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8FE467F-8795-42FD-A7DA-4216F774B511}" xr6:coauthVersionLast="47" xr6:coauthVersionMax="47" xr10:uidLastSave="{00000000-0000-0000-0000-000000000000}"/>
  <bookViews>
    <workbookView xWindow="-120" yWindow="-120" windowWidth="20730" windowHeight="11160" xr2:uid="{6F313DA1-C782-4DBC-ADFF-CB5BA1FD5C5A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804" i="2" l="1"/>
  <c r="N804" i="2"/>
  <c r="BC803" i="2"/>
  <c r="N803" i="2"/>
  <c r="BC802" i="2"/>
  <c r="N802" i="2"/>
  <c r="BC801" i="2"/>
  <c r="N801" i="2"/>
  <c r="BC800" i="2"/>
  <c r="N800" i="2"/>
  <c r="BC799" i="2"/>
  <c r="N799" i="2"/>
  <c r="BC798" i="2"/>
  <c r="N798" i="2"/>
  <c r="BC797" i="2"/>
  <c r="N797" i="2"/>
  <c r="BC796" i="2"/>
  <c r="N796" i="2"/>
  <c r="BC795" i="2"/>
  <c r="N795" i="2"/>
  <c r="BC794" i="2"/>
  <c r="N794" i="2"/>
  <c r="BC793" i="2"/>
  <c r="N793" i="2"/>
  <c r="BC792" i="2"/>
  <c r="AA792" i="2"/>
  <c r="N792" i="2"/>
  <c r="BC789" i="2"/>
  <c r="N789" i="2"/>
  <c r="BC788" i="2"/>
  <c r="N788" i="2"/>
  <c r="BC787" i="2"/>
  <c r="N787" i="2"/>
  <c r="BC786" i="2"/>
  <c r="N786" i="2"/>
  <c r="BC785" i="2"/>
  <c r="N785" i="2"/>
  <c r="BC784" i="2"/>
  <c r="N784" i="2"/>
  <c r="BC783" i="2"/>
  <c r="N783" i="2"/>
  <c r="BC782" i="2"/>
  <c r="N782" i="2"/>
  <c r="BC781" i="2"/>
  <c r="N781" i="2"/>
  <c r="BC780" i="2"/>
  <c r="N780" i="2"/>
  <c r="BP779" i="2"/>
  <c r="BC779" i="2"/>
  <c r="N779" i="2"/>
  <c r="BC778" i="2"/>
  <c r="AA778" i="2"/>
  <c r="N778" i="2"/>
  <c r="BC777" i="2"/>
  <c r="N777" i="2"/>
  <c r="BC774" i="2"/>
  <c r="N774" i="2"/>
  <c r="BC773" i="2"/>
  <c r="N773" i="2"/>
  <c r="BC772" i="2"/>
  <c r="N772" i="2"/>
  <c r="BC771" i="2"/>
  <c r="N771" i="2"/>
  <c r="BC770" i="2"/>
  <c r="N770" i="2"/>
  <c r="BC769" i="2"/>
  <c r="N769" i="2"/>
  <c r="BC768" i="2"/>
  <c r="N768" i="2"/>
  <c r="BC767" i="2"/>
  <c r="N767" i="2"/>
  <c r="BC766" i="2"/>
  <c r="AA766" i="2"/>
  <c r="N766" i="2"/>
  <c r="BC765" i="2"/>
  <c r="AA765" i="2"/>
  <c r="N765" i="2"/>
  <c r="BC764" i="2"/>
  <c r="AA764" i="2"/>
  <c r="N764" i="2"/>
  <c r="BP763" i="2"/>
  <c r="BC763" i="2"/>
  <c r="AA763" i="2"/>
  <c r="N763" i="2"/>
  <c r="BP762" i="2"/>
  <c r="BC762" i="2"/>
  <c r="AA762" i="2"/>
  <c r="N762" i="2"/>
  <c r="W760" i="2"/>
  <c r="BC759" i="2"/>
  <c r="N759" i="2"/>
  <c r="BC758" i="2"/>
  <c r="N758" i="2"/>
  <c r="BC757" i="2"/>
  <c r="N757" i="2"/>
  <c r="BC756" i="2"/>
  <c r="N756" i="2"/>
  <c r="BC755" i="2"/>
  <c r="N755" i="2"/>
  <c r="BC754" i="2"/>
  <c r="N754" i="2"/>
  <c r="BC753" i="2"/>
  <c r="N753" i="2"/>
  <c r="BC752" i="2"/>
  <c r="N752" i="2"/>
  <c r="BC751" i="2"/>
  <c r="N751" i="2"/>
  <c r="BC750" i="2"/>
  <c r="N750" i="2"/>
  <c r="BC749" i="2"/>
  <c r="AA749" i="2"/>
  <c r="N749" i="2"/>
  <c r="BC748" i="2"/>
  <c r="AA748" i="2"/>
  <c r="N748" i="2"/>
  <c r="BP747" i="2"/>
  <c r="BC747" i="2"/>
  <c r="AA747" i="2"/>
  <c r="N747" i="2"/>
  <c r="BC744" i="2"/>
  <c r="N744" i="2"/>
  <c r="BC743" i="2"/>
  <c r="N743" i="2"/>
  <c r="BC742" i="2"/>
  <c r="N742" i="2"/>
  <c r="BC741" i="2"/>
  <c r="N741" i="2"/>
  <c r="BC740" i="2"/>
  <c r="N740" i="2"/>
  <c r="BP739" i="2"/>
  <c r="BC739" i="2"/>
  <c r="N739" i="2"/>
  <c r="BC738" i="2"/>
  <c r="N738" i="2"/>
  <c r="BC737" i="2"/>
  <c r="N737" i="2"/>
  <c r="BC736" i="2"/>
  <c r="N736" i="2"/>
  <c r="BC735" i="2"/>
  <c r="AA735" i="2"/>
  <c r="N735" i="2"/>
  <c r="BC734" i="2"/>
  <c r="AA734" i="2"/>
  <c r="N734" i="2"/>
  <c r="BC733" i="2"/>
  <c r="AA733" i="2"/>
  <c r="N733" i="2"/>
  <c r="BC732" i="2"/>
  <c r="AA732" i="2"/>
  <c r="N732" i="2"/>
  <c r="BC729" i="2"/>
  <c r="N729" i="2"/>
  <c r="BC728" i="2"/>
  <c r="N728" i="2"/>
  <c r="BC727" i="2"/>
  <c r="N727" i="2"/>
  <c r="BC726" i="2"/>
  <c r="N726" i="2"/>
  <c r="BC725" i="2"/>
  <c r="N725" i="2"/>
  <c r="BC724" i="2"/>
  <c r="N724" i="2"/>
  <c r="BC723" i="2"/>
  <c r="N723" i="2"/>
  <c r="BC722" i="2"/>
  <c r="N722" i="2"/>
  <c r="BC721" i="2"/>
  <c r="N721" i="2"/>
  <c r="BC720" i="2"/>
  <c r="N720" i="2"/>
  <c r="BC719" i="2"/>
  <c r="AA719" i="2"/>
  <c r="N719" i="2"/>
  <c r="BC718" i="2"/>
  <c r="AA718" i="2"/>
  <c r="N718" i="2"/>
  <c r="BC717" i="2"/>
  <c r="AA717" i="2"/>
  <c r="N717" i="2"/>
  <c r="BC714" i="2"/>
  <c r="N714" i="2"/>
  <c r="BC713" i="2"/>
  <c r="N713" i="2"/>
  <c r="BC712" i="2"/>
  <c r="N712" i="2"/>
  <c r="BC711" i="2"/>
  <c r="N711" i="2"/>
  <c r="BC710" i="2"/>
  <c r="N710" i="2"/>
  <c r="BC709" i="2"/>
  <c r="N709" i="2"/>
  <c r="BC708" i="2"/>
  <c r="N708" i="2"/>
  <c r="BC707" i="2"/>
  <c r="N707" i="2"/>
  <c r="BC706" i="2"/>
  <c r="N706" i="2"/>
  <c r="BC705" i="2"/>
  <c r="N705" i="2"/>
  <c r="BC704" i="2"/>
  <c r="N704" i="2"/>
  <c r="BC703" i="2"/>
  <c r="N703" i="2"/>
  <c r="BC702" i="2"/>
  <c r="N702" i="2"/>
  <c r="BC699" i="2"/>
  <c r="N699" i="2"/>
  <c r="BC698" i="2"/>
  <c r="N698" i="2"/>
  <c r="BC697" i="2"/>
  <c r="N697" i="2"/>
  <c r="BC696" i="2"/>
  <c r="N696" i="2"/>
  <c r="BC695" i="2"/>
  <c r="N695" i="2"/>
  <c r="BC694" i="2"/>
  <c r="N694" i="2"/>
  <c r="BC693" i="2"/>
  <c r="N693" i="2"/>
  <c r="BC692" i="2"/>
  <c r="N692" i="2"/>
  <c r="BC691" i="2"/>
  <c r="N691" i="2"/>
  <c r="BP690" i="2"/>
  <c r="BC690" i="2"/>
  <c r="N690" i="2"/>
  <c r="BC689" i="2"/>
  <c r="N689" i="2"/>
  <c r="BC688" i="2"/>
  <c r="N688" i="2"/>
  <c r="BC687" i="2"/>
  <c r="N687" i="2"/>
  <c r="BC684" i="2"/>
  <c r="N684" i="2"/>
  <c r="BC683" i="2"/>
  <c r="N683" i="2"/>
  <c r="BC682" i="2"/>
  <c r="N682" i="2"/>
  <c r="BC681" i="2"/>
  <c r="N681" i="2"/>
  <c r="BC680" i="2"/>
  <c r="N680" i="2"/>
  <c r="BC679" i="2"/>
  <c r="N679" i="2"/>
  <c r="BC678" i="2"/>
  <c r="N678" i="2"/>
  <c r="BC677" i="2"/>
  <c r="N677" i="2"/>
  <c r="BC676" i="2"/>
  <c r="N676" i="2"/>
  <c r="BP675" i="2"/>
  <c r="BC675" i="2"/>
  <c r="N675" i="2"/>
  <c r="BP674" i="2"/>
  <c r="BC674" i="2"/>
  <c r="N674" i="2"/>
  <c r="BC673" i="2"/>
  <c r="AA673" i="2"/>
  <c r="N673" i="2"/>
  <c r="BC672" i="2"/>
  <c r="N672" i="2"/>
  <c r="BC669" i="2"/>
  <c r="N669" i="2"/>
  <c r="BC668" i="2"/>
  <c r="N668" i="2"/>
  <c r="BC667" i="2"/>
  <c r="N667" i="2"/>
  <c r="BC666" i="2"/>
  <c r="N666" i="2"/>
  <c r="BC665" i="2"/>
  <c r="N665" i="2"/>
  <c r="BC664" i="2"/>
  <c r="N664" i="2"/>
  <c r="BP663" i="2"/>
  <c r="BC663" i="2"/>
  <c r="N663" i="2"/>
  <c r="BP662" i="2"/>
  <c r="BC662" i="2"/>
  <c r="N662" i="2"/>
  <c r="BP661" i="2"/>
  <c r="BC661" i="2"/>
  <c r="N661" i="2"/>
  <c r="BP660" i="2"/>
  <c r="BC660" i="2"/>
  <c r="AA660" i="2"/>
  <c r="N660" i="2"/>
  <c r="BP659" i="2"/>
  <c r="BC659" i="2"/>
  <c r="AA659" i="2"/>
  <c r="N659" i="2"/>
  <c r="BC658" i="2"/>
  <c r="AA658" i="2"/>
  <c r="N658" i="2"/>
  <c r="BC657" i="2"/>
  <c r="N657" i="2"/>
  <c r="BC654" i="2"/>
  <c r="N654" i="2"/>
  <c r="BC653" i="2"/>
  <c r="N653" i="2"/>
  <c r="BC652" i="2"/>
  <c r="N652" i="2"/>
  <c r="BC651" i="2"/>
  <c r="N651" i="2"/>
  <c r="BC650" i="2"/>
  <c r="N650" i="2"/>
  <c r="BC649" i="2"/>
  <c r="N649" i="2"/>
  <c r="BC648" i="2"/>
  <c r="N648" i="2"/>
  <c r="BC647" i="2"/>
  <c r="N647" i="2"/>
  <c r="BC646" i="2"/>
  <c r="N646" i="2"/>
  <c r="BC645" i="2"/>
  <c r="N645" i="2"/>
  <c r="BC644" i="2"/>
  <c r="N644" i="2"/>
  <c r="BC643" i="2"/>
  <c r="N643" i="2"/>
  <c r="BC642" i="2"/>
  <c r="N642" i="2"/>
  <c r="BC639" i="2"/>
  <c r="N639" i="2"/>
  <c r="BC638" i="2"/>
  <c r="N638" i="2"/>
  <c r="BC637" i="2"/>
  <c r="N637" i="2"/>
  <c r="BC636" i="2"/>
  <c r="N636" i="2"/>
  <c r="BC635" i="2"/>
  <c r="N635" i="2"/>
  <c r="BC634" i="2"/>
  <c r="N634" i="2"/>
  <c r="BC633" i="2"/>
  <c r="N633" i="2"/>
  <c r="BC632" i="2"/>
  <c r="N632" i="2"/>
  <c r="BC631" i="2"/>
  <c r="N631" i="2"/>
  <c r="BC630" i="2"/>
  <c r="N630" i="2"/>
  <c r="BC629" i="2"/>
  <c r="N629" i="2"/>
  <c r="BC628" i="2"/>
  <c r="N628" i="2"/>
  <c r="BC627" i="2"/>
  <c r="N627" i="2"/>
  <c r="BC615" i="2"/>
  <c r="BC614" i="2"/>
  <c r="N614" i="2"/>
  <c r="BC613" i="2"/>
  <c r="N613" i="2"/>
  <c r="N612" i="2"/>
  <c r="BC600" i="2"/>
  <c r="BC599" i="2"/>
  <c r="N599" i="2"/>
  <c r="BC598" i="2"/>
  <c r="N598" i="2"/>
  <c r="N597" i="2"/>
  <c r="BC584" i="2"/>
  <c r="N584" i="2"/>
  <c r="BC583" i="2"/>
  <c r="N583" i="2"/>
  <c r="BC582" i="2"/>
  <c r="N582" i="2"/>
  <c r="BC569" i="2"/>
  <c r="N569" i="2"/>
  <c r="BC568" i="2"/>
  <c r="N568" i="2"/>
  <c r="BC567" i="2"/>
  <c r="N567" i="2"/>
  <c r="BC554" i="2"/>
  <c r="N554" i="2"/>
  <c r="BC553" i="2"/>
  <c r="N553" i="2"/>
  <c r="BC552" i="2"/>
  <c r="N552" i="2"/>
  <c r="BC539" i="2"/>
  <c r="N539" i="2"/>
  <c r="BC538" i="2"/>
  <c r="N538" i="2"/>
  <c r="BC537" i="2"/>
  <c r="N537" i="2"/>
  <c r="BC524" i="2"/>
  <c r="N524" i="2"/>
  <c r="BC523" i="2"/>
  <c r="N523" i="2"/>
  <c r="BC522" i="2"/>
  <c r="N522" i="2"/>
  <c r="BC509" i="2"/>
  <c r="N509" i="2"/>
  <c r="BC508" i="2"/>
  <c r="N508" i="2"/>
  <c r="BC507" i="2"/>
  <c r="N507" i="2"/>
  <c r="BC494" i="2"/>
  <c r="N494" i="2"/>
  <c r="BC493" i="2"/>
  <c r="N493" i="2"/>
  <c r="BC492" i="2"/>
  <c r="N492" i="2"/>
  <c r="BO489" i="2"/>
  <c r="BN489" i="2"/>
  <c r="BM489" i="2"/>
  <c r="BL489" i="2"/>
  <c r="Z489" i="2"/>
  <c r="Y489" i="2"/>
  <c r="X489" i="2"/>
  <c r="W489" i="2"/>
  <c r="BO488" i="2"/>
  <c r="BN488" i="2"/>
  <c r="BM488" i="2"/>
  <c r="BL488" i="2"/>
  <c r="Z488" i="2"/>
  <c r="Y488" i="2"/>
  <c r="X488" i="2"/>
  <c r="W488" i="2"/>
  <c r="BO487" i="2"/>
  <c r="BN487" i="2"/>
  <c r="BM487" i="2"/>
  <c r="BL487" i="2"/>
  <c r="Z487" i="2"/>
  <c r="Y487" i="2"/>
  <c r="X487" i="2"/>
  <c r="W487" i="2"/>
  <c r="BO486" i="2"/>
  <c r="BN486" i="2"/>
  <c r="BM486" i="2"/>
  <c r="BL486" i="2"/>
  <c r="Z486" i="2"/>
  <c r="Y486" i="2"/>
  <c r="X486" i="2"/>
  <c r="W486" i="2"/>
  <c r="BO485" i="2"/>
  <c r="BN485" i="2"/>
  <c r="BM485" i="2"/>
  <c r="BL485" i="2"/>
  <c r="Z485" i="2"/>
  <c r="Y485" i="2"/>
  <c r="X485" i="2"/>
  <c r="W485" i="2"/>
  <c r="BO484" i="2"/>
  <c r="BN484" i="2"/>
  <c r="BM484" i="2"/>
  <c r="BL484" i="2"/>
  <c r="Z484" i="2"/>
  <c r="Y484" i="2"/>
  <c r="X484" i="2"/>
  <c r="W484" i="2"/>
  <c r="BO483" i="2"/>
  <c r="BN483" i="2"/>
  <c r="BM483" i="2"/>
  <c r="BL483" i="2"/>
  <c r="Z483" i="2"/>
  <c r="Y483" i="2"/>
  <c r="X483" i="2"/>
  <c r="W483" i="2"/>
  <c r="BO482" i="2"/>
  <c r="BN482" i="2"/>
  <c r="BM482" i="2"/>
  <c r="BL482" i="2"/>
  <c r="Z482" i="2"/>
  <c r="Y482" i="2"/>
  <c r="X482" i="2"/>
  <c r="W482" i="2"/>
  <c r="BO481" i="2"/>
  <c r="BN481" i="2"/>
  <c r="BM481" i="2"/>
  <c r="BL481" i="2"/>
  <c r="Z481" i="2"/>
  <c r="Y481" i="2"/>
  <c r="X481" i="2"/>
  <c r="W481" i="2"/>
  <c r="BC470" i="2"/>
  <c r="N470" i="2"/>
  <c r="BC469" i="2"/>
  <c r="N469" i="2"/>
  <c r="BC468" i="2"/>
  <c r="N468" i="2"/>
  <c r="BC464" i="2"/>
  <c r="N464" i="2"/>
  <c r="BC463" i="2"/>
  <c r="N463" i="2"/>
  <c r="BC462" i="2"/>
  <c r="N462" i="2"/>
  <c r="BC461" i="2"/>
  <c r="N461" i="2"/>
  <c r="BC460" i="2"/>
  <c r="N460" i="2"/>
  <c r="BC459" i="2"/>
  <c r="N459" i="2"/>
  <c r="BC458" i="2"/>
  <c r="N458" i="2"/>
  <c r="BC457" i="2"/>
  <c r="N457" i="2"/>
  <c r="BC456" i="2"/>
  <c r="N456" i="2"/>
  <c r="BC455" i="2"/>
  <c r="N455" i="2"/>
  <c r="BC454" i="2"/>
  <c r="N454" i="2"/>
  <c r="BC453" i="2"/>
  <c r="N453" i="2"/>
  <c r="BC452" i="2"/>
  <c r="N452" i="2"/>
  <c r="BC449" i="2"/>
  <c r="N449" i="2"/>
  <c r="BC448" i="2"/>
  <c r="N448" i="2"/>
  <c r="BC447" i="2"/>
  <c r="N447" i="2"/>
  <c r="BC446" i="2"/>
  <c r="N446" i="2"/>
  <c r="BC445" i="2"/>
  <c r="N445" i="2"/>
  <c r="BC444" i="2"/>
  <c r="N444" i="2"/>
  <c r="BC443" i="2"/>
  <c r="N443" i="2"/>
  <c r="BC442" i="2"/>
  <c r="N442" i="2"/>
  <c r="BC441" i="2"/>
  <c r="N441" i="2"/>
  <c r="BC440" i="2"/>
  <c r="N440" i="2"/>
  <c r="BC439" i="2"/>
  <c r="N439" i="2"/>
  <c r="BC438" i="2"/>
  <c r="N438" i="2"/>
  <c r="BC437" i="2"/>
  <c r="N437" i="2"/>
  <c r="BC434" i="2"/>
  <c r="N434" i="2"/>
  <c r="BC433" i="2"/>
  <c r="N433" i="2"/>
  <c r="BC432" i="2"/>
  <c r="N432" i="2"/>
  <c r="BC431" i="2"/>
  <c r="N431" i="2"/>
  <c r="BC430" i="2"/>
  <c r="N430" i="2"/>
  <c r="BC429" i="2"/>
  <c r="N429" i="2"/>
  <c r="BC428" i="2"/>
  <c r="N428" i="2"/>
  <c r="BC427" i="2"/>
  <c r="N427" i="2"/>
  <c r="BC426" i="2"/>
  <c r="N426" i="2"/>
  <c r="BC425" i="2"/>
  <c r="N425" i="2"/>
  <c r="BC424" i="2"/>
  <c r="N424" i="2"/>
  <c r="BC423" i="2"/>
  <c r="N423" i="2"/>
  <c r="BC422" i="2"/>
  <c r="N422" i="2"/>
  <c r="BC419" i="2"/>
  <c r="O419" i="2"/>
  <c r="N419" i="2"/>
  <c r="BC418" i="2"/>
  <c r="O418" i="2"/>
  <c r="N418" i="2"/>
  <c r="BC417" i="2"/>
  <c r="O417" i="2"/>
  <c r="N417" i="2"/>
  <c r="BC416" i="2"/>
  <c r="O416" i="2"/>
  <c r="N416" i="2"/>
  <c r="BC415" i="2"/>
  <c r="O415" i="2"/>
  <c r="N415" i="2"/>
  <c r="BC414" i="2"/>
  <c r="O414" i="2"/>
  <c r="N414" i="2"/>
  <c r="BC413" i="2"/>
  <c r="O413" i="2"/>
  <c r="N413" i="2"/>
  <c r="BC412" i="2"/>
  <c r="O412" i="2"/>
  <c r="N412" i="2"/>
  <c r="BC411" i="2"/>
  <c r="O411" i="2"/>
  <c r="N411" i="2"/>
  <c r="BC410" i="2"/>
  <c r="O410" i="2"/>
  <c r="N410" i="2"/>
  <c r="BC409" i="2"/>
  <c r="O409" i="2"/>
  <c r="N409" i="2"/>
  <c r="BC408" i="2"/>
  <c r="O408" i="2"/>
  <c r="N408" i="2"/>
  <c r="BC407" i="2"/>
  <c r="O407" i="2"/>
  <c r="N407" i="2"/>
  <c r="BC404" i="2"/>
  <c r="O404" i="2"/>
  <c r="N404" i="2"/>
  <c r="BC403" i="2"/>
  <c r="O403" i="2"/>
  <c r="N403" i="2"/>
  <c r="BC402" i="2"/>
  <c r="O402" i="2"/>
  <c r="N402" i="2"/>
  <c r="BC401" i="2"/>
  <c r="O401" i="2"/>
  <c r="N401" i="2"/>
  <c r="BC400" i="2"/>
  <c r="O400" i="2"/>
  <c r="N400" i="2"/>
  <c r="BC399" i="2"/>
  <c r="O399" i="2"/>
  <c r="N399" i="2"/>
  <c r="BC398" i="2"/>
  <c r="O398" i="2"/>
  <c r="N398" i="2"/>
  <c r="BC397" i="2"/>
  <c r="O397" i="2"/>
  <c r="N397" i="2"/>
  <c r="BC396" i="2"/>
  <c r="O396" i="2"/>
  <c r="N396" i="2"/>
  <c r="BC395" i="2"/>
  <c r="O395" i="2"/>
  <c r="N395" i="2"/>
  <c r="BC394" i="2"/>
  <c r="O394" i="2"/>
  <c r="N394" i="2"/>
  <c r="BC393" i="2"/>
  <c r="O393" i="2"/>
  <c r="N393" i="2"/>
  <c r="BC392" i="2"/>
  <c r="O392" i="2"/>
  <c r="N392" i="2"/>
  <c r="BD389" i="2"/>
  <c r="BC389" i="2"/>
  <c r="O389" i="2"/>
  <c r="N389" i="2"/>
  <c r="BD388" i="2"/>
  <c r="BC388" i="2"/>
  <c r="O388" i="2"/>
  <c r="N388" i="2"/>
  <c r="BD387" i="2"/>
  <c r="BC387" i="2"/>
  <c r="O387" i="2"/>
  <c r="N387" i="2"/>
  <c r="BD386" i="2"/>
  <c r="BC386" i="2"/>
  <c r="O386" i="2"/>
  <c r="N386" i="2"/>
  <c r="BD385" i="2"/>
  <c r="BC385" i="2"/>
  <c r="O385" i="2"/>
  <c r="N385" i="2"/>
  <c r="BD384" i="2"/>
  <c r="BC384" i="2"/>
  <c r="O384" i="2"/>
  <c r="N384" i="2"/>
  <c r="BD383" i="2"/>
  <c r="BC383" i="2"/>
  <c r="O383" i="2"/>
  <c r="N383" i="2"/>
  <c r="BD382" i="2"/>
  <c r="BC382" i="2"/>
  <c r="O382" i="2"/>
  <c r="N382" i="2"/>
  <c r="BD381" i="2"/>
  <c r="BC381" i="2"/>
  <c r="O381" i="2"/>
  <c r="N381" i="2"/>
  <c r="BD380" i="2"/>
  <c r="BC380" i="2"/>
  <c r="O380" i="2"/>
  <c r="N380" i="2"/>
  <c r="BD379" i="2"/>
  <c r="BC379" i="2"/>
  <c r="O379" i="2"/>
  <c r="N379" i="2"/>
  <c r="BD378" i="2"/>
  <c r="BC378" i="2"/>
  <c r="O378" i="2"/>
  <c r="N378" i="2"/>
  <c r="BD377" i="2"/>
  <c r="BC377" i="2"/>
  <c r="O377" i="2"/>
  <c r="N377" i="2"/>
  <c r="BD374" i="2"/>
  <c r="BC374" i="2"/>
  <c r="O374" i="2"/>
  <c r="N374" i="2"/>
  <c r="BD373" i="2"/>
  <c r="BC373" i="2"/>
  <c r="O373" i="2"/>
  <c r="N373" i="2"/>
  <c r="BD372" i="2"/>
  <c r="BC372" i="2"/>
  <c r="O372" i="2"/>
  <c r="N372" i="2"/>
  <c r="BD371" i="2"/>
  <c r="BC371" i="2"/>
  <c r="O371" i="2"/>
  <c r="N371" i="2"/>
  <c r="BD370" i="2"/>
  <c r="BC370" i="2"/>
  <c r="O370" i="2"/>
  <c r="N370" i="2"/>
  <c r="BD369" i="2"/>
  <c r="BC369" i="2"/>
  <c r="O369" i="2"/>
  <c r="N369" i="2"/>
  <c r="BD368" i="2"/>
  <c r="BC368" i="2"/>
  <c r="O368" i="2"/>
  <c r="N368" i="2"/>
  <c r="BD367" i="2"/>
  <c r="BC367" i="2"/>
  <c r="O367" i="2"/>
  <c r="N367" i="2"/>
  <c r="BD366" i="2"/>
  <c r="BC366" i="2"/>
  <c r="O366" i="2"/>
  <c r="N366" i="2"/>
  <c r="BD365" i="2"/>
  <c r="BC365" i="2"/>
  <c r="O365" i="2"/>
  <c r="N365" i="2"/>
  <c r="BD364" i="2"/>
  <c r="BC364" i="2"/>
  <c r="O364" i="2"/>
  <c r="N364" i="2"/>
  <c r="BD363" i="2"/>
  <c r="BC363" i="2"/>
  <c r="O363" i="2"/>
  <c r="N363" i="2"/>
  <c r="BD362" i="2"/>
  <c r="BC362" i="2"/>
  <c r="O362" i="2"/>
  <c r="N362" i="2"/>
  <c r="BD359" i="2"/>
  <c r="BC359" i="2"/>
  <c r="O359" i="2"/>
  <c r="N359" i="2"/>
  <c r="BD358" i="2"/>
  <c r="BC358" i="2"/>
  <c r="O358" i="2"/>
  <c r="N358" i="2"/>
  <c r="BD357" i="2"/>
  <c r="BC357" i="2"/>
  <c r="O357" i="2"/>
  <c r="N357" i="2"/>
  <c r="BD356" i="2"/>
  <c r="BC356" i="2"/>
  <c r="O356" i="2"/>
  <c r="N356" i="2"/>
  <c r="BD355" i="2"/>
  <c r="BC355" i="2"/>
  <c r="O355" i="2"/>
  <c r="N355" i="2"/>
  <c r="BD354" i="2"/>
  <c r="BC354" i="2"/>
  <c r="O354" i="2"/>
  <c r="N354" i="2"/>
  <c r="BD353" i="2"/>
  <c r="BC353" i="2"/>
  <c r="O353" i="2"/>
  <c r="N353" i="2"/>
  <c r="BD352" i="2"/>
  <c r="BC352" i="2"/>
  <c r="O352" i="2"/>
  <c r="N352" i="2"/>
  <c r="BD351" i="2"/>
  <c r="BC351" i="2"/>
  <c r="O351" i="2"/>
  <c r="N351" i="2"/>
  <c r="BD350" i="2"/>
  <c r="BC350" i="2"/>
  <c r="O350" i="2"/>
  <c r="N350" i="2"/>
  <c r="BD349" i="2"/>
  <c r="BC349" i="2"/>
  <c r="O349" i="2"/>
  <c r="N349" i="2"/>
  <c r="BD348" i="2"/>
  <c r="BC348" i="2"/>
  <c r="O348" i="2"/>
  <c r="N348" i="2"/>
  <c r="BD347" i="2"/>
  <c r="BC347" i="2"/>
  <c r="O347" i="2"/>
  <c r="N347" i="2"/>
  <c r="BD344" i="2"/>
  <c r="BC344" i="2"/>
  <c r="O344" i="2"/>
  <c r="N344" i="2"/>
  <c r="BD343" i="2"/>
  <c r="BC343" i="2"/>
  <c r="O343" i="2"/>
  <c r="N343" i="2"/>
  <c r="BD342" i="2"/>
  <c r="BC342" i="2"/>
  <c r="O342" i="2"/>
  <c r="N342" i="2"/>
  <c r="BD341" i="2"/>
  <c r="BC341" i="2"/>
  <c r="O341" i="2"/>
  <c r="N341" i="2"/>
  <c r="BD340" i="2"/>
  <c r="BC340" i="2"/>
  <c r="O340" i="2"/>
  <c r="N340" i="2"/>
  <c r="BD339" i="2"/>
  <c r="BC339" i="2"/>
  <c r="O339" i="2"/>
  <c r="N339" i="2"/>
  <c r="BD338" i="2"/>
  <c r="BC338" i="2"/>
  <c r="O338" i="2"/>
  <c r="N338" i="2"/>
  <c r="BD337" i="2"/>
  <c r="BC337" i="2"/>
  <c r="O337" i="2"/>
  <c r="N337" i="2"/>
  <c r="BD336" i="2"/>
  <c r="BC336" i="2"/>
  <c r="O336" i="2"/>
  <c r="N336" i="2"/>
  <c r="BD335" i="2"/>
  <c r="BC335" i="2"/>
  <c r="O335" i="2"/>
  <c r="N335" i="2"/>
  <c r="BD334" i="2"/>
  <c r="BC334" i="2"/>
  <c r="O334" i="2"/>
  <c r="N334" i="2"/>
  <c r="BD333" i="2"/>
  <c r="BC333" i="2"/>
  <c r="O333" i="2"/>
  <c r="N333" i="2"/>
  <c r="BD332" i="2"/>
  <c r="BC332" i="2"/>
  <c r="O332" i="2"/>
  <c r="N332" i="2"/>
  <c r="BD329" i="2"/>
  <c r="BC329" i="2"/>
  <c r="O329" i="2"/>
  <c r="N329" i="2"/>
  <c r="BD328" i="2"/>
  <c r="BC328" i="2"/>
  <c r="O328" i="2"/>
  <c r="N328" i="2"/>
  <c r="BD327" i="2"/>
  <c r="BC327" i="2"/>
  <c r="O327" i="2"/>
  <c r="N327" i="2"/>
  <c r="BD326" i="2"/>
  <c r="BC326" i="2"/>
  <c r="O326" i="2"/>
  <c r="N326" i="2"/>
  <c r="BD325" i="2"/>
  <c r="BC325" i="2"/>
  <c r="O325" i="2"/>
  <c r="N325" i="2"/>
  <c r="BD324" i="2"/>
  <c r="BC324" i="2"/>
  <c r="O324" i="2"/>
  <c r="N324" i="2"/>
  <c r="BD323" i="2"/>
  <c r="BC323" i="2"/>
  <c r="O323" i="2"/>
  <c r="N323" i="2"/>
  <c r="BD322" i="2"/>
  <c r="BC322" i="2"/>
  <c r="O322" i="2"/>
  <c r="N322" i="2"/>
  <c r="BD321" i="2"/>
  <c r="BC321" i="2"/>
  <c r="O321" i="2"/>
  <c r="N321" i="2"/>
  <c r="BD320" i="2"/>
  <c r="BC320" i="2"/>
  <c r="O320" i="2"/>
  <c r="N320" i="2"/>
  <c r="BD319" i="2"/>
  <c r="BC319" i="2"/>
  <c r="O319" i="2"/>
  <c r="N319" i="2"/>
  <c r="BD318" i="2"/>
  <c r="BC318" i="2"/>
  <c r="O318" i="2"/>
  <c r="N318" i="2"/>
  <c r="BD317" i="2"/>
  <c r="BC317" i="2"/>
  <c r="O317" i="2"/>
  <c r="N317" i="2"/>
  <c r="BD314" i="2"/>
  <c r="O314" i="2"/>
  <c r="BD313" i="2"/>
  <c r="O313" i="2"/>
  <c r="BD312" i="2"/>
  <c r="O312" i="2"/>
  <c r="BD311" i="2"/>
  <c r="O311" i="2"/>
  <c r="BD310" i="2"/>
  <c r="O310" i="2"/>
  <c r="BD309" i="2"/>
  <c r="O309" i="2"/>
  <c r="BD308" i="2"/>
  <c r="O308" i="2"/>
  <c r="BD307" i="2"/>
  <c r="O307" i="2"/>
  <c r="BD306" i="2"/>
  <c r="O306" i="2"/>
  <c r="BD305" i="2"/>
  <c r="O305" i="2"/>
  <c r="BD304" i="2"/>
  <c r="BC304" i="2"/>
  <c r="O304" i="2"/>
  <c r="N304" i="2"/>
  <c r="BD303" i="2"/>
  <c r="BC303" i="2"/>
  <c r="O303" i="2"/>
  <c r="N303" i="2"/>
  <c r="BD302" i="2"/>
  <c r="BC302" i="2"/>
  <c r="O302" i="2"/>
  <c r="N302" i="2"/>
  <c r="BD299" i="2"/>
  <c r="O299" i="2"/>
  <c r="BD298" i="2"/>
  <c r="O298" i="2"/>
  <c r="BD297" i="2"/>
  <c r="O297" i="2"/>
  <c r="BD296" i="2"/>
  <c r="O296" i="2"/>
  <c r="BD295" i="2"/>
  <c r="O295" i="2"/>
  <c r="BD294" i="2"/>
  <c r="O294" i="2"/>
  <c r="BD293" i="2"/>
  <c r="O293" i="2"/>
  <c r="BD292" i="2"/>
  <c r="O292" i="2"/>
  <c r="BD291" i="2"/>
  <c r="O291" i="2"/>
  <c r="BD290" i="2"/>
  <c r="O290" i="2"/>
  <c r="BD289" i="2"/>
  <c r="O289" i="2"/>
  <c r="N289" i="2"/>
  <c r="BD288" i="2"/>
  <c r="O288" i="2"/>
  <c r="N288" i="2"/>
  <c r="BD287" i="2"/>
  <c r="O287" i="2"/>
  <c r="N287" i="2"/>
  <c r="BD284" i="2"/>
  <c r="O284" i="2"/>
  <c r="BD283" i="2"/>
  <c r="O283" i="2"/>
  <c r="BD282" i="2"/>
  <c r="O282" i="2"/>
  <c r="BD281" i="2"/>
  <c r="O281" i="2"/>
  <c r="BD280" i="2"/>
  <c r="O280" i="2"/>
  <c r="BD279" i="2"/>
  <c r="O279" i="2"/>
  <c r="BD278" i="2"/>
  <c r="O278" i="2"/>
  <c r="BD277" i="2"/>
  <c r="O277" i="2"/>
  <c r="BD276" i="2"/>
  <c r="O276" i="2"/>
  <c r="BD275" i="2"/>
  <c r="O275" i="2"/>
  <c r="BD274" i="2"/>
  <c r="BC274" i="2"/>
  <c r="O274" i="2"/>
  <c r="N274" i="2"/>
  <c r="BD273" i="2"/>
  <c r="BC273" i="2"/>
  <c r="O273" i="2"/>
  <c r="N273" i="2"/>
  <c r="BD272" i="2"/>
  <c r="BC272" i="2"/>
  <c r="O272" i="2"/>
  <c r="N272" i="2"/>
  <c r="BD269" i="2"/>
  <c r="O269" i="2"/>
  <c r="BD268" i="2"/>
  <c r="O268" i="2"/>
  <c r="BD267" i="2"/>
  <c r="O267" i="2"/>
  <c r="BD266" i="2"/>
  <c r="O266" i="2"/>
  <c r="BD265" i="2"/>
  <c r="O265" i="2"/>
  <c r="BD264" i="2"/>
  <c r="O264" i="2"/>
  <c r="BD263" i="2"/>
  <c r="O263" i="2"/>
  <c r="BD262" i="2"/>
  <c r="O262" i="2"/>
  <c r="BD261" i="2"/>
  <c r="O261" i="2"/>
  <c r="BD260" i="2"/>
  <c r="O260" i="2"/>
  <c r="BD259" i="2"/>
  <c r="BC259" i="2"/>
  <c r="O259" i="2"/>
  <c r="N259" i="2"/>
  <c r="BD258" i="2"/>
  <c r="BC258" i="2"/>
  <c r="O258" i="2"/>
  <c r="N258" i="2"/>
  <c r="BD257" i="2"/>
  <c r="BC257" i="2"/>
  <c r="O257" i="2"/>
  <c r="N257" i="2"/>
  <c r="BD254" i="2"/>
  <c r="O254" i="2"/>
  <c r="BD253" i="2"/>
  <c r="O253" i="2"/>
  <c r="BD252" i="2"/>
  <c r="O252" i="2"/>
  <c r="BD251" i="2"/>
  <c r="O251" i="2"/>
  <c r="BD250" i="2"/>
  <c r="O250" i="2"/>
  <c r="BD249" i="2"/>
  <c r="O249" i="2"/>
  <c r="BD248" i="2"/>
  <c r="O248" i="2"/>
  <c r="BD247" i="2"/>
  <c r="O247" i="2"/>
  <c r="BD246" i="2"/>
  <c r="O246" i="2"/>
  <c r="BD245" i="2"/>
  <c r="O245" i="2"/>
  <c r="BD244" i="2"/>
  <c r="BC244" i="2"/>
  <c r="O244" i="2"/>
  <c r="N244" i="2"/>
  <c r="BD243" i="2"/>
  <c r="BC243" i="2"/>
  <c r="O243" i="2"/>
  <c r="N243" i="2"/>
  <c r="BD242" i="2"/>
  <c r="BC242" i="2"/>
  <c r="O242" i="2"/>
  <c r="N242" i="2"/>
  <c r="BD239" i="2"/>
  <c r="O239" i="2"/>
  <c r="BD238" i="2"/>
  <c r="O238" i="2"/>
  <c r="BD237" i="2"/>
  <c r="O237" i="2"/>
  <c r="BD236" i="2"/>
  <c r="O236" i="2"/>
  <c r="BD235" i="2"/>
  <c r="O235" i="2"/>
  <c r="BD234" i="2"/>
  <c r="O234" i="2"/>
  <c r="BD233" i="2"/>
  <c r="O233" i="2"/>
  <c r="BD232" i="2"/>
  <c r="O232" i="2"/>
  <c r="BD231" i="2"/>
  <c r="O231" i="2"/>
  <c r="BD230" i="2"/>
  <c r="O230" i="2"/>
  <c r="BD229" i="2"/>
  <c r="BC229" i="2"/>
  <c r="O229" i="2"/>
  <c r="N229" i="2"/>
  <c r="BD228" i="2"/>
  <c r="BC228" i="2"/>
  <c r="O228" i="2"/>
  <c r="N228" i="2"/>
  <c r="BD227" i="2"/>
  <c r="BC227" i="2"/>
  <c r="O227" i="2"/>
  <c r="N227" i="2"/>
  <c r="BD224" i="2"/>
  <c r="AA224" i="2"/>
  <c r="O224" i="2"/>
  <c r="BD223" i="2"/>
  <c r="AA223" i="2"/>
  <c r="O223" i="2"/>
  <c r="BD222" i="2"/>
  <c r="AA222" i="2"/>
  <c r="O222" i="2"/>
  <c r="BD221" i="2"/>
  <c r="AA221" i="2"/>
  <c r="O221" i="2"/>
  <c r="BD220" i="2"/>
  <c r="AA220" i="2"/>
  <c r="O220" i="2"/>
  <c r="BD219" i="2"/>
  <c r="AA219" i="2"/>
  <c r="O219" i="2"/>
  <c r="BD218" i="2"/>
  <c r="AA218" i="2"/>
  <c r="O218" i="2"/>
  <c r="BD217" i="2"/>
  <c r="AA217" i="2"/>
  <c r="O217" i="2"/>
  <c r="BD216" i="2"/>
  <c r="AA216" i="2"/>
  <c r="O216" i="2"/>
  <c r="BD215" i="2"/>
  <c r="AA215" i="2"/>
  <c r="O215" i="2"/>
  <c r="BD214" i="2"/>
  <c r="BC214" i="2"/>
  <c r="AA214" i="2"/>
  <c r="O214" i="2"/>
  <c r="N214" i="2"/>
  <c r="BD213" i="2"/>
  <c r="BC213" i="2"/>
  <c r="AA213" i="2"/>
  <c r="O213" i="2"/>
  <c r="N213" i="2"/>
  <c r="BD212" i="2"/>
  <c r="BC212" i="2"/>
  <c r="AA212" i="2"/>
  <c r="O212" i="2"/>
  <c r="N212" i="2"/>
  <c r="BP209" i="2"/>
  <c r="BD209" i="2"/>
  <c r="AA209" i="2"/>
  <c r="O209" i="2"/>
  <c r="BP208" i="2"/>
  <c r="BD208" i="2"/>
  <c r="AA208" i="2"/>
  <c r="O208" i="2"/>
  <c r="BP207" i="2"/>
  <c r="BD207" i="2"/>
  <c r="AA207" i="2"/>
  <c r="O207" i="2"/>
  <c r="BP206" i="2"/>
  <c r="BD206" i="2"/>
  <c r="AA206" i="2"/>
  <c r="O206" i="2"/>
  <c r="BP205" i="2"/>
  <c r="BD205" i="2"/>
  <c r="AA205" i="2"/>
  <c r="O205" i="2"/>
  <c r="BP204" i="2"/>
  <c r="BD204" i="2"/>
  <c r="AA204" i="2"/>
  <c r="O204" i="2"/>
  <c r="BP203" i="2"/>
  <c r="BD203" i="2"/>
  <c r="AA203" i="2"/>
  <c r="O203" i="2"/>
  <c r="BP202" i="2"/>
  <c r="BD202" i="2"/>
  <c r="AA202" i="2"/>
  <c r="O202" i="2"/>
  <c r="BP201" i="2"/>
  <c r="BD201" i="2"/>
  <c r="AA201" i="2"/>
  <c r="O201" i="2"/>
  <c r="BP200" i="2"/>
  <c r="BD200" i="2"/>
  <c r="AA200" i="2"/>
  <c r="O200" i="2"/>
  <c r="BP199" i="2"/>
  <c r="BD199" i="2"/>
  <c r="BC199" i="2"/>
  <c r="AA199" i="2"/>
  <c r="O199" i="2"/>
  <c r="N199" i="2"/>
  <c r="BP198" i="2"/>
  <c r="BD198" i="2"/>
  <c r="BC198" i="2"/>
  <c r="AA198" i="2"/>
  <c r="O198" i="2"/>
  <c r="N198" i="2"/>
  <c r="BP197" i="2"/>
  <c r="BD197" i="2"/>
  <c r="BC197" i="2"/>
  <c r="AA197" i="2"/>
  <c r="O197" i="2"/>
  <c r="N197" i="2"/>
  <c r="BP194" i="2"/>
  <c r="BD194" i="2"/>
  <c r="AA194" i="2"/>
  <c r="O194" i="2"/>
  <c r="BP193" i="2"/>
  <c r="BD193" i="2"/>
  <c r="AA193" i="2"/>
  <c r="O193" i="2"/>
  <c r="BP192" i="2"/>
  <c r="BD192" i="2"/>
  <c r="AA192" i="2"/>
  <c r="O192" i="2"/>
  <c r="BP191" i="2"/>
  <c r="BD191" i="2"/>
  <c r="AA191" i="2"/>
  <c r="O191" i="2"/>
  <c r="BP190" i="2"/>
  <c r="BD190" i="2"/>
  <c r="AA190" i="2"/>
  <c r="O190" i="2"/>
  <c r="BP189" i="2"/>
  <c r="BD189" i="2"/>
  <c r="AA189" i="2"/>
  <c r="O189" i="2"/>
  <c r="BP188" i="2"/>
  <c r="BD188" i="2"/>
  <c r="AA188" i="2"/>
  <c r="O188" i="2"/>
  <c r="BP187" i="2"/>
  <c r="BD187" i="2"/>
  <c r="AA187" i="2"/>
  <c r="O187" i="2"/>
  <c r="BP186" i="2"/>
  <c r="BD186" i="2"/>
  <c r="AA186" i="2"/>
  <c r="O186" i="2"/>
  <c r="BP185" i="2"/>
  <c r="BD185" i="2"/>
  <c r="AA185" i="2"/>
  <c r="O185" i="2"/>
  <c r="BP184" i="2"/>
  <c r="BD184" i="2"/>
  <c r="BC184" i="2"/>
  <c r="AA184" i="2"/>
  <c r="O184" i="2"/>
  <c r="N184" i="2"/>
  <c r="BP183" i="2"/>
  <c r="BD183" i="2"/>
  <c r="BC183" i="2"/>
  <c r="AA183" i="2"/>
  <c r="O183" i="2"/>
  <c r="N183" i="2"/>
  <c r="BP182" i="2"/>
  <c r="BD182" i="2"/>
  <c r="BC182" i="2"/>
  <c r="AA182" i="2"/>
  <c r="O182" i="2"/>
  <c r="N182" i="2"/>
  <c r="BP179" i="2"/>
  <c r="BD179" i="2"/>
  <c r="AA179" i="2"/>
  <c r="O179" i="2"/>
  <c r="BP178" i="2"/>
  <c r="BD178" i="2"/>
  <c r="AA178" i="2"/>
  <c r="O178" i="2"/>
  <c r="BP177" i="2"/>
  <c r="BD177" i="2"/>
  <c r="AA177" i="2"/>
  <c r="O177" i="2"/>
  <c r="BP176" i="2"/>
  <c r="BD176" i="2"/>
  <c r="AA176" i="2"/>
  <c r="O176" i="2"/>
  <c r="BP175" i="2"/>
  <c r="BD175" i="2"/>
  <c r="AA175" i="2"/>
  <c r="O175" i="2"/>
  <c r="BP174" i="2"/>
  <c r="BD174" i="2"/>
  <c r="AA174" i="2"/>
  <c r="O174" i="2"/>
  <c r="BP173" i="2"/>
  <c r="BD173" i="2"/>
  <c r="AA173" i="2"/>
  <c r="O173" i="2"/>
  <c r="BP172" i="2"/>
  <c r="BD172" i="2"/>
  <c r="AA172" i="2"/>
  <c r="O172" i="2"/>
  <c r="BP171" i="2"/>
  <c r="BD171" i="2"/>
  <c r="AA171" i="2"/>
  <c r="O171" i="2"/>
  <c r="BP170" i="2"/>
  <c r="BD170" i="2"/>
  <c r="AA170" i="2"/>
  <c r="O170" i="2"/>
  <c r="BP169" i="2"/>
  <c r="BD169" i="2"/>
  <c r="BC169" i="2"/>
  <c r="AA169" i="2"/>
  <c r="O169" i="2"/>
  <c r="N169" i="2"/>
  <c r="BP168" i="2"/>
  <c r="BD168" i="2"/>
  <c r="BC168" i="2"/>
  <c r="AA168" i="2"/>
  <c r="O168" i="2"/>
  <c r="N168" i="2"/>
  <c r="BP167" i="2"/>
  <c r="BD167" i="2"/>
  <c r="BC167" i="2"/>
  <c r="AA167" i="2"/>
  <c r="O167" i="2"/>
  <c r="N167" i="2"/>
  <c r="BP164" i="2"/>
  <c r="BD164" i="2"/>
  <c r="AA164" i="2"/>
  <c r="O164" i="2"/>
  <c r="BP163" i="2"/>
  <c r="BD163" i="2"/>
  <c r="AA163" i="2"/>
  <c r="O163" i="2"/>
  <c r="BP162" i="2"/>
  <c r="BD162" i="2"/>
  <c r="AA162" i="2"/>
  <c r="O162" i="2"/>
  <c r="BP161" i="2"/>
  <c r="BD161" i="2"/>
  <c r="AA161" i="2"/>
  <c r="O161" i="2"/>
  <c r="BP160" i="2"/>
  <c r="BD160" i="2"/>
  <c r="AA160" i="2"/>
  <c r="O160" i="2"/>
  <c r="BP159" i="2"/>
  <c r="BD159" i="2"/>
  <c r="AA159" i="2"/>
  <c r="O159" i="2"/>
  <c r="BP158" i="2"/>
  <c r="BD158" i="2"/>
  <c r="AA158" i="2"/>
  <c r="O158" i="2"/>
  <c r="BP157" i="2"/>
  <c r="BD157" i="2"/>
  <c r="AA157" i="2"/>
  <c r="O157" i="2"/>
  <c r="BP156" i="2"/>
  <c r="BD156" i="2"/>
  <c r="AA156" i="2"/>
  <c r="O156" i="2"/>
  <c r="BP155" i="2"/>
  <c r="BD155" i="2"/>
  <c r="AA155" i="2"/>
  <c r="O155" i="2"/>
  <c r="BP154" i="2"/>
  <c r="BD154" i="2"/>
  <c r="BC154" i="2"/>
  <c r="AA154" i="2"/>
  <c r="O154" i="2"/>
  <c r="N154" i="2"/>
  <c r="BP153" i="2"/>
  <c r="BD153" i="2"/>
  <c r="BC153" i="2"/>
  <c r="AA153" i="2"/>
  <c r="O153" i="2"/>
  <c r="N153" i="2"/>
  <c r="BP152" i="2"/>
  <c r="BD152" i="2"/>
  <c r="BC152" i="2"/>
  <c r="AA152" i="2"/>
  <c r="O152" i="2"/>
  <c r="N152" i="2"/>
  <c r="BP149" i="2"/>
  <c r="BD149" i="2"/>
  <c r="AA149" i="2"/>
  <c r="O149" i="2"/>
  <c r="BP148" i="2"/>
  <c r="BD148" i="2"/>
  <c r="AA148" i="2"/>
  <c r="O148" i="2"/>
  <c r="BP147" i="2"/>
  <c r="BD147" i="2"/>
  <c r="AA147" i="2"/>
  <c r="O147" i="2"/>
  <c r="BP146" i="2"/>
  <c r="BD146" i="2"/>
  <c r="AA146" i="2"/>
  <c r="O146" i="2"/>
  <c r="BP145" i="2"/>
  <c r="BD145" i="2"/>
  <c r="AA145" i="2"/>
  <c r="O145" i="2"/>
  <c r="BP144" i="2"/>
  <c r="BD144" i="2"/>
  <c r="AA144" i="2"/>
  <c r="O144" i="2"/>
  <c r="BP143" i="2"/>
  <c r="BD143" i="2"/>
  <c r="AA143" i="2"/>
  <c r="O143" i="2"/>
  <c r="BP142" i="2"/>
  <c r="BD142" i="2"/>
  <c r="AA142" i="2"/>
  <c r="O142" i="2"/>
  <c r="BP141" i="2"/>
  <c r="BD141" i="2"/>
  <c r="AA141" i="2"/>
  <c r="O141" i="2"/>
  <c r="BP140" i="2"/>
  <c r="BD140" i="2"/>
  <c r="AA140" i="2"/>
  <c r="O140" i="2"/>
  <c r="BP139" i="2"/>
  <c r="BD139" i="2"/>
  <c r="BC139" i="2"/>
  <c r="AA139" i="2"/>
  <c r="O139" i="2"/>
  <c r="N139" i="2"/>
  <c r="BP138" i="2"/>
  <c r="BD138" i="2"/>
  <c r="BC138" i="2"/>
  <c r="AA138" i="2"/>
  <c r="O138" i="2"/>
  <c r="N138" i="2"/>
  <c r="BP137" i="2"/>
  <c r="BD137" i="2"/>
  <c r="BC137" i="2"/>
  <c r="AA137" i="2"/>
  <c r="O137" i="2"/>
  <c r="N137" i="2"/>
  <c r="BP134" i="2"/>
  <c r="BD134" i="2"/>
  <c r="AA134" i="2"/>
  <c r="O134" i="2"/>
  <c r="BP133" i="2"/>
  <c r="BD133" i="2"/>
  <c r="AA133" i="2"/>
  <c r="O133" i="2"/>
  <c r="BP132" i="2"/>
  <c r="BD132" i="2"/>
  <c r="AA132" i="2"/>
  <c r="O132" i="2"/>
  <c r="BP131" i="2"/>
  <c r="BD131" i="2"/>
  <c r="AA131" i="2"/>
  <c r="O131" i="2"/>
  <c r="BP130" i="2"/>
  <c r="BD130" i="2"/>
  <c r="AA130" i="2"/>
  <c r="O130" i="2"/>
  <c r="BP129" i="2"/>
  <c r="BD129" i="2"/>
  <c r="AA129" i="2"/>
  <c r="O129" i="2"/>
  <c r="BP128" i="2"/>
  <c r="BD128" i="2"/>
  <c r="AA128" i="2"/>
  <c r="O128" i="2"/>
  <c r="BP127" i="2"/>
  <c r="BD127" i="2"/>
  <c r="AA127" i="2"/>
  <c r="O127" i="2"/>
  <c r="BP126" i="2"/>
  <c r="BD126" i="2"/>
  <c r="AA126" i="2"/>
  <c r="O126" i="2"/>
  <c r="BP125" i="2"/>
  <c r="BD125" i="2"/>
  <c r="AA125" i="2"/>
  <c r="O125" i="2"/>
  <c r="BP124" i="2"/>
  <c r="BD124" i="2"/>
  <c r="BC124" i="2"/>
  <c r="AA124" i="2"/>
  <c r="O124" i="2"/>
  <c r="N124" i="2"/>
  <c r="BP123" i="2"/>
  <c r="BD123" i="2"/>
  <c r="BC123" i="2"/>
  <c r="AA123" i="2"/>
  <c r="O123" i="2"/>
  <c r="N123" i="2"/>
  <c r="BP122" i="2"/>
  <c r="BD122" i="2"/>
  <c r="BC122" i="2"/>
  <c r="AA122" i="2"/>
  <c r="O122" i="2"/>
  <c r="N122" i="2"/>
  <c r="BP119" i="2"/>
  <c r="BD119" i="2"/>
  <c r="AA119" i="2"/>
  <c r="O119" i="2"/>
  <c r="BP118" i="2"/>
  <c r="BD118" i="2"/>
  <c r="AA118" i="2"/>
  <c r="O118" i="2"/>
  <c r="BP117" i="2"/>
  <c r="BD117" i="2"/>
  <c r="AA117" i="2"/>
  <c r="O117" i="2"/>
  <c r="BP116" i="2"/>
  <c r="BD116" i="2"/>
  <c r="AA116" i="2"/>
  <c r="O116" i="2"/>
  <c r="BP115" i="2"/>
  <c r="BD115" i="2"/>
  <c r="AA115" i="2"/>
  <c r="O115" i="2"/>
  <c r="BP114" i="2"/>
  <c r="BD114" i="2"/>
  <c r="AA114" i="2"/>
  <c r="O114" i="2"/>
  <c r="BP113" i="2"/>
  <c r="BD113" i="2"/>
  <c r="AA113" i="2"/>
  <c r="O113" i="2"/>
  <c r="BP112" i="2"/>
  <c r="BD112" i="2"/>
  <c r="AA112" i="2"/>
  <c r="O112" i="2"/>
  <c r="BP111" i="2"/>
  <c r="BD111" i="2"/>
  <c r="AA111" i="2"/>
  <c r="O111" i="2"/>
  <c r="BP110" i="2"/>
  <c r="BD110" i="2"/>
  <c r="AA110" i="2"/>
  <c r="O110" i="2"/>
  <c r="BP109" i="2"/>
  <c r="BD109" i="2"/>
  <c r="BC109" i="2"/>
  <c r="AA109" i="2"/>
  <c r="O109" i="2"/>
  <c r="N109" i="2"/>
  <c r="BP108" i="2"/>
  <c r="BD108" i="2"/>
  <c r="BC108" i="2"/>
  <c r="AA108" i="2"/>
  <c r="O108" i="2"/>
  <c r="N108" i="2"/>
  <c r="BP107" i="2"/>
  <c r="BD107" i="2"/>
  <c r="BC107" i="2"/>
  <c r="AA107" i="2"/>
  <c r="O107" i="2"/>
  <c r="N107" i="2"/>
  <c r="BP104" i="2"/>
  <c r="BD104" i="2"/>
  <c r="AA104" i="2"/>
  <c r="S104" i="2"/>
  <c r="O104" i="2"/>
  <c r="BP103" i="2"/>
  <c r="BD103" i="2"/>
  <c r="AA103" i="2"/>
  <c r="S103" i="2"/>
  <c r="O103" i="2"/>
  <c r="BP102" i="2"/>
  <c r="BD102" i="2"/>
  <c r="AA102" i="2"/>
  <c r="S102" i="2" s="1"/>
  <c r="O102" i="2"/>
  <c r="BP101" i="2"/>
  <c r="BD101" i="2"/>
  <c r="AA101" i="2"/>
  <c r="S101" i="2" s="1"/>
  <c r="O101" i="2"/>
  <c r="BP100" i="2"/>
  <c r="BD100" i="2"/>
  <c r="AA100" i="2"/>
  <c r="S100" i="2"/>
  <c r="O100" i="2"/>
  <c r="BP99" i="2"/>
  <c r="BD99" i="2"/>
  <c r="AA99" i="2"/>
  <c r="S99" i="2"/>
  <c r="O99" i="2"/>
  <c r="BP98" i="2"/>
  <c r="BD98" i="2"/>
  <c r="AA98" i="2"/>
  <c r="S98" i="2" s="1"/>
  <c r="O98" i="2"/>
  <c r="BP97" i="2"/>
  <c r="BD97" i="2"/>
  <c r="AA97" i="2"/>
  <c r="S97" i="2" s="1"/>
  <c r="O97" i="2"/>
  <c r="BP96" i="2"/>
  <c r="BD96" i="2"/>
  <c r="AA96" i="2"/>
  <c r="S96" i="2"/>
  <c r="O96" i="2"/>
  <c r="BP95" i="2"/>
  <c r="BD95" i="2"/>
  <c r="AA95" i="2"/>
  <c r="S95" i="2"/>
  <c r="O95" i="2"/>
  <c r="BP94" i="2"/>
  <c r="BD94" i="2"/>
  <c r="BC94" i="2"/>
  <c r="AA94" i="2"/>
  <c r="S94" i="2" s="1"/>
  <c r="O94" i="2"/>
  <c r="N94" i="2"/>
  <c r="BP93" i="2"/>
  <c r="BD93" i="2"/>
  <c r="BC93" i="2"/>
  <c r="AA93" i="2"/>
  <c r="S93" i="2" s="1"/>
  <c r="O93" i="2"/>
  <c r="N93" i="2"/>
  <c r="BP92" i="2"/>
  <c r="BD92" i="2"/>
  <c r="BC92" i="2"/>
  <c r="AA92" i="2"/>
  <c r="S92" i="2" s="1"/>
  <c r="O92" i="2"/>
  <c r="N92" i="2"/>
  <c r="BP89" i="2"/>
  <c r="BD89" i="2"/>
  <c r="AA89" i="2"/>
  <c r="S89" i="2" s="1"/>
  <c r="O89" i="2"/>
  <c r="BP88" i="2"/>
  <c r="BD88" i="2"/>
  <c r="AA88" i="2"/>
  <c r="S88" i="2"/>
  <c r="O88" i="2"/>
  <c r="BP87" i="2"/>
  <c r="BD87" i="2"/>
  <c r="AA87" i="2"/>
  <c r="S87" i="2" s="1"/>
  <c r="O87" i="2"/>
  <c r="BP86" i="2"/>
  <c r="BD86" i="2"/>
  <c r="AA86" i="2"/>
  <c r="S86" i="2" s="1"/>
  <c r="O86" i="2"/>
  <c r="BP85" i="2"/>
  <c r="BD85" i="2"/>
  <c r="AA85" i="2"/>
  <c r="S85" i="2" s="1"/>
  <c r="O85" i="2"/>
  <c r="BP84" i="2"/>
  <c r="BD84" i="2"/>
  <c r="AA84" i="2"/>
  <c r="S84" i="2"/>
  <c r="O84" i="2"/>
  <c r="BP83" i="2"/>
  <c r="BD83" i="2"/>
  <c r="AA83" i="2"/>
  <c r="S83" i="2"/>
  <c r="O83" i="2"/>
  <c r="BP82" i="2"/>
  <c r="BD82" i="2"/>
  <c r="AA82" i="2"/>
  <c r="S82" i="2" s="1"/>
  <c r="O82" i="2"/>
  <c r="BP81" i="2"/>
  <c r="BD81" i="2"/>
  <c r="AA81" i="2"/>
  <c r="S81" i="2" s="1"/>
  <c r="O81" i="2"/>
  <c r="BP80" i="2"/>
  <c r="BD80" i="2"/>
  <c r="AA80" i="2"/>
  <c r="S80" i="2"/>
  <c r="O80" i="2"/>
  <c r="BP79" i="2"/>
  <c r="BD79" i="2"/>
  <c r="BC79" i="2"/>
  <c r="AA79" i="2"/>
  <c r="S79" i="2" s="1"/>
  <c r="O79" i="2"/>
  <c r="N79" i="2"/>
  <c r="BP78" i="2"/>
  <c r="BD78" i="2"/>
  <c r="BC78" i="2"/>
  <c r="AA78" i="2"/>
  <c r="S78" i="2"/>
  <c r="O78" i="2"/>
  <c r="N78" i="2"/>
  <c r="BP77" i="2"/>
  <c r="BD77" i="2"/>
  <c r="BC77" i="2"/>
  <c r="AA77" i="2"/>
  <c r="S77" i="2"/>
  <c r="O77" i="2"/>
  <c r="N77" i="2"/>
  <c r="BP74" i="2"/>
  <c r="BD74" i="2"/>
  <c r="AA74" i="2"/>
  <c r="S74" i="2" s="1"/>
  <c r="O74" i="2"/>
  <c r="BP73" i="2"/>
  <c r="BD73" i="2"/>
  <c r="AA73" i="2"/>
  <c r="S73" i="2" s="1"/>
  <c r="O73" i="2"/>
  <c r="BP72" i="2"/>
  <c r="BD72" i="2"/>
  <c r="AA72" i="2"/>
  <c r="S72" i="2"/>
  <c r="O72" i="2"/>
  <c r="BP71" i="2"/>
  <c r="BD71" i="2"/>
  <c r="AA71" i="2"/>
  <c r="S71" i="2" s="1"/>
  <c r="O71" i="2"/>
  <c r="BP70" i="2"/>
  <c r="BD70" i="2"/>
  <c r="AA70" i="2"/>
  <c r="S70" i="2" s="1"/>
  <c r="O70" i="2"/>
  <c r="BP69" i="2"/>
  <c r="BD69" i="2"/>
  <c r="AA69" i="2"/>
  <c r="S69" i="2" s="1"/>
  <c r="O69" i="2"/>
  <c r="BP68" i="2"/>
  <c r="BD68" i="2"/>
  <c r="AA68" i="2"/>
  <c r="S68" i="2"/>
  <c r="O68" i="2"/>
  <c r="BP67" i="2"/>
  <c r="BD67" i="2"/>
  <c r="AA67" i="2"/>
  <c r="S67" i="2"/>
  <c r="O67" i="2"/>
  <c r="BP66" i="2"/>
  <c r="BD66" i="2"/>
  <c r="AA66" i="2"/>
  <c r="S66" i="2" s="1"/>
  <c r="O66" i="2"/>
  <c r="BP65" i="2"/>
  <c r="BD65" i="2"/>
  <c r="AA65" i="2"/>
  <c r="S65" i="2" s="1"/>
  <c r="O65" i="2"/>
  <c r="BP64" i="2"/>
  <c r="BD64" i="2"/>
  <c r="BC64" i="2"/>
  <c r="AA64" i="2"/>
  <c r="S64" i="2" s="1"/>
  <c r="O64" i="2"/>
  <c r="N64" i="2"/>
  <c r="BP63" i="2"/>
  <c r="BD63" i="2"/>
  <c r="BC63" i="2"/>
  <c r="AA63" i="2"/>
  <c r="S63" i="2"/>
  <c r="O63" i="2"/>
  <c r="N63" i="2"/>
  <c r="BP62" i="2"/>
  <c r="BD62" i="2"/>
  <c r="BC62" i="2"/>
  <c r="AA62" i="2"/>
  <c r="S62" i="2" s="1"/>
  <c r="O62" i="2"/>
  <c r="N62" i="2"/>
  <c r="BP59" i="2"/>
  <c r="BD59" i="2"/>
  <c r="AA59" i="2"/>
  <c r="S59" i="2" s="1"/>
  <c r="O59" i="2"/>
  <c r="BP58" i="2"/>
  <c r="BD58" i="2"/>
  <c r="AA58" i="2"/>
  <c r="S58" i="2" s="1"/>
  <c r="O58" i="2"/>
  <c r="BP57" i="2"/>
  <c r="BD57" i="2"/>
  <c r="AA57" i="2"/>
  <c r="S57" i="2" s="1"/>
  <c r="O57" i="2"/>
  <c r="BP56" i="2"/>
  <c r="BD56" i="2"/>
  <c r="AA56" i="2"/>
  <c r="S56" i="2"/>
  <c r="O56" i="2"/>
  <c r="BP55" i="2"/>
  <c r="BD55" i="2"/>
  <c r="AA55" i="2"/>
  <c r="S55" i="2"/>
  <c r="O55" i="2"/>
  <c r="BP54" i="2"/>
  <c r="BD54" i="2"/>
  <c r="AA54" i="2"/>
  <c r="S54" i="2" s="1"/>
  <c r="O54" i="2"/>
  <c r="BP53" i="2"/>
  <c r="BD53" i="2"/>
  <c r="AA53" i="2"/>
  <c r="S53" i="2" s="1"/>
  <c r="O53" i="2"/>
  <c r="BP52" i="2"/>
  <c r="BD52" i="2"/>
  <c r="AA52" i="2"/>
  <c r="S52" i="2"/>
  <c r="O52" i="2"/>
  <c r="BP51" i="2"/>
  <c r="BD51" i="2"/>
  <c r="AA51" i="2"/>
  <c r="S51" i="2" s="1"/>
  <c r="O51" i="2"/>
  <c r="BP50" i="2"/>
  <c r="BD50" i="2"/>
  <c r="AA50" i="2"/>
  <c r="S50" i="2" s="1"/>
  <c r="O50" i="2"/>
  <c r="BP49" i="2"/>
  <c r="BD49" i="2"/>
  <c r="BC49" i="2"/>
  <c r="AA49" i="2"/>
  <c r="S49" i="2"/>
  <c r="O49" i="2"/>
  <c r="BP48" i="2"/>
  <c r="BD48" i="2"/>
  <c r="BC48" i="2"/>
  <c r="AA48" i="2"/>
  <c r="S48" i="2" s="1"/>
  <c r="O48" i="2"/>
  <c r="BP47" i="2"/>
  <c r="BD47" i="2"/>
  <c r="BC47" i="2"/>
  <c r="AA47" i="2"/>
  <c r="S47" i="2"/>
  <c r="O47" i="2"/>
  <c r="BP44" i="2"/>
  <c r="BD44" i="2"/>
  <c r="AA44" i="2"/>
  <c r="S44" i="2"/>
  <c r="O44" i="2"/>
  <c r="BP43" i="2"/>
  <c r="BD43" i="2"/>
  <c r="AA43" i="2"/>
  <c r="S43" i="2" s="1"/>
  <c r="O43" i="2"/>
  <c r="BP42" i="2"/>
  <c r="BD42" i="2"/>
  <c r="AA42" i="2"/>
  <c r="S42" i="2" s="1"/>
  <c r="O42" i="2"/>
  <c r="BP41" i="2"/>
  <c r="BD41" i="2"/>
  <c r="AA41" i="2"/>
  <c r="S41" i="2"/>
  <c r="O41" i="2"/>
  <c r="BP40" i="2"/>
  <c r="BD40" i="2"/>
  <c r="AA40" i="2"/>
  <c r="S40" i="2" s="1"/>
  <c r="O40" i="2"/>
  <c r="BP39" i="2"/>
  <c r="BD39" i="2"/>
  <c r="AA39" i="2"/>
  <c r="S39" i="2" s="1"/>
  <c r="O39" i="2"/>
  <c r="BP38" i="2"/>
  <c r="BD38" i="2"/>
  <c r="AA38" i="2"/>
  <c r="S38" i="2" s="1"/>
  <c r="O38" i="2"/>
  <c r="BP37" i="2"/>
  <c r="BD37" i="2"/>
  <c r="AA37" i="2"/>
  <c r="S37" i="2"/>
  <c r="O37" i="2"/>
  <c r="BP36" i="2"/>
  <c r="BD36" i="2"/>
  <c r="AA36" i="2"/>
  <c r="S36" i="2"/>
  <c r="O36" i="2"/>
  <c r="BP35" i="2"/>
  <c r="BD35" i="2"/>
  <c r="AA35" i="2"/>
  <c r="S35" i="2" s="1"/>
  <c r="O35" i="2"/>
  <c r="BP34" i="2"/>
  <c r="BD34" i="2"/>
  <c r="BC34" i="2"/>
  <c r="AA34" i="2"/>
  <c r="S34" i="2"/>
  <c r="O34" i="2"/>
  <c r="N34" i="2"/>
  <c r="BP33" i="2"/>
  <c r="BD33" i="2"/>
  <c r="BC33" i="2"/>
  <c r="AA33" i="2"/>
  <c r="S33" i="2" s="1"/>
  <c r="O33" i="2"/>
  <c r="N33" i="2"/>
  <c r="BP32" i="2"/>
  <c r="BD32" i="2"/>
  <c r="BC32" i="2"/>
  <c r="AA32" i="2"/>
  <c r="S32" i="2" s="1"/>
  <c r="O32" i="2"/>
  <c r="N32" i="2"/>
  <c r="BP29" i="2"/>
  <c r="BD29" i="2"/>
  <c r="AA29" i="2"/>
  <c r="S29" i="2"/>
  <c r="O29" i="2"/>
  <c r="BP28" i="2"/>
  <c r="BD28" i="2"/>
  <c r="AA28" i="2"/>
  <c r="S28" i="2"/>
  <c r="O28" i="2"/>
  <c r="BP27" i="2"/>
  <c r="BD27" i="2"/>
  <c r="AA27" i="2"/>
  <c r="S27" i="2" s="1"/>
  <c r="O27" i="2"/>
  <c r="BP26" i="2"/>
  <c r="BD26" i="2"/>
  <c r="AA26" i="2"/>
  <c r="S26" i="2" s="1"/>
  <c r="O26" i="2"/>
  <c r="BP25" i="2"/>
  <c r="BD25" i="2"/>
  <c r="AA25" i="2"/>
  <c r="S25" i="2"/>
  <c r="O25" i="2"/>
  <c r="BP24" i="2"/>
  <c r="BD24" i="2"/>
  <c r="AA24" i="2"/>
  <c r="S24" i="2" s="1"/>
  <c r="O24" i="2"/>
  <c r="BP23" i="2"/>
  <c r="BD23" i="2"/>
  <c r="AA23" i="2"/>
  <c r="S23" i="2" s="1"/>
  <c r="O23" i="2"/>
  <c r="BP22" i="2"/>
  <c r="BD22" i="2"/>
  <c r="AA22" i="2"/>
  <c r="S22" i="2" s="1"/>
  <c r="O22" i="2"/>
  <c r="BP21" i="2"/>
  <c r="BD21" i="2"/>
  <c r="AA21" i="2"/>
  <c r="S21" i="2"/>
  <c r="O21" i="2"/>
  <c r="BP20" i="2"/>
  <c r="BD20" i="2"/>
  <c r="AA20" i="2"/>
  <c r="S20" i="2"/>
  <c r="O20" i="2"/>
  <c r="BP19" i="2"/>
  <c r="BD19" i="2"/>
  <c r="BC19" i="2"/>
  <c r="AA19" i="2"/>
  <c r="S19" i="2" s="1"/>
  <c r="O19" i="2"/>
  <c r="N19" i="2"/>
  <c r="BP18" i="2"/>
  <c r="BD18" i="2"/>
  <c r="BC18" i="2"/>
  <c r="AA18" i="2"/>
  <c r="S18" i="2" s="1"/>
  <c r="O18" i="2"/>
  <c r="N18" i="2"/>
  <c r="BP17" i="2"/>
  <c r="BD17" i="2"/>
  <c r="BC17" i="2"/>
  <c r="AA17" i="2"/>
  <c r="S17" i="2" s="1"/>
  <c r="O17" i="2"/>
  <c r="N17" i="2"/>
  <c r="BP14" i="2"/>
  <c r="BD14" i="2"/>
  <c r="AA14" i="2"/>
  <c r="S14" i="2" s="1"/>
  <c r="O14" i="2"/>
  <c r="BP13" i="2"/>
  <c r="BD13" i="2"/>
  <c r="AA13" i="2"/>
  <c r="S13" i="2"/>
  <c r="O13" i="2"/>
  <c r="BP12" i="2"/>
  <c r="BD12" i="2"/>
  <c r="AA12" i="2"/>
  <c r="S12" i="2" s="1"/>
  <c r="O12" i="2"/>
  <c r="BP11" i="2"/>
  <c r="BD11" i="2"/>
  <c r="AA11" i="2"/>
  <c r="S11" i="2" s="1"/>
  <c r="O11" i="2"/>
  <c r="BP10" i="2"/>
  <c r="BD10" i="2"/>
  <c r="AA10" i="2"/>
  <c r="S10" i="2" s="1"/>
  <c r="O10" i="2"/>
  <c r="BP9" i="2"/>
  <c r="BD9" i="2"/>
  <c r="AA9" i="2"/>
  <c r="S9" i="2"/>
  <c r="O9" i="2"/>
  <c r="BP8" i="2"/>
  <c r="BD8" i="2"/>
  <c r="AA8" i="2"/>
  <c r="S8" i="2"/>
  <c r="O8" i="2"/>
  <c r="BP7" i="2"/>
  <c r="BD7" i="2"/>
  <c r="AA7" i="2"/>
  <c r="S7" i="2" s="1"/>
  <c r="O7" i="2"/>
  <c r="BP6" i="2"/>
  <c r="BD6" i="2"/>
  <c r="AA6" i="2"/>
  <c r="V6" i="2"/>
  <c r="S6" i="2"/>
  <c r="O6" i="2"/>
  <c r="BP5" i="2"/>
  <c r="BD5" i="2"/>
  <c r="BC5" i="2"/>
  <c r="AA5" i="2"/>
  <c r="S5" i="2" s="1"/>
  <c r="O5" i="2"/>
  <c r="BP4" i="2"/>
  <c r="BD4" i="2"/>
  <c r="BC4" i="2"/>
  <c r="AA4" i="2"/>
  <c r="S4" i="2"/>
  <c r="O4" i="2"/>
  <c r="N4" i="2"/>
  <c r="BP3" i="2"/>
  <c r="BD3" i="2"/>
  <c r="BC3" i="2"/>
  <c r="AA3" i="2"/>
  <c r="S3" i="2" s="1"/>
  <c r="O3" i="2"/>
  <c r="N3" i="2"/>
  <c r="BP2" i="2"/>
  <c r="BD2" i="2"/>
  <c r="AA2" i="2"/>
  <c r="S2" i="2"/>
  <c r="O2" i="2"/>
  <c r="N2" i="2"/>
  <c r="I867" i="1"/>
  <c r="AO771" i="1"/>
  <c r="U771" i="1"/>
  <c r="AY770" i="1"/>
  <c r="AT770" i="1"/>
  <c r="AT771" i="1" s="1"/>
  <c r="AO770" i="1"/>
  <c r="AJ770" i="1"/>
  <c r="AE770" i="1"/>
  <c r="Z770" i="1"/>
  <c r="Z771" i="1" s="1"/>
  <c r="U770" i="1"/>
  <c r="AG228" i="1"/>
  <c r="AB228" i="1"/>
  <c r="W228" i="1"/>
  <c r="R228" i="1"/>
  <c r="M228" i="1"/>
  <c r="H228" i="1"/>
  <c r="C228" i="1"/>
  <c r="BF196" i="1"/>
  <c r="BA196" i="1"/>
  <c r="AV196" i="1"/>
  <c r="AQ196" i="1"/>
  <c r="AL196" i="1"/>
  <c r="AG196" i="1"/>
  <c r="AB196" i="1"/>
  <c r="W196" i="1"/>
  <c r="R196" i="1"/>
  <c r="M196" i="1"/>
  <c r="H196" i="1"/>
  <c r="C196" i="1"/>
  <c r="BF164" i="1"/>
  <c r="BA164" i="1"/>
  <c r="AV164" i="1"/>
  <c r="AQ164" i="1"/>
  <c r="AL164" i="1"/>
  <c r="AG164" i="1"/>
  <c r="AB164" i="1"/>
  <c r="W164" i="1"/>
  <c r="R164" i="1"/>
  <c r="M164" i="1"/>
  <c r="H164" i="1"/>
  <c r="C164" i="1"/>
  <c r="BF132" i="1"/>
  <c r="BA132" i="1"/>
  <c r="AV132" i="1"/>
  <c r="AQ132" i="1"/>
  <c r="AL132" i="1"/>
  <c r="AG132" i="1"/>
  <c r="AB132" i="1"/>
  <c r="W132" i="1"/>
  <c r="R132" i="1"/>
  <c r="M132" i="1"/>
  <c r="H132" i="1"/>
  <c r="C132" i="1"/>
  <c r="BF100" i="1"/>
  <c r="BA100" i="1"/>
  <c r="AV100" i="1"/>
  <c r="AQ100" i="1"/>
  <c r="AL100" i="1"/>
  <c r="AG100" i="1"/>
  <c r="AB100" i="1"/>
  <c r="W100" i="1"/>
  <c r="R100" i="1"/>
  <c r="M100" i="1"/>
  <c r="H100" i="1"/>
  <c r="C100" i="1"/>
  <c r="BF68" i="1"/>
  <c r="BA68" i="1"/>
  <c r="AV68" i="1"/>
  <c r="AQ68" i="1"/>
  <c r="AL68" i="1"/>
  <c r="AG68" i="1"/>
  <c r="AB68" i="1"/>
  <c r="W68" i="1"/>
  <c r="R68" i="1"/>
  <c r="M68" i="1"/>
  <c r="H68" i="1"/>
  <c r="C68" i="1"/>
  <c r="BF36" i="1"/>
  <c r="BA36" i="1"/>
  <c r="AV36" i="1"/>
  <c r="AQ36" i="1"/>
  <c r="AL36" i="1"/>
  <c r="AG36" i="1"/>
  <c r="AB36" i="1"/>
  <c r="W36" i="1"/>
  <c r="R36" i="1"/>
  <c r="M36" i="1"/>
  <c r="H36" i="1"/>
  <c r="C36" i="1"/>
  <c r="BA4" i="1"/>
  <c r="AV4" i="1"/>
  <c r="AQ4" i="1"/>
  <c r="AL4" i="1"/>
  <c r="AG4" i="1"/>
  <c r="AB4" i="1"/>
  <c r="W4" i="1"/>
  <c r="R4" i="1"/>
  <c r="M4" i="1"/>
  <c r="H4" i="1"/>
  <c r="C4" i="1"/>
  <c r="B4" i="1"/>
  <c r="AJ771" i="1" l="1"/>
  <c r="AE771" i="1"/>
  <c r="AY771" i="1"/>
</calcChain>
</file>

<file path=xl/sharedStrings.xml><?xml version="1.0" encoding="utf-8"?>
<sst xmlns="http://schemas.openxmlformats.org/spreadsheetml/2006/main" count="22296" uniqueCount="587">
  <si>
    <t>●◎印の1番人気買い・・12勝15負</t>
    <rPh sb="2" eb="3">
      <t>イン</t>
    </rPh>
    <rPh sb="5" eb="6">
      <t>バン</t>
    </rPh>
    <rPh sb="6" eb="8">
      <t>ニンキ</t>
    </rPh>
    <rPh sb="8" eb="9">
      <t>カ</t>
    </rPh>
    <rPh sb="14" eb="15">
      <t>カ</t>
    </rPh>
    <rPh sb="17" eb="18">
      <t>マ</t>
    </rPh>
    <phoneticPr fontId="2"/>
  </si>
  <si>
    <t>9^5</t>
    <phoneticPr fontId="3"/>
  </si>
  <si>
    <t>●◎印の1番人気～上に４点買い・・１３勝２負</t>
    <rPh sb="2" eb="3">
      <t>イン</t>
    </rPh>
    <rPh sb="5" eb="6">
      <t>バン</t>
    </rPh>
    <rPh sb="6" eb="8">
      <t>ニンキ</t>
    </rPh>
    <rPh sb="9" eb="10">
      <t>ウエ</t>
    </rPh>
    <rPh sb="12" eb="13">
      <t>テン</t>
    </rPh>
    <rPh sb="13" eb="14">
      <t>カ</t>
    </rPh>
    <rPh sb="19" eb="20">
      <t>カ</t>
    </rPh>
    <rPh sb="21" eb="22">
      <t>マ</t>
    </rPh>
    <phoneticPr fontId="2"/>
  </si>
  <si>
    <t>●◎印の1番人気～上に２点買い・・１7勝10負</t>
    <rPh sb="2" eb="3">
      <t>イン</t>
    </rPh>
    <rPh sb="5" eb="6">
      <t>バン</t>
    </rPh>
    <rPh sb="6" eb="8">
      <t>ニンキ</t>
    </rPh>
    <rPh sb="9" eb="10">
      <t>ウエ</t>
    </rPh>
    <rPh sb="12" eb="13">
      <t>テン</t>
    </rPh>
    <rPh sb="13" eb="14">
      <t>カ</t>
    </rPh>
    <rPh sb="19" eb="20">
      <t>カ</t>
    </rPh>
    <rPh sb="22" eb="23">
      <t>マ</t>
    </rPh>
    <phoneticPr fontId="2"/>
  </si>
  <si>
    <t>17以上上段5位・・8勝８負</t>
    <rPh sb="2" eb="4">
      <t>イジョウ</t>
    </rPh>
    <rPh sb="4" eb="6">
      <t>ジョウダン</t>
    </rPh>
    <rPh sb="7" eb="8">
      <t>イ</t>
    </rPh>
    <rPh sb="11" eb="12">
      <t>カ</t>
    </rPh>
    <rPh sb="13" eb="14">
      <t>マ</t>
    </rPh>
    <phoneticPr fontId="3"/>
  </si>
  <si>
    <t>●◎印の1番人気～上に３点買い・・１０勝５負</t>
    <rPh sb="2" eb="3">
      <t>イン</t>
    </rPh>
    <rPh sb="5" eb="6">
      <t>バン</t>
    </rPh>
    <rPh sb="6" eb="8">
      <t>ニンキ</t>
    </rPh>
    <rPh sb="9" eb="10">
      <t>ウエ</t>
    </rPh>
    <rPh sb="12" eb="13">
      <t>テン</t>
    </rPh>
    <rPh sb="13" eb="14">
      <t>カ</t>
    </rPh>
    <rPh sb="19" eb="20">
      <t>カ</t>
    </rPh>
    <rPh sb="21" eb="22">
      <t>マ</t>
    </rPh>
    <phoneticPr fontId="2"/>
  </si>
  <si>
    <t>●◎印の1番人気～上に５点買い・・１４勝１負</t>
    <rPh sb="2" eb="3">
      <t>イン</t>
    </rPh>
    <rPh sb="5" eb="6">
      <t>バン</t>
    </rPh>
    <rPh sb="6" eb="8">
      <t>ニンキ</t>
    </rPh>
    <rPh sb="9" eb="10">
      <t>ウエ</t>
    </rPh>
    <rPh sb="12" eb="13">
      <t>テン</t>
    </rPh>
    <rPh sb="13" eb="14">
      <t>カ</t>
    </rPh>
    <rPh sb="19" eb="20">
      <t>カ</t>
    </rPh>
    <rPh sb="21" eb="22">
      <t>マ</t>
    </rPh>
    <phoneticPr fontId="2"/>
  </si>
  <si>
    <t>3^5^2--3-2^1</t>
    <phoneticPr fontId="2"/>
  </si>
  <si>
    <t>4^10^7--1^3^5</t>
    <phoneticPr fontId="2"/>
  </si>
  <si>
    <t>4^8^5^^2-8-3</t>
    <phoneticPr fontId="2"/>
  </si>
  <si>
    <t>5^4^1^^1-5-2</t>
    <phoneticPr fontId="2"/>
  </si>
  <si>
    <t>4^5^3--2-1-3</t>
    <phoneticPr fontId="2"/>
  </si>
  <si>
    <t>4^2^1--3^2^4</t>
    <phoneticPr fontId="2"/>
  </si>
  <si>
    <t>1^2^3--1-3-7</t>
    <phoneticPr fontId="2"/>
  </si>
  <si>
    <t>5^4^1--2-1-3</t>
    <phoneticPr fontId="2"/>
  </si>
  <si>
    <t>4^3^2--1-2-5</t>
    <phoneticPr fontId="2"/>
  </si>
  <si>
    <t>7^9^3--1-2-6</t>
    <phoneticPr fontId="2"/>
  </si>
  <si>
    <t>11^4^8--4-7-9</t>
    <phoneticPr fontId="2"/>
  </si>
  <si>
    <t>MAX</t>
    <phoneticPr fontId="3"/>
  </si>
  <si>
    <t>4-6</t>
  </si>
  <si>
    <t>4-11</t>
  </si>
  <si>
    <t>3-4</t>
  </si>
  <si>
    <t>2-6</t>
  </si>
  <si>
    <t>5-7</t>
  </si>
  <si>
    <t>3-5</t>
  </si>
  <si>
    <t>5-8</t>
  </si>
  <si>
    <t>1-2</t>
  </si>
  <si>
    <t>2-4</t>
  </si>
  <si>
    <t>1-5</t>
  </si>
  <si>
    <t>2-3</t>
  </si>
  <si>
    <t>1-7</t>
  </si>
  <si>
    <t>3-7</t>
  </si>
  <si>
    <t>5-10</t>
  </si>
  <si>
    <t>2-7</t>
  </si>
  <si>
    <t>5-6</t>
  </si>
  <si>
    <t>3-6</t>
  </si>
  <si>
    <t>1-3</t>
  </si>
  <si>
    <t>4-8</t>
  </si>
  <si>
    <t>6-8</t>
  </si>
  <si>
    <t>2-8</t>
  </si>
  <si>
    <t>4-5</t>
  </si>
  <si>
    <t>2-9</t>
  </si>
  <si>
    <t>1-6</t>
  </si>
  <si>
    <t>2-5</t>
  </si>
  <si>
    <t>4-10</t>
  </si>
  <si>
    <t>4-7</t>
  </si>
  <si>
    <t>1-8</t>
  </si>
  <si>
    <t>2-10</t>
  </si>
  <si>
    <t>5-9</t>
  </si>
  <si>
    <t>4-9</t>
  </si>
  <si>
    <t>6-7</t>
  </si>
  <si>
    <t>1-4</t>
  </si>
  <si>
    <t>3-9</t>
  </si>
  <si>
    <t>7-10</t>
  </si>
  <si>
    <t>3-8</t>
  </si>
  <si>
    <t>2-11</t>
  </si>
  <si>
    <t>5-11</t>
  </si>
  <si>
    <t>3-11</t>
  </si>
  <si>
    <t>3-10</t>
  </si>
  <si>
    <t>9-11</t>
  </si>
  <si>
    <t>8-9</t>
  </si>
  <si>
    <t>7-9</t>
  </si>
  <si>
    <t/>
  </si>
  <si>
    <t>7-8</t>
  </si>
  <si>
    <t>9-10</t>
  </si>
  <si>
    <t>6-9</t>
  </si>
  <si>
    <t>7-11</t>
  </si>
  <si>
    <t>1-11</t>
  </si>
  <si>
    <t>1-9</t>
  </si>
  <si>
    <t>10-11</t>
  </si>
  <si>
    <t>8-11</t>
  </si>
  <si>
    <t>4^2^5--1-2-3</t>
    <phoneticPr fontId="2"/>
  </si>
  <si>
    <t>6^8^2--1-6-3</t>
    <phoneticPr fontId="2"/>
  </si>
  <si>
    <t>2^6^5--2-3-1</t>
    <phoneticPr fontId="2"/>
  </si>
  <si>
    <t>9^2^8--2-4-3</t>
    <phoneticPr fontId="2"/>
  </si>
  <si>
    <t>6^10^7--1-3-5</t>
    <phoneticPr fontId="2"/>
  </si>
  <si>
    <t>4^3^6--2-4-5</t>
    <phoneticPr fontId="2"/>
  </si>
  <si>
    <t>12^4^2--2-5-3</t>
    <phoneticPr fontId="2"/>
  </si>
  <si>
    <t>2^6^4--1-2-4</t>
    <phoneticPr fontId="2"/>
  </si>
  <si>
    <t>6^1^5--1-2-7</t>
    <phoneticPr fontId="2"/>
  </si>
  <si>
    <t>2^6^3--1^2^5</t>
    <phoneticPr fontId="2"/>
  </si>
  <si>
    <t>3^1^6--5-6-7</t>
    <phoneticPr fontId="2"/>
  </si>
  <si>
    <t>1^3^2--1-4-2</t>
    <phoneticPr fontId="2"/>
  </si>
  <si>
    <t>8-10</t>
  </si>
  <si>
    <t>4-12</t>
  </si>
  <si>
    <t>9-12</t>
  </si>
  <si>
    <t>2-12</t>
  </si>
  <si>
    <t>6-10</t>
  </si>
  <si>
    <t>1-10</t>
  </si>
  <si>
    <t>6-12</t>
  </si>
  <si>
    <t>3-12</t>
  </si>
  <si>
    <t>10-12</t>
  </si>
  <si>
    <t>8-12</t>
  </si>
  <si>
    <t>1-12</t>
  </si>
  <si>
    <t>7-12</t>
  </si>
  <si>
    <t>6^3^4--9-2-3</t>
    <phoneticPr fontId="2"/>
  </si>
  <si>
    <t>2^4^5--2^6^1</t>
    <phoneticPr fontId="2"/>
  </si>
  <si>
    <t>2^5^10--4-2-1</t>
    <phoneticPr fontId="2"/>
  </si>
  <si>
    <t>1^6^2--1-8-5</t>
    <phoneticPr fontId="2"/>
  </si>
  <si>
    <t>2^6^10--1-5-2</t>
    <phoneticPr fontId="2"/>
  </si>
  <si>
    <t>9^3^4--7-2-6</t>
    <phoneticPr fontId="2"/>
  </si>
  <si>
    <t>2^5^7--9-1-4</t>
    <phoneticPr fontId="2"/>
  </si>
  <si>
    <t>2^8^10--1-2-7</t>
    <phoneticPr fontId="2"/>
  </si>
  <si>
    <t>3^5^4--1-2-4</t>
    <phoneticPr fontId="2"/>
  </si>
  <si>
    <t>2^8^6--4-1-5</t>
    <phoneticPr fontId="2"/>
  </si>
  <si>
    <t>2^4^3--1-4-2</t>
    <phoneticPr fontId="2"/>
  </si>
  <si>
    <t>10^9^3--2^3^5</t>
    <phoneticPr fontId="2"/>
  </si>
  <si>
    <t>6-11</t>
  </si>
  <si>
    <t>5^10^2--3-5-2</t>
    <phoneticPr fontId="2"/>
  </si>
  <si>
    <t>2^3^7--2-4-3</t>
    <phoneticPr fontId="2"/>
  </si>
  <si>
    <t>9^6^4--1-2-5</t>
    <phoneticPr fontId="2"/>
  </si>
  <si>
    <t>2^10^6--4-1-2</t>
    <phoneticPr fontId="2"/>
  </si>
  <si>
    <t>1^9^5--1-2-4</t>
    <phoneticPr fontId="2"/>
  </si>
  <si>
    <t>1^3^7--1-3-7</t>
    <phoneticPr fontId="2"/>
  </si>
  <si>
    <t>6^5^3--3-1-5</t>
    <phoneticPr fontId="2"/>
  </si>
  <si>
    <t>9^8^6--1-5-6</t>
    <phoneticPr fontId="2"/>
  </si>
  <si>
    <t>1^10^4^--2-5-1</t>
    <phoneticPr fontId="2"/>
  </si>
  <si>
    <t>8^6^12--3-1-2</t>
    <phoneticPr fontId="2"/>
  </si>
  <si>
    <t>13^14^11--1-5-12</t>
    <phoneticPr fontId="2"/>
  </si>
  <si>
    <t>2^12^3--3-1-5</t>
    <phoneticPr fontId="2"/>
  </si>
  <si>
    <t>3-13</t>
  </si>
  <si>
    <t>5-12</t>
  </si>
  <si>
    <t>4-13</t>
  </si>
  <si>
    <t>7-14</t>
  </si>
  <si>
    <t>6-13</t>
  </si>
  <si>
    <t>9-14</t>
  </si>
  <si>
    <t>13-14</t>
  </si>
  <si>
    <t>4-14</t>
  </si>
  <si>
    <t>7-13</t>
  </si>
  <si>
    <t>3-14</t>
  </si>
  <si>
    <t>11-12</t>
  </si>
  <si>
    <t>1-14</t>
  </si>
  <si>
    <t>9-13</t>
  </si>
  <si>
    <t>8-13</t>
  </si>
  <si>
    <t>2-13</t>
  </si>
  <si>
    <t>5-13</t>
  </si>
  <si>
    <t>11-14</t>
  </si>
  <si>
    <t>12-13</t>
  </si>
  <si>
    <t>6-14</t>
  </si>
  <si>
    <t>8-14</t>
  </si>
  <si>
    <t>6^13^11--1-2-8</t>
    <phoneticPr fontId="2"/>
  </si>
  <si>
    <t>8^7^5--1-2-3</t>
    <phoneticPr fontId="2"/>
  </si>
  <si>
    <t>7^9^2--1-3-2</t>
    <phoneticPr fontId="2"/>
  </si>
  <si>
    <t>4^6^7</t>
    <phoneticPr fontId="3"/>
  </si>
  <si>
    <t>SG5</t>
    <phoneticPr fontId="2"/>
  </si>
  <si>
    <t>2^8^4--</t>
    <phoneticPr fontId="2"/>
  </si>
  <si>
    <t>7^9^11--</t>
    <phoneticPr fontId="2"/>
  </si>
  <si>
    <t>3^5^4</t>
    <phoneticPr fontId="2"/>
  </si>
  <si>
    <t>4^8^10--</t>
    <phoneticPr fontId="2"/>
  </si>
  <si>
    <t>1^3^5--</t>
    <phoneticPr fontId="2"/>
  </si>
  <si>
    <t>9^1^5--</t>
    <phoneticPr fontId="2"/>
  </si>
  <si>
    <t>7444444444444r5tttttttttttttttttt4szuy7xtg%</t>
    <phoneticPr fontId="2"/>
  </si>
  <si>
    <t>10-13</t>
  </si>
  <si>
    <t>1-13</t>
  </si>
  <si>
    <t>11-13</t>
  </si>
  <si>
    <t>3^5^10--</t>
    <phoneticPr fontId="2"/>
  </si>
  <si>
    <t>11^7^6--</t>
    <phoneticPr fontId="2"/>
  </si>
  <si>
    <t>10^7^3</t>
    <phoneticPr fontId="2"/>
  </si>
  <si>
    <t>5^10^1</t>
    <phoneticPr fontId="2"/>
  </si>
  <si>
    <t>5^3^2</t>
    <phoneticPr fontId="2"/>
  </si>
  <si>
    <t>6^3^1</t>
    <phoneticPr fontId="2"/>
  </si>
  <si>
    <t>8^6^5</t>
    <phoneticPr fontId="2"/>
  </si>
  <si>
    <t>6^4^7</t>
    <phoneticPr fontId="3"/>
  </si>
  <si>
    <t>5^3^6</t>
    <phoneticPr fontId="3"/>
  </si>
  <si>
    <t>9^1^3</t>
    <phoneticPr fontId="3"/>
  </si>
  <si>
    <t>7^11^6</t>
    <phoneticPr fontId="3"/>
  </si>
  <si>
    <t>MAX</t>
  </si>
  <si>
    <t>4^6^1</t>
    <phoneticPr fontId="3"/>
  </si>
  <si>
    <t>6^5^1</t>
    <phoneticPr fontId="3"/>
  </si>
  <si>
    <t>8^5^10</t>
    <phoneticPr fontId="3"/>
  </si>
  <si>
    <t>6^8^1</t>
    <phoneticPr fontId="3"/>
  </si>
  <si>
    <t>7^6^4</t>
    <phoneticPr fontId="3"/>
  </si>
  <si>
    <t>9^5^2</t>
    <phoneticPr fontId="3"/>
  </si>
  <si>
    <t>11^1^7</t>
    <phoneticPr fontId="3"/>
  </si>
  <si>
    <t>7^5^6</t>
    <phoneticPr fontId="3"/>
  </si>
  <si>
    <t>9^7^8</t>
    <phoneticPr fontId="3"/>
  </si>
  <si>
    <t>3^5^9</t>
    <phoneticPr fontId="3"/>
  </si>
  <si>
    <t>5^7^2</t>
    <phoneticPr fontId="3"/>
  </si>
  <si>
    <t>9^7^6</t>
    <phoneticPr fontId="3"/>
  </si>
  <si>
    <t>3^7^5</t>
    <phoneticPr fontId="3"/>
  </si>
  <si>
    <t>5^8^6</t>
    <phoneticPr fontId="3"/>
  </si>
  <si>
    <t>3^8^1</t>
    <phoneticPr fontId="3"/>
  </si>
  <si>
    <t>7^4^8</t>
    <phoneticPr fontId="3"/>
  </si>
  <si>
    <t>5^12^10</t>
    <phoneticPr fontId="3"/>
  </si>
  <si>
    <t>8^9^7</t>
    <phoneticPr fontId="3"/>
  </si>
  <si>
    <t>10^2^9</t>
    <phoneticPr fontId="3"/>
  </si>
  <si>
    <t>8^9^3</t>
    <phoneticPr fontId="3"/>
  </si>
  <si>
    <t>1^5^4</t>
    <phoneticPr fontId="3"/>
  </si>
  <si>
    <t>8^6^9</t>
    <phoneticPr fontId="3"/>
  </si>
  <si>
    <t>2^8^1</t>
    <phoneticPr fontId="3"/>
  </si>
  <si>
    <t>2^3^6</t>
    <phoneticPr fontId="3"/>
  </si>
  <si>
    <t>2^3^8</t>
    <phoneticPr fontId="3"/>
  </si>
  <si>
    <t>4^6^3</t>
    <phoneticPr fontId="3"/>
  </si>
  <si>
    <t>4^2^3</t>
    <phoneticPr fontId="3"/>
  </si>
  <si>
    <t>3^8^7</t>
    <phoneticPr fontId="3"/>
  </si>
  <si>
    <t>7^5^3</t>
    <phoneticPr fontId="2"/>
  </si>
  <si>
    <t>全買い</t>
    <rPh sb="0" eb="1">
      <t>ゼン</t>
    </rPh>
    <rPh sb="1" eb="2">
      <t>カ</t>
    </rPh>
    <phoneticPr fontId="3"/>
  </si>
  <si>
    <t>3^4^6</t>
    <phoneticPr fontId="2"/>
  </si>
  <si>
    <t>6^7^5</t>
    <phoneticPr fontId="2"/>
  </si>
  <si>
    <t>6^7^1</t>
    <phoneticPr fontId="3"/>
  </si>
  <si>
    <t>6^2^5</t>
    <phoneticPr fontId="3"/>
  </si>
  <si>
    <t>11^1^12</t>
    <phoneticPr fontId="3"/>
  </si>
  <si>
    <t>1^2^4</t>
    <phoneticPr fontId="3"/>
  </si>
  <si>
    <t>金沢10R</t>
  </si>
  <si>
    <t>9^6^2</t>
    <phoneticPr fontId="3"/>
  </si>
  <si>
    <t>3-15</t>
  </si>
  <si>
    <t>1-15</t>
  </si>
  <si>
    <t>12-15</t>
  </si>
  <si>
    <t>7-15</t>
  </si>
  <si>
    <t>9-15</t>
  </si>
  <si>
    <t>4-15</t>
  </si>
  <si>
    <t>6-15</t>
  </si>
  <si>
    <t>8-15</t>
  </si>
  <si>
    <t>2-15</t>
  </si>
  <si>
    <t>1-16</t>
  </si>
  <si>
    <t>3-16</t>
  </si>
  <si>
    <t>5-3^4</t>
    <phoneticPr fontId="3"/>
  </si>
  <si>
    <t>3^6^10</t>
    <phoneticPr fontId="3"/>
  </si>
  <si>
    <t>1^4^2</t>
    <phoneticPr fontId="3"/>
  </si>
  <si>
    <t>4^3^1</t>
    <phoneticPr fontId="3"/>
  </si>
  <si>
    <t>8^2^5</t>
    <phoneticPr fontId="3"/>
  </si>
  <si>
    <t>大井6R</t>
  </si>
  <si>
    <t>2^13^5</t>
    <phoneticPr fontId="3"/>
  </si>
  <si>
    <t>金沢11R</t>
  </si>
  <si>
    <t>2^8^4</t>
    <phoneticPr fontId="3"/>
  </si>
  <si>
    <t>大井7R</t>
  </si>
  <si>
    <t>2^3^5</t>
    <phoneticPr fontId="3"/>
  </si>
  <si>
    <t>金沢12R</t>
  </si>
  <si>
    <t>7^8^1</t>
    <phoneticPr fontId="3"/>
  </si>
  <si>
    <t>水沢12R</t>
  </si>
  <si>
    <t>2^8^7</t>
    <phoneticPr fontId="3"/>
  </si>
  <si>
    <t>大井9R</t>
  </si>
  <si>
    <t>7^1^11</t>
    <phoneticPr fontId="3"/>
  </si>
  <si>
    <t>大井10R</t>
  </si>
  <si>
    <t>9-6^16</t>
    <phoneticPr fontId="3"/>
  </si>
  <si>
    <t>大井11R</t>
  </si>
  <si>
    <t>大井12R</t>
  </si>
  <si>
    <t>大井1R</t>
  </si>
  <si>
    <t>名古屋8R</t>
  </si>
  <si>
    <t>大井3R</t>
  </si>
  <si>
    <t>9-16</t>
  </si>
  <si>
    <t>4-16</t>
  </si>
  <si>
    <t>6-16</t>
  </si>
  <si>
    <t>12-16</t>
  </si>
  <si>
    <t>5-14</t>
  </si>
  <si>
    <t>5-16</t>
  </si>
  <si>
    <t>7-16</t>
  </si>
  <si>
    <t>2-14</t>
  </si>
  <si>
    <t>8^4^5</t>
    <phoneticPr fontId="3"/>
  </si>
  <si>
    <t>11^8^3</t>
    <phoneticPr fontId="3"/>
  </si>
  <si>
    <t>6^5^8</t>
    <phoneticPr fontId="2"/>
  </si>
  <si>
    <t>5^2^1</t>
    <phoneticPr fontId="3"/>
  </si>
  <si>
    <t>6^4^3</t>
    <phoneticPr fontId="3"/>
  </si>
  <si>
    <t>12^7^6</t>
    <phoneticPr fontId="3"/>
  </si>
  <si>
    <t>6^4^11</t>
    <phoneticPr fontId="3"/>
  </si>
  <si>
    <t>2^9^4</t>
    <phoneticPr fontId="3"/>
  </si>
  <si>
    <t>3^4^6</t>
    <phoneticPr fontId="3"/>
  </si>
  <si>
    <t>3^6^8</t>
    <phoneticPr fontId="3"/>
  </si>
  <si>
    <t>門別11R</t>
  </si>
  <si>
    <t>園田1R</t>
  </si>
  <si>
    <t>名古屋1R</t>
  </si>
  <si>
    <t>園田2R</t>
  </si>
  <si>
    <t>名古屋2R</t>
  </si>
  <si>
    <t>園田3R</t>
  </si>
  <si>
    <t>名古屋3R</t>
  </si>
  <si>
    <t>名古屋4R</t>
  </si>
  <si>
    <t>園田5R</t>
  </si>
  <si>
    <t>名古屋5R</t>
  </si>
  <si>
    <t>園田10R</t>
  </si>
  <si>
    <t>大井4R</t>
  </si>
  <si>
    <t>8^11^4</t>
    <phoneticPr fontId="3"/>
  </si>
  <si>
    <t>5^6^4</t>
    <phoneticPr fontId="3"/>
  </si>
  <si>
    <t>1^2^9</t>
    <phoneticPr fontId="3"/>
  </si>
  <si>
    <t>7^11^3</t>
    <phoneticPr fontId="3"/>
  </si>
  <si>
    <t>2^10^3</t>
    <phoneticPr fontId="3"/>
  </si>
  <si>
    <t>4^8^1</t>
    <phoneticPr fontId="3"/>
  </si>
  <si>
    <t>2^7^4</t>
    <phoneticPr fontId="3"/>
  </si>
  <si>
    <t>9^8^7</t>
    <phoneticPr fontId="3"/>
  </si>
  <si>
    <t>5^7^11</t>
    <phoneticPr fontId="3"/>
  </si>
  <si>
    <t>8^7^2</t>
    <phoneticPr fontId="3"/>
  </si>
  <si>
    <t>9^2^1</t>
    <phoneticPr fontId="3"/>
  </si>
  <si>
    <t>4^7^6</t>
    <phoneticPr fontId="3"/>
  </si>
  <si>
    <t>園田11R</t>
  </si>
  <si>
    <t>門別5R</t>
  </si>
  <si>
    <t>大井5R</t>
  </si>
  <si>
    <t>園田12R</t>
  </si>
  <si>
    <t>門別6R</t>
  </si>
  <si>
    <t>門別7R</t>
  </si>
  <si>
    <t>門別8R</t>
  </si>
  <si>
    <t>門別9R</t>
  </si>
  <si>
    <t>門別10R</t>
  </si>
  <si>
    <t>門別12R</t>
  </si>
  <si>
    <t>10-14</t>
  </si>
  <si>
    <t>6^9^5</t>
    <phoneticPr fontId="3"/>
  </si>
  <si>
    <t>6^10^8</t>
    <phoneticPr fontId="3"/>
  </si>
  <si>
    <t>5^3^2</t>
    <phoneticPr fontId="3"/>
  </si>
  <si>
    <t>2^6^10</t>
    <phoneticPr fontId="3"/>
  </si>
  <si>
    <t>1^6^5</t>
    <phoneticPr fontId="3"/>
  </si>
  <si>
    <t>7^6-1</t>
    <phoneticPr fontId="3"/>
  </si>
  <si>
    <t>2^9^7</t>
    <phoneticPr fontId="3"/>
  </si>
  <si>
    <t>7^10^9</t>
    <phoneticPr fontId="3"/>
  </si>
  <si>
    <t>8^4^9</t>
    <phoneticPr fontId="3"/>
  </si>
  <si>
    <t>6^5^2</t>
    <phoneticPr fontId="3"/>
  </si>
  <si>
    <t>佐賀1R</t>
  </si>
  <si>
    <t>佐賀2R</t>
  </si>
  <si>
    <t>帯広ば1R</t>
  </si>
  <si>
    <t>帯広ば2R</t>
  </si>
  <si>
    <t>帯広ば3R</t>
  </si>
  <si>
    <t>佐賀5R</t>
  </si>
  <si>
    <t>帯広ば4R</t>
  </si>
  <si>
    <t>佐賀6R</t>
  </si>
  <si>
    <t>佐賀8R</t>
  </si>
  <si>
    <t>帯広ば7R</t>
  </si>
  <si>
    <t>浦和1R</t>
  </si>
  <si>
    <t>4^7^3</t>
    <phoneticPr fontId="3"/>
  </si>
  <si>
    <t>7^3^2</t>
    <phoneticPr fontId="3"/>
  </si>
  <si>
    <t>1^7^4</t>
    <phoneticPr fontId="3"/>
  </si>
  <si>
    <t>3^6^5</t>
    <phoneticPr fontId="3"/>
  </si>
  <si>
    <t>2^5^1</t>
    <phoneticPr fontId="3"/>
  </si>
  <si>
    <t>4^6^10</t>
    <phoneticPr fontId="3"/>
  </si>
  <si>
    <t>8^2^1=5</t>
    <phoneticPr fontId="3"/>
  </si>
  <si>
    <t>9^1^11</t>
    <phoneticPr fontId="3"/>
  </si>
  <si>
    <t>7^8^4</t>
    <phoneticPr fontId="3"/>
  </si>
  <si>
    <t>佐賀11R</t>
  </si>
  <si>
    <t>帯広ば9R</t>
  </si>
  <si>
    <t>金沢2R</t>
  </si>
  <si>
    <t>水沢2R</t>
  </si>
  <si>
    <t>金沢3R</t>
  </si>
  <si>
    <t>水沢3R</t>
  </si>
  <si>
    <t>金沢4R</t>
  </si>
  <si>
    <t>水沢6R</t>
  </si>
  <si>
    <t>佐賀3R</t>
  </si>
  <si>
    <t>高知2R</t>
  </si>
  <si>
    <t>金沢9R</t>
  </si>
  <si>
    <t>11^4^12</t>
    <phoneticPr fontId="3"/>
  </si>
  <si>
    <t>8^4^1</t>
    <phoneticPr fontId="3"/>
  </si>
  <si>
    <t>3^6^4</t>
    <phoneticPr fontId="3"/>
  </si>
  <si>
    <t>5^1^2</t>
    <phoneticPr fontId="3"/>
  </si>
  <si>
    <t>3^5^10</t>
    <phoneticPr fontId="3"/>
  </si>
  <si>
    <t>4^5^3</t>
    <phoneticPr fontId="3"/>
  </si>
  <si>
    <t>7^3^5</t>
    <phoneticPr fontId="3"/>
  </si>
  <si>
    <t>11^12^10</t>
    <phoneticPr fontId="3"/>
  </si>
  <si>
    <t>3^4^12</t>
    <phoneticPr fontId="3"/>
  </si>
  <si>
    <t>11^3^8</t>
    <phoneticPr fontId="3"/>
  </si>
  <si>
    <t>高知7R</t>
  </si>
  <si>
    <t>高知9R</t>
  </si>
  <si>
    <t>水沢1R</t>
  </si>
  <si>
    <t>浦和2R</t>
  </si>
  <si>
    <t>水沢4R</t>
  </si>
  <si>
    <t>浦和3R</t>
  </si>
  <si>
    <t>浦和4R</t>
  </si>
  <si>
    <t>水沢5R</t>
  </si>
  <si>
    <t>浦和5R</t>
  </si>
  <si>
    <t>浦和6R</t>
  </si>
  <si>
    <t>8^2^3</t>
    <phoneticPr fontId="3"/>
  </si>
  <si>
    <t>7^5^12</t>
    <phoneticPr fontId="3"/>
  </si>
  <si>
    <t>1^6^3</t>
    <phoneticPr fontId="3"/>
  </si>
  <si>
    <t>8^9^6</t>
    <phoneticPr fontId="3"/>
  </si>
  <si>
    <t>6^1^2</t>
    <phoneticPr fontId="3"/>
  </si>
  <si>
    <t>2^7^8</t>
    <phoneticPr fontId="3"/>
  </si>
  <si>
    <t>4^7^9</t>
    <phoneticPr fontId="3"/>
  </si>
  <si>
    <t>5^7^6</t>
    <phoneticPr fontId="3"/>
  </si>
  <si>
    <t>4^8^5</t>
    <phoneticPr fontId="3"/>
  </si>
  <si>
    <t>5^4^8</t>
    <phoneticPr fontId="3"/>
  </si>
  <si>
    <t>4^9^5</t>
    <phoneticPr fontId="3"/>
  </si>
  <si>
    <t>12^3^6</t>
    <phoneticPr fontId="3"/>
  </si>
  <si>
    <t>3^11^7</t>
    <phoneticPr fontId="3"/>
  </si>
  <si>
    <t>浦和8R</t>
  </si>
  <si>
    <t>水沢10R</t>
  </si>
  <si>
    <t>帯広ば10R</t>
  </si>
  <si>
    <t>名古屋11R</t>
  </si>
  <si>
    <t>帯広ば11R</t>
  </si>
  <si>
    <t>帯広ば12R</t>
  </si>
  <si>
    <t>笠松1R</t>
  </si>
  <si>
    <t>笠松2R</t>
  </si>
  <si>
    <t>笠松3R</t>
  </si>
  <si>
    <t>M</t>
    <phoneticPr fontId="3"/>
  </si>
  <si>
    <t>全買い</t>
    <phoneticPr fontId="3"/>
  </si>
  <si>
    <t>3^9^7</t>
    <phoneticPr fontId="3"/>
  </si>
  <si>
    <t>12^11^1</t>
    <phoneticPr fontId="3"/>
  </si>
  <si>
    <t>1^6^2</t>
    <phoneticPr fontId="3"/>
  </si>
  <si>
    <t>10^9^1</t>
    <phoneticPr fontId="3"/>
  </si>
  <si>
    <t>8^12^7</t>
    <phoneticPr fontId="3"/>
  </si>
  <si>
    <t>3^7^1</t>
    <phoneticPr fontId="3"/>
  </si>
  <si>
    <t>10^5^6</t>
    <phoneticPr fontId="3"/>
  </si>
  <si>
    <t>3^6^2</t>
    <phoneticPr fontId="3"/>
  </si>
  <si>
    <t>6^7^2</t>
    <phoneticPr fontId="3"/>
  </si>
  <si>
    <t>5^7^1</t>
    <phoneticPr fontId="3"/>
  </si>
  <si>
    <t>笠松5R</t>
  </si>
  <si>
    <t>笠松8R</t>
  </si>
  <si>
    <t>門別2R</t>
  </si>
  <si>
    <t>門別3R</t>
  </si>
  <si>
    <t>園田8R</t>
  </si>
  <si>
    <t>浦和9R</t>
  </si>
  <si>
    <t>浦和11R</t>
  </si>
  <si>
    <t>4^1^5</t>
    <phoneticPr fontId="3"/>
  </si>
  <si>
    <t>7^5^4</t>
    <phoneticPr fontId="3"/>
  </si>
  <si>
    <t>9^8^11</t>
    <phoneticPr fontId="3"/>
  </si>
  <si>
    <t>12^10^5</t>
    <phoneticPr fontId="3"/>
  </si>
  <si>
    <t>5^2^11</t>
    <phoneticPr fontId="3"/>
  </si>
  <si>
    <t>3^1^11</t>
    <phoneticPr fontId="3"/>
  </si>
  <si>
    <t>6^7^4</t>
    <phoneticPr fontId="3"/>
  </si>
  <si>
    <t>8^1^2</t>
    <phoneticPr fontId="3"/>
  </si>
  <si>
    <t>1^4^5</t>
    <phoneticPr fontId="3"/>
  </si>
  <si>
    <t>7^3^6</t>
    <phoneticPr fontId="3"/>
  </si>
  <si>
    <t>笠松6R</t>
  </si>
  <si>
    <t>笠松7R</t>
  </si>
  <si>
    <t>笠松9R</t>
  </si>
  <si>
    <t>全買い</t>
    <rPh sb="0" eb="1">
      <t>ゼン</t>
    </rPh>
    <rPh sb="1" eb="2">
      <t>カ</t>
    </rPh>
    <phoneticPr fontId="8"/>
  </si>
  <si>
    <t>2^4^9</t>
    <phoneticPr fontId="3"/>
  </si>
  <si>
    <t>6^1^10</t>
    <phoneticPr fontId="3"/>
  </si>
  <si>
    <t>8^3^9</t>
    <phoneticPr fontId="3"/>
  </si>
  <si>
    <t>10^5^7</t>
    <phoneticPr fontId="3"/>
  </si>
  <si>
    <t>6^3^4</t>
    <phoneticPr fontId="3"/>
  </si>
  <si>
    <t>11^8^2</t>
    <phoneticPr fontId="3"/>
  </si>
  <si>
    <t>1^5^8</t>
    <phoneticPr fontId="3"/>
  </si>
  <si>
    <t>4^7^3</t>
    <phoneticPr fontId="2"/>
  </si>
  <si>
    <t>園田7R</t>
  </si>
  <si>
    <t>門別4R</t>
  </si>
  <si>
    <t>9^7^3</t>
    <phoneticPr fontId="2"/>
  </si>
  <si>
    <t>5^1^4</t>
    <phoneticPr fontId="3"/>
  </si>
  <si>
    <t>3^11^9</t>
    <phoneticPr fontId="2"/>
  </si>
  <si>
    <t>4^7^5</t>
    <phoneticPr fontId="3"/>
  </si>
  <si>
    <t>6^10^6</t>
    <phoneticPr fontId="2"/>
  </si>
  <si>
    <t>4^10^8</t>
    <phoneticPr fontId="3"/>
  </si>
  <si>
    <t>1^3^5</t>
    <phoneticPr fontId="3"/>
  </si>
  <si>
    <t>4^2^7</t>
    <phoneticPr fontId="3"/>
  </si>
  <si>
    <t>6^3^7</t>
    <phoneticPr fontId="3"/>
  </si>
  <si>
    <t>2^9^6</t>
    <phoneticPr fontId="3"/>
  </si>
  <si>
    <t>8^1^4</t>
    <phoneticPr fontId="3"/>
  </si>
  <si>
    <t>3^11^12</t>
    <phoneticPr fontId="3"/>
  </si>
  <si>
    <t>笠松4R</t>
  </si>
  <si>
    <t>佐賀4R</t>
  </si>
  <si>
    <t>園田4R</t>
  </si>
  <si>
    <t>佐賀7R</t>
  </si>
  <si>
    <t>浦和10R</t>
  </si>
  <si>
    <t>5^2^3</t>
    <phoneticPr fontId="2"/>
  </si>
  <si>
    <t>5^1^3</t>
    <phoneticPr fontId="3"/>
  </si>
  <si>
    <t>1^10^6</t>
    <phoneticPr fontId="2"/>
  </si>
  <si>
    <t>6^8^4</t>
    <phoneticPr fontId="3"/>
  </si>
  <si>
    <t>6^3^2</t>
    <phoneticPr fontId="3"/>
  </si>
  <si>
    <t>6^3^8</t>
    <phoneticPr fontId="3"/>
  </si>
  <si>
    <t>12^7^10</t>
    <phoneticPr fontId="2"/>
  </si>
  <si>
    <t>3^8^7</t>
    <phoneticPr fontId="2"/>
  </si>
  <si>
    <t>6^9^4</t>
    <phoneticPr fontId="2"/>
  </si>
  <si>
    <t>8^10^7</t>
    <phoneticPr fontId="3"/>
  </si>
  <si>
    <t>3^4^7</t>
    <phoneticPr fontId="3"/>
  </si>
  <si>
    <t>笠松12R</t>
  </si>
  <si>
    <t>佐賀10R</t>
  </si>
  <si>
    <t>園田9R</t>
  </si>
  <si>
    <t>7^6^8</t>
    <phoneticPr fontId="2"/>
  </si>
  <si>
    <t>4^6^3</t>
  </si>
  <si>
    <t>3^2^5</t>
    <phoneticPr fontId="2"/>
  </si>
  <si>
    <t>1^2^6</t>
    <phoneticPr fontId="3"/>
  </si>
  <si>
    <t>7^9^8</t>
    <phoneticPr fontId="3"/>
  </si>
  <si>
    <t>4^1^7</t>
    <phoneticPr fontId="3"/>
  </si>
  <si>
    <t>7^2^3</t>
    <phoneticPr fontId="3"/>
  </si>
  <si>
    <t>7^5^1</t>
    <phoneticPr fontId="3"/>
  </si>
  <si>
    <t>5^10^2</t>
    <phoneticPr fontId="3"/>
  </si>
  <si>
    <t>5^6^7</t>
    <phoneticPr fontId="3"/>
  </si>
  <si>
    <t>2^9^1</t>
    <phoneticPr fontId="3"/>
  </si>
  <si>
    <t>10^3^8</t>
    <phoneticPr fontId="3"/>
  </si>
  <si>
    <t>5^4^6</t>
    <phoneticPr fontId="3"/>
  </si>
  <si>
    <t>9^7^6</t>
    <phoneticPr fontId="2"/>
  </si>
  <si>
    <t>帯広ば5R</t>
  </si>
  <si>
    <t>帯広ば6R</t>
  </si>
  <si>
    <t>佐賀9R</t>
  </si>
  <si>
    <t>帯広ば8R</t>
  </si>
  <si>
    <t>金沢1R</t>
  </si>
  <si>
    <t>金沢6R</t>
  </si>
  <si>
    <t>3^5^6</t>
    <phoneticPr fontId="2"/>
  </si>
  <si>
    <t>6^4^2</t>
    <phoneticPr fontId="3"/>
  </si>
  <si>
    <t>5^1^8</t>
    <phoneticPr fontId="3"/>
  </si>
  <si>
    <t>4^1^2</t>
    <phoneticPr fontId="3"/>
  </si>
  <si>
    <t>6^3^1</t>
    <phoneticPr fontId="3"/>
  </si>
  <si>
    <t>10^1^3</t>
    <phoneticPr fontId="3"/>
  </si>
  <si>
    <t>1^5^9</t>
    <phoneticPr fontId="3"/>
  </si>
  <si>
    <t>金沢7R</t>
  </si>
  <si>
    <t>1^7^5</t>
    <phoneticPr fontId="3"/>
  </si>
  <si>
    <t>8^1^7</t>
    <phoneticPr fontId="3"/>
  </si>
  <si>
    <t>8^7^9</t>
    <phoneticPr fontId="3"/>
  </si>
  <si>
    <t>2^7^9</t>
    <phoneticPr fontId="2"/>
  </si>
  <si>
    <t>5^10^7</t>
    <phoneticPr fontId="3"/>
  </si>
  <si>
    <t>9^7^2</t>
    <phoneticPr fontId="3"/>
  </si>
  <si>
    <t>11^6^7</t>
  </si>
  <si>
    <t>4^13^8</t>
    <phoneticPr fontId="3"/>
  </si>
  <si>
    <t>4^8^12</t>
    <phoneticPr fontId="3"/>
  </si>
  <si>
    <t>大井2R</t>
  </si>
  <si>
    <t>大井8R</t>
  </si>
  <si>
    <t>5-15</t>
  </si>
  <si>
    <t>14-15</t>
  </si>
  <si>
    <t>13-15</t>
  </si>
  <si>
    <t>10-15</t>
  </si>
  <si>
    <t>6^1^4</t>
    <phoneticPr fontId="3"/>
  </si>
  <si>
    <t>3^12^5</t>
    <phoneticPr fontId="2"/>
  </si>
  <si>
    <t>3^2^7</t>
    <phoneticPr fontId="3"/>
  </si>
  <si>
    <t>6-2^12</t>
    <phoneticPr fontId="3"/>
  </si>
  <si>
    <t>5^3^7</t>
    <phoneticPr fontId="3"/>
  </si>
  <si>
    <t>9^7^3</t>
    <phoneticPr fontId="3"/>
  </si>
  <si>
    <t>金沢5R</t>
  </si>
  <si>
    <t>金沢8R</t>
  </si>
  <si>
    <t>水沢8R</t>
  </si>
  <si>
    <t>名古屋12R</t>
  </si>
  <si>
    <t>3^11^10</t>
    <phoneticPr fontId="2"/>
  </si>
  <si>
    <t>8^11^16</t>
    <phoneticPr fontId="3"/>
  </si>
  <si>
    <t>12^2^6</t>
    <phoneticPr fontId="3"/>
  </si>
  <si>
    <t>2^10^9</t>
    <phoneticPr fontId="3"/>
  </si>
  <si>
    <t>10^1^4</t>
    <phoneticPr fontId="3"/>
  </si>
  <si>
    <t>2^8^1</t>
  </si>
  <si>
    <t>10^6^3</t>
    <phoneticPr fontId="2"/>
  </si>
  <si>
    <t>8^4^10</t>
    <phoneticPr fontId="3"/>
  </si>
  <si>
    <t>7^3^9</t>
    <phoneticPr fontId="3"/>
  </si>
  <si>
    <t>10^9^7</t>
    <phoneticPr fontId="2"/>
  </si>
  <si>
    <t>14-16</t>
  </si>
  <si>
    <t>13-16</t>
  </si>
  <si>
    <t>2-16</t>
  </si>
  <si>
    <t>12-14</t>
  </si>
  <si>
    <t>3^9^8</t>
    <phoneticPr fontId="3"/>
  </si>
  <si>
    <t>5^9^1</t>
    <phoneticPr fontId="3"/>
  </si>
  <si>
    <t>6^11^4</t>
    <phoneticPr fontId="3"/>
  </si>
  <si>
    <t>5^8^1</t>
    <phoneticPr fontId="2"/>
  </si>
  <si>
    <t>3-1^6</t>
    <phoneticPr fontId="3"/>
  </si>
  <si>
    <t>8^5^6</t>
    <phoneticPr fontId="3"/>
  </si>
  <si>
    <t>8^2^7</t>
    <phoneticPr fontId="3"/>
  </si>
  <si>
    <t>8^7^3</t>
    <phoneticPr fontId="3"/>
  </si>
  <si>
    <t>2^10^7</t>
    <phoneticPr fontId="2"/>
  </si>
  <si>
    <t>1^13^14</t>
    <phoneticPr fontId="3"/>
  </si>
  <si>
    <t>6^9^4</t>
    <phoneticPr fontId="3"/>
  </si>
  <si>
    <t>園田6R</t>
  </si>
  <si>
    <t>名古屋6R</t>
  </si>
  <si>
    <t>門別1R</t>
  </si>
  <si>
    <t>名古屋9R</t>
  </si>
  <si>
    <t>9^3^1</t>
    <phoneticPr fontId="3"/>
  </si>
  <si>
    <t>5^9^4</t>
    <phoneticPr fontId="3"/>
  </si>
  <si>
    <t>3^7^2</t>
    <phoneticPr fontId="3"/>
  </si>
  <si>
    <t>3^5^8</t>
    <phoneticPr fontId="3"/>
  </si>
  <si>
    <t>9^13^3</t>
    <phoneticPr fontId="2"/>
  </si>
  <si>
    <t>7^1^3</t>
    <phoneticPr fontId="2"/>
  </si>
  <si>
    <t>4^6^1</t>
    <phoneticPr fontId="2"/>
  </si>
  <si>
    <t>7^4^6</t>
    <phoneticPr fontId="3"/>
  </si>
  <si>
    <t>11-15</t>
  </si>
  <si>
    <t>標準値</t>
    <rPh sb="0" eb="3">
      <t>ヒョウジュンチ</t>
    </rPh>
    <phoneticPr fontId="3"/>
  </si>
  <si>
    <t>１回目</t>
    <rPh sb="1" eb="3">
      <t>カイメ</t>
    </rPh>
    <phoneticPr fontId="3"/>
  </si>
  <si>
    <t>２回目</t>
    <rPh sb="1" eb="3">
      <t>カイメ</t>
    </rPh>
    <phoneticPr fontId="3"/>
  </si>
  <si>
    <t>３回目</t>
    <rPh sb="1" eb="3">
      <t>カイメ</t>
    </rPh>
    <phoneticPr fontId="3"/>
  </si>
  <si>
    <t>４回目</t>
    <rPh sb="1" eb="3">
      <t>カイメ</t>
    </rPh>
    <phoneticPr fontId="3"/>
  </si>
  <si>
    <t>狙</t>
  </si>
  <si>
    <t>5^1^4</t>
    <phoneticPr fontId="2"/>
  </si>
  <si>
    <t>4^7^5</t>
    <phoneticPr fontId="2"/>
  </si>
  <si>
    <t>標準値</t>
    <rPh sb="0" eb="3">
      <t>ヒョウジュンチ</t>
    </rPh>
    <phoneticPr fontId="8"/>
  </si>
  <si>
    <t>１回目</t>
    <rPh sb="1" eb="3">
      <t>カイメ</t>
    </rPh>
    <phoneticPr fontId="8"/>
  </si>
  <si>
    <t>２回目</t>
    <rPh sb="1" eb="3">
      <t>カイメ</t>
    </rPh>
    <phoneticPr fontId="8"/>
  </si>
  <si>
    <t>３回目</t>
    <rPh sb="1" eb="3">
      <t>カイメ</t>
    </rPh>
    <phoneticPr fontId="8"/>
  </si>
  <si>
    <t>４回目</t>
    <rPh sb="1" eb="3">
      <t>カイメ</t>
    </rPh>
    <phoneticPr fontId="8"/>
  </si>
  <si>
    <t>6^10^7</t>
    <phoneticPr fontId="2"/>
  </si>
  <si>
    <t>4^10^8</t>
    <phoneticPr fontId="2"/>
  </si>
  <si>
    <t>1^3^5</t>
    <phoneticPr fontId="2"/>
  </si>
  <si>
    <t>6^3^7</t>
    <phoneticPr fontId="2"/>
  </si>
  <si>
    <t>飛</t>
  </si>
  <si>
    <t>7^8^4</t>
    <phoneticPr fontId="2"/>
  </si>
  <si>
    <t>〇</t>
  </si>
  <si>
    <t>8^7^2</t>
    <phoneticPr fontId="2"/>
  </si>
  <si>
    <t>8^1^4</t>
    <phoneticPr fontId="2"/>
  </si>
  <si>
    <t>3^11^12</t>
    <phoneticPr fontId="2"/>
  </si>
  <si>
    <t>5^4^7</t>
    <phoneticPr fontId="2"/>
  </si>
  <si>
    <t>8^10^7</t>
    <phoneticPr fontId="2"/>
  </si>
  <si>
    <t>4^6^3</t>
    <phoneticPr fontId="2"/>
  </si>
  <si>
    <t>7^2^3</t>
    <phoneticPr fontId="2"/>
  </si>
  <si>
    <t>5^1^8</t>
    <phoneticPr fontId="2"/>
  </si>
  <si>
    <t>1^5^4</t>
    <phoneticPr fontId="2"/>
  </si>
  <si>
    <t>10^1^3</t>
    <phoneticPr fontId="2"/>
  </si>
  <si>
    <t>9^7^2</t>
    <phoneticPr fontId="2"/>
  </si>
  <si>
    <t>11^6^7</t>
    <phoneticPr fontId="2"/>
  </si>
  <si>
    <t>馬連得票</t>
    <phoneticPr fontId="3"/>
  </si>
  <si>
    <t>複勝　小</t>
    <phoneticPr fontId="3"/>
  </si>
  <si>
    <t>単得票</t>
    <phoneticPr fontId="3"/>
  </si>
  <si>
    <t>3^2^7</t>
    <phoneticPr fontId="2"/>
  </si>
  <si>
    <t>3^5^2</t>
    <phoneticPr fontId="2"/>
  </si>
  <si>
    <t>2^8^1</t>
    <phoneticPr fontId="2"/>
  </si>
  <si>
    <t>F</t>
    <phoneticPr fontId="2"/>
  </si>
  <si>
    <t>1^6^3</t>
    <phoneticPr fontId="2"/>
  </si>
  <si>
    <t>8^5^6</t>
    <phoneticPr fontId="2"/>
  </si>
  <si>
    <t>8^7^3</t>
  </si>
  <si>
    <t>5^2^1</t>
    <phoneticPr fontId="2"/>
  </si>
  <si>
    <t>名古屋7R</t>
  </si>
  <si>
    <t>8^4^10</t>
    <phoneticPr fontId="2"/>
  </si>
  <si>
    <t>8^9^6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</si>
</sst>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222222"/>
      <name val="Arial"/>
      <family val="2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2"/>
      <color rgb="FFFFFF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9" fontId="0" fillId="0" borderId="0" xfId="1" applyFont="1">
      <alignment vertical="center"/>
    </xf>
    <xf numFmtId="176" fontId="0" fillId="0" borderId="0" xfId="0" applyNumberFormat="1" applyAlignment="1" applyProtection="1">
      <protection hidden="1"/>
    </xf>
    <xf numFmtId="0" fontId="0" fillId="0" borderId="0" xfId="1" applyNumberFormat="1" applyFont="1">
      <alignment vertical="center"/>
    </xf>
    <xf numFmtId="9" fontId="0" fillId="0" borderId="0" xfId="1" applyFont="1" applyAlignment="1" applyProtection="1">
      <alignment horizontal="right"/>
      <protection hidden="1"/>
    </xf>
    <xf numFmtId="9" fontId="0" fillId="0" borderId="0" xfId="1" applyFont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" xfId="0" applyBorder="1" applyAlignment="1" applyProtection="1">
      <protection hidden="1"/>
    </xf>
    <xf numFmtId="9" fontId="0" fillId="0" borderId="2" xfId="1" applyFont="1" applyFill="1" applyBorder="1" applyAlignment="1" applyProtection="1">
      <protection hidden="1"/>
    </xf>
    <xf numFmtId="176" fontId="0" fillId="0" borderId="2" xfId="0" applyNumberFormat="1" applyBorder="1" applyAlignment="1" applyProtection="1">
      <protection hidden="1"/>
    </xf>
    <xf numFmtId="176" fontId="0" fillId="0" borderId="3" xfId="0" applyNumberFormat="1" applyBorder="1" applyAlignment="1" applyProtection="1">
      <protection hidden="1"/>
    </xf>
    <xf numFmtId="0" fontId="0" fillId="0" borderId="4" xfId="0" applyBorder="1" applyAlignment="1" applyProtection="1">
      <protection hidden="1"/>
    </xf>
    <xf numFmtId="9" fontId="0" fillId="0" borderId="0" xfId="1" applyFont="1" applyFill="1" applyBorder="1" applyAlignment="1" applyProtection="1">
      <protection hidden="1"/>
    </xf>
    <xf numFmtId="176" fontId="0" fillId="0" borderId="5" xfId="0" applyNumberFormat="1" applyBorder="1" applyAlignment="1" applyProtection="1">
      <protection hidden="1"/>
    </xf>
    <xf numFmtId="176" fontId="0" fillId="4" borderId="5" xfId="0" applyNumberFormat="1" applyFill="1" applyBorder="1" applyAlignment="1" applyProtection="1">
      <protection hidden="1"/>
    </xf>
    <xf numFmtId="9" fontId="0" fillId="4" borderId="0" xfId="1" applyFont="1" applyFill="1" applyBorder="1" applyAlignment="1" applyProtection="1">
      <protection hidden="1"/>
    </xf>
    <xf numFmtId="176" fontId="0" fillId="0" borderId="6" xfId="0" applyNumberFormat="1" applyBorder="1" applyAlignment="1" applyProtection="1">
      <protection hidden="1"/>
    </xf>
    <xf numFmtId="176" fontId="0" fillId="4" borderId="6" xfId="0" applyNumberFormat="1" applyFill="1" applyBorder="1" applyAlignment="1" applyProtection="1">
      <protection hidden="1"/>
    </xf>
    <xf numFmtId="176" fontId="0" fillId="4" borderId="0" xfId="0" applyNumberFormat="1" applyFill="1" applyAlignment="1" applyProtection="1">
      <protection hidden="1"/>
    </xf>
    <xf numFmtId="0" fontId="0" fillId="0" borderId="7" xfId="0" applyBorder="1" applyAlignment="1" applyProtection="1">
      <protection hidden="1"/>
    </xf>
    <xf numFmtId="9" fontId="0" fillId="0" borderId="8" xfId="1" applyFont="1" applyFill="1" applyBorder="1" applyAlignment="1" applyProtection="1">
      <protection hidden="1"/>
    </xf>
    <xf numFmtId="176" fontId="0" fillId="0" borderId="8" xfId="0" applyNumberFormat="1" applyBorder="1" applyAlignment="1" applyProtection="1">
      <protection hidden="1"/>
    </xf>
    <xf numFmtId="176" fontId="0" fillId="0" borderId="9" xfId="0" applyNumberFormat="1" applyBorder="1" applyAlignment="1" applyProtection="1">
      <protection hidden="1"/>
    </xf>
    <xf numFmtId="9" fontId="0" fillId="4" borderId="8" xfId="1" applyFont="1" applyFill="1" applyBorder="1" applyAlignment="1" applyProtection="1">
      <protection hidden="1"/>
    </xf>
    <xf numFmtId="176" fontId="0" fillId="4" borderId="9" xfId="0" applyNumberForma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176" fontId="0" fillId="0" borderId="10" xfId="0" applyNumberFormat="1" applyBorder="1" applyAlignment="1" applyProtection="1">
      <protection hidden="1"/>
    </xf>
    <xf numFmtId="9" fontId="0" fillId="0" borderId="0" xfId="0" applyNumberFormat="1">
      <alignment vertical="center"/>
    </xf>
    <xf numFmtId="0" fontId="0" fillId="5" borderId="11" xfId="0" applyFill="1" applyBorder="1">
      <alignment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0" fillId="6" borderId="11" xfId="0" applyFill="1" applyBorder="1">
      <alignment vertical="center"/>
    </xf>
    <xf numFmtId="176" fontId="0" fillId="4" borderId="10" xfId="0" applyNumberFormat="1" applyFill="1" applyBorder="1" applyAlignment="1" applyProtection="1">
      <protection hidden="1"/>
    </xf>
    <xf numFmtId="0" fontId="5" fillId="4" borderId="12" xfId="0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9" fontId="0" fillId="4" borderId="2" xfId="1" applyFont="1" applyFill="1" applyBorder="1" applyAlignment="1" applyProtection="1">
      <protection hidden="1"/>
    </xf>
    <xf numFmtId="176" fontId="0" fillId="4" borderId="3" xfId="0" applyNumberFormat="1" applyFill="1" applyBorder="1" applyAlignment="1" applyProtection="1">
      <protection hidden="1"/>
    </xf>
    <xf numFmtId="176" fontId="0" fillId="4" borderId="8" xfId="0" applyNumberFormat="1" applyFill="1" applyBorder="1" applyAlignment="1" applyProtection="1">
      <protection hidden="1"/>
    </xf>
    <xf numFmtId="0" fontId="0" fillId="7" borderId="12" xfId="0" applyFill="1" applyBorder="1" applyAlignment="1" applyProtection="1">
      <protection hidden="1"/>
    </xf>
    <xf numFmtId="176" fontId="0" fillId="0" borderId="13" xfId="0" applyNumberFormat="1" applyBorder="1" applyAlignment="1" applyProtection="1">
      <protection hidden="1"/>
    </xf>
    <xf numFmtId="176" fontId="0" fillId="4" borderId="2" xfId="0" applyNumberFormat="1" applyFill="1" applyBorder="1" applyAlignment="1" applyProtection="1">
      <protection hidden="1"/>
    </xf>
    <xf numFmtId="176" fontId="0" fillId="4" borderId="14" xfId="0" applyNumberFormat="1" applyFill="1" applyBorder="1" applyAlignment="1" applyProtection="1">
      <protection hidden="1"/>
    </xf>
    <xf numFmtId="9" fontId="0" fillId="4" borderId="15" xfId="1" applyFont="1" applyFill="1" applyBorder="1" applyAlignment="1" applyProtection="1">
      <protection hidden="1"/>
    </xf>
    <xf numFmtId="9" fontId="0" fillId="4" borderId="16" xfId="1" applyFont="1" applyFill="1" applyBorder="1" applyAlignment="1" applyProtection="1">
      <protection hidden="1"/>
    </xf>
    <xf numFmtId="0" fontId="0" fillId="0" borderId="0" xfId="0" applyAlignment="1">
      <alignment vertical="center" shrinkToFit="1"/>
    </xf>
    <xf numFmtId="9" fontId="7" fillId="4" borderId="15" xfId="1" applyFont="1" applyFill="1" applyBorder="1" applyAlignment="1" applyProtection="1">
      <protection hidden="1"/>
    </xf>
    <xf numFmtId="14" fontId="0" fillId="0" borderId="0" xfId="0" applyNumberFormat="1">
      <alignment vertical="center"/>
    </xf>
    <xf numFmtId="176" fontId="0" fillId="8" borderId="0" xfId="0" applyNumberFormat="1" applyFill="1" applyAlignment="1" applyProtection="1">
      <protection hidden="1"/>
    </xf>
    <xf numFmtId="176" fontId="0" fillId="8" borderId="2" xfId="0" applyNumberFormat="1" applyFill="1" applyBorder="1" applyAlignment="1" applyProtection="1">
      <protection hidden="1"/>
    </xf>
    <xf numFmtId="176" fontId="5" fillId="0" borderId="0" xfId="0" applyNumberFormat="1" applyFont="1" applyAlignment="1" applyProtection="1">
      <protection hidden="1"/>
    </xf>
    <xf numFmtId="176" fontId="0" fillId="5" borderId="0" xfId="0" applyNumberFormat="1" applyFill="1" applyAlignment="1" applyProtection="1">
      <protection hidden="1"/>
    </xf>
    <xf numFmtId="0" fontId="0" fillId="9" borderId="0" xfId="0" applyFill="1">
      <alignment vertical="center"/>
    </xf>
    <xf numFmtId="177" fontId="0" fillId="0" borderId="8" xfId="1" applyNumberFormat="1" applyFont="1" applyFill="1" applyBorder="1" applyAlignment="1" applyProtection="1">
      <protection hidden="1"/>
    </xf>
    <xf numFmtId="0" fontId="0" fillId="6" borderId="17" xfId="0" applyFill="1" applyBorder="1">
      <alignment vertical="center"/>
    </xf>
    <xf numFmtId="0" fontId="0" fillId="8" borderId="12" xfId="0" applyFill="1" applyBorder="1" applyAlignment="1" applyProtection="1">
      <alignment horizontal="center"/>
      <protection hidden="1"/>
    </xf>
    <xf numFmtId="0" fontId="9" fillId="10" borderId="12" xfId="0" applyFont="1" applyFill="1" applyBorder="1" applyAlignment="1" applyProtection="1">
      <alignment horizontal="center"/>
      <protection hidden="1"/>
    </xf>
    <xf numFmtId="0" fontId="0" fillId="10" borderId="18" xfId="0" applyFill="1" applyBorder="1" applyAlignment="1" applyProtection="1">
      <protection hidden="1"/>
    </xf>
    <xf numFmtId="0" fontId="0" fillId="10" borderId="19" xfId="0" applyFill="1" applyBorder="1" applyAlignment="1" applyProtection="1">
      <protection hidden="1"/>
    </xf>
    <xf numFmtId="0" fontId="0" fillId="10" borderId="20" xfId="0" applyFill="1" applyBorder="1" applyAlignment="1" applyProtection="1">
      <protection hidden="1"/>
    </xf>
    <xf numFmtId="0" fontId="0" fillId="0" borderId="0" xfId="0" applyAlignment="1" applyProtection="1">
      <alignment shrinkToFit="1"/>
      <protection hidden="1"/>
    </xf>
    <xf numFmtId="0" fontId="0" fillId="0" borderId="11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0" fillId="10" borderId="21" xfId="1" applyNumberFormat="1" applyFont="1" applyFill="1" applyBorder="1" applyAlignment="1" applyProtection="1">
      <protection hidden="1"/>
    </xf>
    <xf numFmtId="176" fontId="0" fillId="10" borderId="0" xfId="1" applyNumberFormat="1" applyFont="1" applyFill="1" applyBorder="1" applyAlignment="1" applyProtection="1">
      <alignment shrinkToFit="1"/>
      <protection hidden="1"/>
    </xf>
    <xf numFmtId="9" fontId="0" fillId="10" borderId="22" xfId="1" applyFont="1" applyFill="1" applyBorder="1" applyAlignment="1" applyProtection="1">
      <alignment shrinkToFit="1"/>
      <protection hidden="1"/>
    </xf>
    <xf numFmtId="9" fontId="0" fillId="10" borderId="19" xfId="1" applyFont="1" applyFill="1" applyBorder="1" applyAlignment="1" applyProtection="1">
      <alignment shrinkToFit="1"/>
      <protection hidden="1"/>
    </xf>
    <xf numFmtId="9" fontId="0" fillId="10" borderId="20" xfId="1" applyFont="1" applyFill="1" applyBorder="1" applyAlignment="1" applyProtection="1">
      <alignment shrinkToFit="1"/>
      <protection hidden="1"/>
    </xf>
    <xf numFmtId="0" fontId="0" fillId="4" borderId="23" xfId="0" applyFill="1" applyBorder="1" applyAlignment="1" applyProtection="1">
      <protection hidden="1"/>
    </xf>
    <xf numFmtId="9" fontId="0" fillId="0" borderId="17" xfId="0" applyNumberFormat="1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9" fontId="0" fillId="0" borderId="0" xfId="1" applyFont="1" applyAlignment="1" applyProtection="1">
      <alignment shrinkToFit="1"/>
      <protection hidden="1"/>
    </xf>
    <xf numFmtId="9" fontId="0" fillId="0" borderId="17" xfId="1" applyFont="1" applyBorder="1" applyAlignment="1" applyProtection="1">
      <alignment shrinkToFit="1"/>
      <protection hidden="1"/>
    </xf>
    <xf numFmtId="9" fontId="0" fillId="5" borderId="17" xfId="1" applyFont="1" applyFill="1" applyBorder="1" applyAlignment="1" applyProtection="1">
      <protection hidden="1"/>
    </xf>
    <xf numFmtId="0" fontId="0" fillId="0" borderId="24" xfId="0" applyBorder="1" applyAlignment="1" applyProtection="1">
      <protection hidden="1"/>
    </xf>
    <xf numFmtId="0" fontId="0" fillId="10" borderId="25" xfId="1" applyNumberFormat="1" applyFont="1" applyFill="1" applyBorder="1" applyAlignment="1" applyProtection="1">
      <protection hidden="1"/>
    </xf>
    <xf numFmtId="9" fontId="0" fillId="10" borderId="26" xfId="1" applyFont="1" applyFill="1" applyBorder="1" applyAlignment="1" applyProtection="1">
      <alignment shrinkToFit="1"/>
      <protection hidden="1"/>
    </xf>
    <xf numFmtId="9" fontId="0" fillId="10" borderId="0" xfId="1" applyFont="1" applyFill="1" applyBorder="1" applyAlignment="1" applyProtection="1">
      <alignment shrinkToFit="1"/>
      <protection hidden="1"/>
    </xf>
    <xf numFmtId="9" fontId="0" fillId="10" borderId="21" xfId="1" applyFont="1" applyFill="1" applyBorder="1" applyAlignment="1" applyProtection="1">
      <alignment shrinkToFit="1"/>
      <protection hidden="1"/>
    </xf>
    <xf numFmtId="9" fontId="0" fillId="0" borderId="25" xfId="0" applyNumberFormat="1" applyBorder="1" applyAlignment="1" applyProtection="1">
      <protection hidden="1"/>
    </xf>
    <xf numFmtId="9" fontId="0" fillId="0" borderId="27" xfId="1" applyFont="1" applyBorder="1" applyAlignment="1" applyProtection="1">
      <protection hidden="1"/>
    </xf>
    <xf numFmtId="0" fontId="0" fillId="0" borderId="25" xfId="0" applyBorder="1" applyAlignment="1" applyProtection="1">
      <protection hidden="1"/>
    </xf>
    <xf numFmtId="9" fontId="0" fillId="0" borderId="25" xfId="1" applyFont="1" applyBorder="1" applyAlignment="1" applyProtection="1">
      <alignment shrinkToFit="1"/>
      <protection hidden="1"/>
    </xf>
    <xf numFmtId="9" fontId="0" fillId="5" borderId="25" xfId="1" applyFont="1" applyFill="1" applyBorder="1" applyAlignment="1" applyProtection="1">
      <protection hidden="1"/>
    </xf>
    <xf numFmtId="9" fontId="0" fillId="0" borderId="28" xfId="1" applyFont="1" applyBorder="1" applyAlignment="1" applyProtection="1">
      <protection hidden="1"/>
    </xf>
    <xf numFmtId="9" fontId="0" fillId="5" borderId="25" xfId="1" applyFont="1" applyFill="1" applyBorder="1" applyAlignment="1" applyProtection="1">
      <alignment shrinkToFit="1"/>
      <protection hidden="1"/>
    </xf>
    <xf numFmtId="9" fontId="0" fillId="5" borderId="0" xfId="1" applyFont="1" applyFill="1" applyAlignment="1" applyProtection="1">
      <protection hidden="1"/>
    </xf>
    <xf numFmtId="9" fontId="0" fillId="5" borderId="0" xfId="1" applyFont="1" applyFill="1" applyAlignment="1" applyProtection="1">
      <alignment shrinkToFit="1"/>
      <protection hidden="1"/>
    </xf>
    <xf numFmtId="9" fontId="0" fillId="0" borderId="0" xfId="1" applyFont="1" applyFill="1" applyBorder="1" applyAlignment="1" applyProtection="1">
      <alignment shrinkToFit="1"/>
      <protection hidden="1"/>
    </xf>
    <xf numFmtId="176" fontId="0" fillId="10" borderId="24" xfId="1" applyNumberFormat="1" applyFont="1" applyFill="1" applyBorder="1" applyAlignment="1" applyProtection="1">
      <alignment shrinkToFit="1"/>
      <protection hidden="1"/>
    </xf>
    <xf numFmtId="9" fontId="0" fillId="10" borderId="29" xfId="1" applyFont="1" applyFill="1" applyBorder="1" applyAlignment="1" applyProtection="1">
      <alignment shrinkToFit="1"/>
      <protection hidden="1"/>
    </xf>
    <xf numFmtId="9" fontId="0" fillId="10" borderId="24" xfId="1" applyFont="1" applyFill="1" applyBorder="1" applyAlignment="1" applyProtection="1">
      <alignment shrinkToFit="1"/>
      <protection hidden="1"/>
    </xf>
    <xf numFmtId="9" fontId="0" fillId="10" borderId="30" xfId="1" applyFont="1" applyFill="1" applyBorder="1" applyAlignment="1" applyProtection="1">
      <alignment shrinkToFit="1"/>
      <protection hidden="1"/>
    </xf>
    <xf numFmtId="9" fontId="0" fillId="0" borderId="10" xfId="0" applyNumberFormat="1" applyBorder="1" applyAlignment="1" applyProtection="1">
      <protection hidden="1"/>
    </xf>
    <xf numFmtId="9" fontId="0" fillId="0" borderId="13" xfId="1" applyFont="1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9" fontId="0" fillId="0" borderId="10" xfId="1" applyFont="1" applyBorder="1" applyAlignment="1" applyProtection="1">
      <alignment shrinkToFit="1"/>
      <protection hidden="1"/>
    </xf>
    <xf numFmtId="0" fontId="0" fillId="5" borderId="10" xfId="0" applyFill="1" applyBorder="1" applyAlignment="1" applyProtection="1">
      <protection hidden="1"/>
    </xf>
    <xf numFmtId="0" fontId="0" fillId="0" borderId="0" xfId="0" applyAlignment="1" applyProtection="1">
      <protection locked="0"/>
    </xf>
    <xf numFmtId="177" fontId="0" fillId="0" borderId="0" xfId="0" applyNumberFormat="1">
      <alignment vertical="center"/>
    </xf>
    <xf numFmtId="0" fontId="0" fillId="4" borderId="0" xfId="0" applyFill="1" applyAlignment="1" applyProtection="1">
      <protection hidden="1"/>
    </xf>
    <xf numFmtId="0" fontId="0" fillId="4" borderId="25" xfId="1" applyNumberFormat="1" applyFont="1" applyFill="1" applyBorder="1" applyAlignment="1" applyProtection="1">
      <protection hidden="1"/>
    </xf>
    <xf numFmtId="0" fontId="0" fillId="9" borderId="0" xfId="0" applyFill="1" applyAlignment="1">
      <alignment vertical="center" shrinkToFit="1"/>
    </xf>
    <xf numFmtId="9" fontId="0" fillId="0" borderId="0" xfId="0" applyNumberFormat="1" applyAlignment="1" applyProtection="1">
      <protection hidden="1"/>
    </xf>
    <xf numFmtId="9" fontId="0" fillId="0" borderId="0" xfId="0" applyNumberFormat="1" applyAlignment="1" applyProtection="1">
      <alignment shrinkToFit="1"/>
      <protection hidden="1"/>
    </xf>
    <xf numFmtId="0" fontId="0" fillId="4" borderId="0" xfId="0" applyFill="1">
      <alignment vertical="center"/>
    </xf>
    <xf numFmtId="0" fontId="0" fillId="5" borderId="13" xfId="0" applyFill="1" applyBorder="1" applyAlignment="1" applyProtection="1">
      <protection hidden="1"/>
    </xf>
    <xf numFmtId="176" fontId="0" fillId="0" borderId="0" xfId="0" applyNumberFormat="1">
      <alignment vertical="center"/>
    </xf>
    <xf numFmtId="0" fontId="0" fillId="0" borderId="23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0" fontId="0" fillId="0" borderId="32" xfId="0" applyBorder="1" applyAlignment="1" applyProtection="1">
      <protection hidden="1"/>
    </xf>
    <xf numFmtId="0" fontId="0" fillId="0" borderId="33" xfId="0" applyBorder="1" applyAlignment="1" applyProtection="1">
      <protection hidden="1"/>
    </xf>
    <xf numFmtId="0" fontId="0" fillId="0" borderId="2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8" xfId="0" applyBorder="1">
      <alignment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0" fillId="0" borderId="24" xfId="0" applyBorder="1">
      <alignment vertical="center"/>
    </xf>
    <xf numFmtId="0" fontId="0" fillId="0" borderId="30" xfId="0" applyBorder="1">
      <alignment vertical="center"/>
    </xf>
    <xf numFmtId="0" fontId="0" fillId="0" borderId="34" xfId="1" applyNumberFormat="1" applyFont="1" applyFill="1" applyBorder="1" applyAlignment="1" applyProtection="1">
      <protection hidden="1"/>
    </xf>
    <xf numFmtId="0" fontId="0" fillId="5" borderId="17" xfId="0" applyFill="1" applyBorder="1" applyAlignment="1" applyProtection="1">
      <protection hidden="1"/>
    </xf>
    <xf numFmtId="0" fontId="6" fillId="0" borderId="0" xfId="0" applyFont="1">
      <alignment vertical="center"/>
    </xf>
    <xf numFmtId="9" fontId="5" fillId="4" borderId="26" xfId="1" applyFont="1" applyFill="1" applyBorder="1" applyAlignment="1" applyProtection="1">
      <alignment horizontal="center" shrinkToFit="1"/>
      <protection hidden="1"/>
    </xf>
  </cellXfs>
  <cellStyles count="2">
    <cellStyle name="パーセント" xfId="1" builtinId="5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207C5-9CFA-47CC-820B-50A1F4B2CEC9}">
  <dimension ref="A1:BM939"/>
  <sheetViews>
    <sheetView tabSelected="1" topLeftCell="A885" zoomScaleNormal="100" workbookViewId="0">
      <selection activeCell="BM876" sqref="BM1:BM1048576"/>
    </sheetView>
  </sheetViews>
  <sheetFormatPr defaultRowHeight="18.75" x14ac:dyDescent="0.4"/>
  <cols>
    <col min="1" max="1" width="3.125" customWidth="1"/>
    <col min="2" max="4" width="5.75" customWidth="1"/>
    <col min="5" max="5" width="6.25" customWidth="1"/>
    <col min="6" max="6" width="3.375" customWidth="1"/>
    <col min="7" max="9" width="5.75" customWidth="1"/>
    <col min="10" max="10" width="6.375" customWidth="1"/>
    <col min="11" max="11" width="3.5" customWidth="1"/>
    <col min="12" max="14" width="5.75" customWidth="1"/>
    <col min="15" max="15" width="5.875" customWidth="1"/>
    <col min="16" max="16" width="2.75" customWidth="1"/>
    <col min="17" max="17" width="7.875" customWidth="1"/>
    <col min="18" max="19" width="5.75" customWidth="1"/>
    <col min="20" max="20" width="6.25" customWidth="1"/>
    <col min="21" max="21" width="4.875" customWidth="1"/>
    <col min="22" max="23" width="6.25" customWidth="1"/>
    <col min="24" max="24" width="5.75" customWidth="1"/>
    <col min="25" max="25" width="5.375" customWidth="1"/>
    <col min="26" max="26" width="4.5" customWidth="1"/>
    <col min="27" max="28" width="5.25" customWidth="1"/>
    <col min="29" max="29" width="6.75" customWidth="1"/>
    <col min="30" max="30" width="5.125" customWidth="1"/>
    <col min="31" max="31" width="4.5" customWidth="1"/>
    <col min="32" max="34" width="5.125" customWidth="1"/>
    <col min="35" max="35" width="5.25" customWidth="1"/>
    <col min="36" max="36" width="5" customWidth="1"/>
    <col min="37" max="40" width="5.375" customWidth="1"/>
    <col min="41" max="41" width="4.625" customWidth="1"/>
    <col min="42" max="44" width="5.125" customWidth="1"/>
    <col min="45" max="45" width="5" customWidth="1"/>
    <col min="46" max="46" width="4.75" customWidth="1"/>
    <col min="47" max="49" width="6" customWidth="1"/>
    <col min="50" max="50" width="5.75" customWidth="1"/>
    <col min="51" max="51" width="5.375" customWidth="1"/>
    <col min="52" max="54" width="5.125" customWidth="1"/>
    <col min="55" max="55" width="4.125" customWidth="1"/>
    <col min="56" max="56" width="4.25" customWidth="1"/>
    <col min="57" max="59" width="5.875" customWidth="1"/>
    <col min="60" max="60" width="6.375" customWidth="1"/>
    <col min="61" max="61" width="3.875" customWidth="1"/>
  </cols>
  <sheetData>
    <row r="1" spans="1:55" x14ac:dyDescent="0.4">
      <c r="B1" t="s">
        <v>0</v>
      </c>
      <c r="H1" t="s">
        <v>1</v>
      </c>
      <c r="I1" t="s">
        <v>2</v>
      </c>
      <c r="S1" t="s">
        <v>3</v>
      </c>
    </row>
    <row r="2" spans="1:55" x14ac:dyDescent="0.4">
      <c r="B2" s="1" t="s">
        <v>4</v>
      </c>
      <c r="C2" s="1"/>
      <c r="D2" s="1"/>
      <c r="E2" s="1"/>
      <c r="F2" s="1"/>
      <c r="I2" s="2" t="s">
        <v>5</v>
      </c>
      <c r="J2" s="2"/>
      <c r="K2" s="2"/>
      <c r="L2" s="2"/>
      <c r="M2" s="2"/>
      <c r="N2" s="2"/>
      <c r="O2" s="2"/>
      <c r="P2" s="2"/>
      <c r="Q2" s="2"/>
      <c r="S2" t="s">
        <v>6</v>
      </c>
    </row>
    <row r="3" spans="1:55" x14ac:dyDescent="0.4">
      <c r="B3" t="s">
        <v>7</v>
      </c>
      <c r="G3" t="s">
        <v>8</v>
      </c>
      <c r="L3" t="s">
        <v>9</v>
      </c>
      <c r="Q3" t="s">
        <v>10</v>
      </c>
      <c r="V3" t="s">
        <v>11</v>
      </c>
      <c r="Z3" t="s">
        <v>12</v>
      </c>
      <c r="AE3" t="s">
        <v>13</v>
      </c>
      <c r="AJ3" t="s">
        <v>14</v>
      </c>
      <c r="AO3" t="s">
        <v>15</v>
      </c>
      <c r="AU3" t="s">
        <v>16</v>
      </c>
      <c r="AY3" t="s">
        <v>17</v>
      </c>
    </row>
    <row r="4" spans="1:55" ht="19.5" thickBot="1" x14ac:dyDescent="0.45">
      <c r="B4" s="3">
        <f>+MAX(B5:B22)</f>
        <v>2.1735000000000002</v>
      </c>
      <c r="C4" s="4">
        <f>+AVERAGE(B5:B9)</f>
        <v>1.9975943798404814</v>
      </c>
      <c r="D4" s="3"/>
      <c r="E4" s="5"/>
      <c r="F4" s="3"/>
      <c r="G4" s="3">
        <v>2.1735000000000002</v>
      </c>
      <c r="H4" s="4">
        <f>+AVERAGE(G5:G9)</f>
        <v>1.4940734961306528</v>
      </c>
      <c r="I4" s="3"/>
      <c r="J4" s="5"/>
      <c r="K4" s="3"/>
      <c r="L4" s="3">
        <v>2.1735000000000002</v>
      </c>
      <c r="M4" s="4">
        <f>+AVERAGE(L5:L9)</f>
        <v>1.3362472195395771</v>
      </c>
      <c r="N4" s="3"/>
      <c r="O4" s="5"/>
      <c r="P4" s="3"/>
      <c r="Q4" s="3">
        <v>2.1735000000000002</v>
      </c>
      <c r="R4" s="4">
        <f>+AVERAGE(Q5:Q9)</f>
        <v>5.1228872393392466</v>
      </c>
      <c r="S4" s="3"/>
      <c r="T4" s="5"/>
      <c r="U4" s="3"/>
      <c r="V4" s="3">
        <v>2.1735000000000002</v>
      </c>
      <c r="W4" s="4">
        <f>+AVERAGE(V5:V9)</f>
        <v>3.8095442711864407</v>
      </c>
      <c r="X4" s="3"/>
      <c r="Y4" s="5"/>
      <c r="Z4" s="6" t="s">
        <v>18</v>
      </c>
      <c r="AA4" s="7">
        <v>1.3678000000000001</v>
      </c>
      <c r="AB4" s="4">
        <f>+AVERAGE(AA5:AA9)</f>
        <v>1.1457690140845069</v>
      </c>
      <c r="AC4" s="4"/>
      <c r="AD4" s="5"/>
      <c r="AE4" s="8" t="s">
        <v>18</v>
      </c>
      <c r="AF4" s="4">
        <v>1.8623510204081632</v>
      </c>
      <c r="AG4" s="4">
        <f>+AVERAGE(AF5:AF9)</f>
        <v>1.7227234749659064</v>
      </c>
      <c r="AH4" s="4"/>
      <c r="AI4" s="5"/>
      <c r="AJ4" s="8" t="s">
        <v>18</v>
      </c>
      <c r="AK4" s="4">
        <v>5.6806166666666664</v>
      </c>
      <c r="AL4" s="4">
        <f>+AVERAGE(AK5:AK9)</f>
        <v>4.7371610150193799</v>
      </c>
      <c r="AM4" s="4"/>
      <c r="AN4" s="5"/>
      <c r="AO4" s="8" t="s">
        <v>18</v>
      </c>
      <c r="AP4" s="4">
        <v>7.9125428571428564</v>
      </c>
      <c r="AQ4" s="4">
        <f>+AVERAGE(AP5:AP9)</f>
        <v>5.9414100444236606</v>
      </c>
      <c r="AR4" s="4"/>
      <c r="AS4" s="5"/>
      <c r="AT4" s="8" t="s">
        <v>18</v>
      </c>
      <c r="AU4" s="4">
        <v>2.393890625</v>
      </c>
      <c r="AV4" s="4">
        <f>+AVERAGE(AU5:AU9)</f>
        <v>1.6550706253522616</v>
      </c>
      <c r="AW4" s="4"/>
      <c r="AX4" s="5"/>
      <c r="AY4" s="8" t="s">
        <v>18</v>
      </c>
      <c r="AZ4" s="4">
        <v>1.0712003639996361</v>
      </c>
      <c r="BA4" s="4">
        <f>+AVERAGE(AZ5:AZ9)</f>
        <v>0.95476925673173141</v>
      </c>
      <c r="BB4" s="4"/>
      <c r="BC4" s="5"/>
    </row>
    <row r="5" spans="1:55" x14ac:dyDescent="0.4">
      <c r="A5" s="9">
        <v>1</v>
      </c>
      <c r="B5" s="10">
        <v>2.1735000000000002</v>
      </c>
      <c r="C5" s="11">
        <v>144.9</v>
      </c>
      <c r="D5" s="12" t="s">
        <v>19</v>
      </c>
      <c r="F5" s="9">
        <v>1</v>
      </c>
      <c r="G5" s="10">
        <v>2.1360000000000001</v>
      </c>
      <c r="H5" s="11">
        <v>142.4</v>
      </c>
      <c r="I5" s="12" t="s">
        <v>20</v>
      </c>
      <c r="K5" s="9">
        <v>1</v>
      </c>
      <c r="L5" s="10">
        <v>1.444800335999664</v>
      </c>
      <c r="M5" s="11">
        <v>51.600011999987998</v>
      </c>
      <c r="N5" s="12" t="s">
        <v>21</v>
      </c>
      <c r="P5" s="9">
        <v>1</v>
      </c>
      <c r="Q5" s="10">
        <v>6.6231225806451617</v>
      </c>
      <c r="R5" s="11">
        <v>413.94516129032257</v>
      </c>
      <c r="S5" s="12" t="s">
        <v>21</v>
      </c>
      <c r="U5" s="9">
        <v>1</v>
      </c>
      <c r="V5" s="10">
        <v>7.2376400000000007</v>
      </c>
      <c r="W5" s="11">
        <v>516.97428571428577</v>
      </c>
      <c r="X5" s="12" t="s">
        <v>22</v>
      </c>
      <c r="Z5" s="9">
        <v>1</v>
      </c>
      <c r="AA5" s="10">
        <v>1.3678000000000001</v>
      </c>
      <c r="AB5" s="11">
        <v>97.7</v>
      </c>
      <c r="AC5" s="12" t="s">
        <v>23</v>
      </c>
      <c r="AE5" s="9">
        <v>1</v>
      </c>
      <c r="AF5" s="10">
        <v>1.8623510204081632</v>
      </c>
      <c r="AG5" s="11">
        <v>124.15673469387755</v>
      </c>
      <c r="AH5" s="12" t="s">
        <v>24</v>
      </c>
      <c r="AJ5" s="9">
        <v>1</v>
      </c>
      <c r="AK5" s="10">
        <v>5.6806166666666664</v>
      </c>
      <c r="AL5" s="11">
        <v>246.98333333333332</v>
      </c>
      <c r="AM5" s="12" t="s">
        <v>25</v>
      </c>
      <c r="AO5" s="9">
        <v>1</v>
      </c>
      <c r="AP5" s="10">
        <v>7.9125428571428564</v>
      </c>
      <c r="AQ5" s="11">
        <v>439.58571428571429</v>
      </c>
      <c r="AR5" s="12" t="s">
        <v>26</v>
      </c>
      <c r="AT5" s="9">
        <v>1</v>
      </c>
      <c r="AU5" s="10">
        <v>2.393890625</v>
      </c>
      <c r="AV5" s="11">
        <v>170.9921875</v>
      </c>
      <c r="AW5" s="12" t="s">
        <v>27</v>
      </c>
      <c r="AY5" s="9">
        <v>1</v>
      </c>
      <c r="AZ5" s="10">
        <v>1.0712003639996361</v>
      </c>
      <c r="BA5" s="11">
        <v>20.600006999993003</v>
      </c>
      <c r="BB5" s="12" t="s">
        <v>28</v>
      </c>
    </row>
    <row r="6" spans="1:55" x14ac:dyDescent="0.4">
      <c r="A6" s="13">
        <v>2</v>
      </c>
      <c r="B6" s="14">
        <v>2.1364000000000001</v>
      </c>
      <c r="C6" s="4">
        <v>152.6</v>
      </c>
      <c r="D6" s="15" t="s">
        <v>25</v>
      </c>
      <c r="F6" s="13">
        <v>2</v>
      </c>
      <c r="G6" s="14">
        <v>1.42120033999966</v>
      </c>
      <c r="H6" s="4">
        <v>41.800009999989996</v>
      </c>
      <c r="I6" s="15" t="s">
        <v>24</v>
      </c>
      <c r="K6" s="13">
        <v>2</v>
      </c>
      <c r="L6" s="14">
        <v>1.37600035999964</v>
      </c>
      <c r="M6" s="4">
        <v>34.400008999991002</v>
      </c>
      <c r="N6" s="15" t="s">
        <v>29</v>
      </c>
      <c r="P6" s="13">
        <v>2</v>
      </c>
      <c r="Q6" s="14">
        <v>5.9515866666666675</v>
      </c>
      <c r="R6" s="4">
        <v>283.4088888888889</v>
      </c>
      <c r="S6" s="15" t="s">
        <v>29</v>
      </c>
      <c r="U6" s="13">
        <v>2</v>
      </c>
      <c r="V6" s="14">
        <v>4.5759152542372874</v>
      </c>
      <c r="W6" s="4">
        <v>305.06101694915253</v>
      </c>
      <c r="X6" s="15" t="s">
        <v>30</v>
      </c>
      <c r="Z6" s="13">
        <v>2</v>
      </c>
      <c r="AA6" s="14">
        <v>1.2945</v>
      </c>
      <c r="AB6" s="4">
        <v>86.3</v>
      </c>
      <c r="AC6" s="15" t="s">
        <v>29</v>
      </c>
      <c r="AE6" s="13">
        <v>2</v>
      </c>
      <c r="AF6" s="14">
        <v>1.8099866171003718</v>
      </c>
      <c r="AG6" s="4">
        <v>113.12416356877324</v>
      </c>
      <c r="AH6" s="15" t="s">
        <v>21</v>
      </c>
      <c r="AJ6" s="13">
        <v>2</v>
      </c>
      <c r="AK6" s="14">
        <v>5.1693046875000004</v>
      </c>
      <c r="AL6" s="4">
        <v>344.62031250000001</v>
      </c>
      <c r="AM6" s="15" t="s">
        <v>31</v>
      </c>
      <c r="AO6" s="13">
        <v>2</v>
      </c>
      <c r="AP6" s="14">
        <v>7.077230769230769</v>
      </c>
      <c r="AQ6" s="4">
        <v>471.81538461538463</v>
      </c>
      <c r="AR6" s="15" t="s">
        <v>22</v>
      </c>
      <c r="AT6" s="13">
        <v>2</v>
      </c>
      <c r="AU6" s="14">
        <v>1.5645002849997147</v>
      </c>
      <c r="AV6" s="4">
        <v>104.30001899998099</v>
      </c>
      <c r="AW6" s="15" t="s">
        <v>29</v>
      </c>
      <c r="AY6" s="13">
        <v>2</v>
      </c>
      <c r="AZ6" s="14">
        <v>0.96834486166007905</v>
      </c>
      <c r="BA6" s="4">
        <v>28.480731225296442</v>
      </c>
      <c r="BB6" s="15" t="s">
        <v>32</v>
      </c>
    </row>
    <row r="7" spans="1:55" x14ac:dyDescent="0.4">
      <c r="A7" s="13">
        <v>3</v>
      </c>
      <c r="B7" s="14">
        <v>1.9818767772511849</v>
      </c>
      <c r="C7" s="4">
        <v>82.578199052132703</v>
      </c>
      <c r="D7" s="15" t="s">
        <v>33</v>
      </c>
      <c r="F7" s="13">
        <v>3</v>
      </c>
      <c r="G7" s="14">
        <v>1.3870814814814816</v>
      </c>
      <c r="H7" s="4">
        <v>60.307890499194848</v>
      </c>
      <c r="I7" s="15" t="s">
        <v>23</v>
      </c>
      <c r="K7" s="13">
        <v>3</v>
      </c>
      <c r="L7" s="14">
        <v>1.3356823970037455</v>
      </c>
      <c r="M7" s="4">
        <v>83.480149812734084</v>
      </c>
      <c r="N7" s="15" t="s">
        <v>34</v>
      </c>
      <c r="P7" s="13">
        <v>3</v>
      </c>
      <c r="Q7" s="14">
        <v>5.7104999999999997</v>
      </c>
      <c r="R7" s="4">
        <v>317.25</v>
      </c>
      <c r="S7" s="15" t="s">
        <v>35</v>
      </c>
      <c r="U7" s="13">
        <v>3</v>
      </c>
      <c r="V7" s="14">
        <v>2.4795661016949153</v>
      </c>
      <c r="W7" s="4">
        <v>154.9728813559322</v>
      </c>
      <c r="X7" s="15" t="s">
        <v>36</v>
      </c>
      <c r="Z7" s="13">
        <v>3</v>
      </c>
      <c r="AA7" s="14">
        <v>1.248</v>
      </c>
      <c r="AB7" s="4">
        <v>78</v>
      </c>
      <c r="AC7" s="15" t="s">
        <v>21</v>
      </c>
      <c r="AE7" s="13">
        <v>3</v>
      </c>
      <c r="AF7" s="14">
        <v>1.7386635071090049</v>
      </c>
      <c r="AG7" s="4">
        <v>72.444312796208536</v>
      </c>
      <c r="AH7" s="15" t="s">
        <v>37</v>
      </c>
      <c r="AJ7" s="13">
        <v>3</v>
      </c>
      <c r="AK7" s="14">
        <v>4.8288000000000002</v>
      </c>
      <c r="AL7" s="4">
        <v>344.91428571428571</v>
      </c>
      <c r="AM7" s="15" t="s">
        <v>38</v>
      </c>
      <c r="AO7" s="13">
        <v>3</v>
      </c>
      <c r="AP7" s="14">
        <v>5.6844765957446812</v>
      </c>
      <c r="AQ7" s="4">
        <v>270.68936170212766</v>
      </c>
      <c r="AR7" s="15" t="s">
        <v>39</v>
      </c>
      <c r="AT7" s="13">
        <v>3</v>
      </c>
      <c r="AU7" s="14">
        <v>1.5047619047619047</v>
      </c>
      <c r="AV7" s="4">
        <v>94.047619047619051</v>
      </c>
      <c r="AW7" s="15" t="s">
        <v>23</v>
      </c>
      <c r="AY7" s="13">
        <v>3</v>
      </c>
      <c r="AZ7" s="14">
        <v>0.95040028799971199</v>
      </c>
      <c r="BA7" s="4">
        <v>59.400017999981998</v>
      </c>
      <c r="BB7" s="15" t="s">
        <v>30</v>
      </c>
    </row>
    <row r="8" spans="1:55" x14ac:dyDescent="0.4">
      <c r="A8" s="13">
        <v>4</v>
      </c>
      <c r="B8" s="14">
        <v>1.8481951219512196</v>
      </c>
      <c r="C8" s="4">
        <v>115.51219512195122</v>
      </c>
      <c r="D8" s="15" t="s">
        <v>40</v>
      </c>
      <c r="F8" s="13">
        <v>4</v>
      </c>
      <c r="G8" s="14">
        <v>1.374880839895013</v>
      </c>
      <c r="H8" s="4">
        <v>98.205774278215216</v>
      </c>
      <c r="I8" s="15" t="s">
        <v>33</v>
      </c>
      <c r="K8" s="13">
        <v>4</v>
      </c>
      <c r="L8" s="14">
        <v>1.2634966666666669</v>
      </c>
      <c r="M8" s="4">
        <v>37.161666666666669</v>
      </c>
      <c r="N8" s="15" t="s">
        <v>41</v>
      </c>
      <c r="P8" s="13">
        <v>4</v>
      </c>
      <c r="Q8" s="14">
        <v>3.7725176470588235</v>
      </c>
      <c r="R8" s="4">
        <v>157.18823529411765</v>
      </c>
      <c r="S8" s="15" t="s">
        <v>36</v>
      </c>
      <c r="U8" s="13">
        <v>4</v>
      </c>
      <c r="V8" s="14">
        <v>2.3984000000000001</v>
      </c>
      <c r="W8" s="4">
        <v>149.9</v>
      </c>
      <c r="X8" s="15" t="s">
        <v>42</v>
      </c>
      <c r="Z8" s="13">
        <v>4</v>
      </c>
      <c r="AA8" s="14">
        <v>0.92484507042253516</v>
      </c>
      <c r="AB8" s="4">
        <v>57.802816901408448</v>
      </c>
      <c r="AC8" s="15" t="s">
        <v>43</v>
      </c>
      <c r="AE8" s="13">
        <v>4</v>
      </c>
      <c r="AF8" s="14">
        <v>1.6786694158075601</v>
      </c>
      <c r="AG8" s="4">
        <v>104.91683848797251</v>
      </c>
      <c r="AH8" s="15" t="s">
        <v>19</v>
      </c>
      <c r="AJ8" s="13">
        <v>4</v>
      </c>
      <c r="AK8" s="14">
        <v>4.5378837209302327</v>
      </c>
      <c r="AL8" s="4">
        <v>252.1046511627907</v>
      </c>
      <c r="AM8" s="15" t="s">
        <v>23</v>
      </c>
      <c r="AO8" s="13">
        <v>4</v>
      </c>
      <c r="AP8" s="14">
        <v>5.0183999999999997</v>
      </c>
      <c r="AQ8" s="4">
        <v>313.64999999999998</v>
      </c>
      <c r="AR8" s="15" t="s">
        <v>43</v>
      </c>
      <c r="AT8" s="13">
        <v>4</v>
      </c>
      <c r="AU8" s="14">
        <v>1.5000003119996881</v>
      </c>
      <c r="AV8" s="4">
        <v>62.500012999987</v>
      </c>
      <c r="AW8" s="16" t="s">
        <v>31</v>
      </c>
      <c r="AY8" s="13">
        <v>4</v>
      </c>
      <c r="AZ8" s="14">
        <v>0.90250037999962007</v>
      </c>
      <c r="BA8" s="4">
        <v>9.5000039999960002</v>
      </c>
      <c r="BB8" s="15" t="s">
        <v>24</v>
      </c>
    </row>
    <row r="9" spans="1:55" x14ac:dyDescent="0.4">
      <c r="A9" s="13">
        <v>5</v>
      </c>
      <c r="B9" s="14">
        <v>1.8480000000000001</v>
      </c>
      <c r="C9" s="4">
        <v>88</v>
      </c>
      <c r="D9" s="15" t="s">
        <v>31</v>
      </c>
      <c r="F9" s="13">
        <v>5</v>
      </c>
      <c r="G9" s="14">
        <v>1.1512048192771085</v>
      </c>
      <c r="H9" s="4">
        <v>41.114457831325304</v>
      </c>
      <c r="I9" s="15" t="s">
        <v>32</v>
      </c>
      <c r="K9" s="13">
        <v>5</v>
      </c>
      <c r="L9" s="14">
        <v>1.2612563380281689</v>
      </c>
      <c r="M9" s="4">
        <v>78.828521126760563</v>
      </c>
      <c r="N9" s="15" t="s">
        <v>44</v>
      </c>
      <c r="P9" s="13">
        <v>5</v>
      </c>
      <c r="Q9" s="14">
        <v>3.5567093023255811</v>
      </c>
      <c r="R9" s="4">
        <v>154.63953488372093</v>
      </c>
      <c r="S9" s="15" t="s">
        <v>19</v>
      </c>
      <c r="U9" s="13">
        <v>5</v>
      </c>
      <c r="V9" s="14">
        <v>2.3562000000000003</v>
      </c>
      <c r="W9" s="4">
        <v>112.2</v>
      </c>
      <c r="X9" s="15" t="s">
        <v>31</v>
      </c>
      <c r="Z9" s="13">
        <v>5</v>
      </c>
      <c r="AA9" s="14">
        <v>0.89369999999999994</v>
      </c>
      <c r="AB9" s="4">
        <v>20.311363636363637</v>
      </c>
      <c r="AC9" s="15" t="s">
        <v>45</v>
      </c>
      <c r="AE9" s="13">
        <v>5</v>
      </c>
      <c r="AF9" s="14">
        <v>1.5239468144044317</v>
      </c>
      <c r="AG9" s="4">
        <v>84.663711911357325</v>
      </c>
      <c r="AH9" s="15" t="s">
        <v>22</v>
      </c>
      <c r="AJ9" s="13">
        <v>5</v>
      </c>
      <c r="AK9" s="14">
        <v>3.4691999999999998</v>
      </c>
      <c r="AL9" s="4">
        <v>165.2</v>
      </c>
      <c r="AM9" s="15" t="s">
        <v>46</v>
      </c>
      <c r="AO9" s="13">
        <v>5</v>
      </c>
      <c r="AP9" s="14">
        <v>4.0144000000000002</v>
      </c>
      <c r="AQ9" s="4">
        <v>250.9</v>
      </c>
      <c r="AR9" s="15" t="s">
        <v>25</v>
      </c>
      <c r="AT9" s="13">
        <v>5</v>
      </c>
      <c r="AU9" s="14">
        <v>1.3122</v>
      </c>
      <c r="AV9" s="4">
        <v>72.900000000000006</v>
      </c>
      <c r="AW9" s="15" t="s">
        <v>45</v>
      </c>
      <c r="AY9" s="13">
        <v>5</v>
      </c>
      <c r="AZ9" s="14">
        <v>0.88140038999961001</v>
      </c>
      <c r="BA9" s="4">
        <v>11.300004999995</v>
      </c>
      <c r="BB9" s="15" t="s">
        <v>23</v>
      </c>
    </row>
    <row r="10" spans="1:55" x14ac:dyDescent="0.4">
      <c r="A10" s="13">
        <v>6</v>
      </c>
      <c r="B10" s="14">
        <v>1.8147000000000002</v>
      </c>
      <c r="C10" s="4">
        <v>78.900000000000006</v>
      </c>
      <c r="D10" s="15" t="s">
        <v>23</v>
      </c>
      <c r="F10" s="13">
        <v>6</v>
      </c>
      <c r="G10" s="14">
        <v>1.1306083018867925</v>
      </c>
      <c r="H10" s="4">
        <v>70.663018867924535</v>
      </c>
      <c r="I10" s="15" t="s">
        <v>47</v>
      </c>
      <c r="K10" s="13">
        <v>6</v>
      </c>
      <c r="L10" s="14">
        <v>1.2483003419996579</v>
      </c>
      <c r="M10" s="4">
        <v>21.900005999993997</v>
      </c>
      <c r="N10" s="15" t="s">
        <v>26</v>
      </c>
      <c r="P10" s="13">
        <v>6</v>
      </c>
      <c r="Q10" s="14">
        <v>3.294977777777778</v>
      </c>
      <c r="R10" s="4">
        <v>96.911111111111111</v>
      </c>
      <c r="S10" s="15" t="s">
        <v>24</v>
      </c>
      <c r="U10" s="13">
        <v>6</v>
      </c>
      <c r="V10" s="14">
        <v>2.1616286458333334</v>
      </c>
      <c r="W10" s="4">
        <v>93.98385416666666</v>
      </c>
      <c r="X10" s="15" t="s">
        <v>27</v>
      </c>
      <c r="Z10" s="13">
        <v>6</v>
      </c>
      <c r="AA10" s="14">
        <v>0.88019999999999987</v>
      </c>
      <c r="AB10" s="4">
        <v>48.9</v>
      </c>
      <c r="AC10" s="15" t="s">
        <v>36</v>
      </c>
      <c r="AE10" s="13">
        <v>6</v>
      </c>
      <c r="AF10" s="14">
        <v>1.4783999999999999</v>
      </c>
      <c r="AG10" s="4">
        <v>105.6</v>
      </c>
      <c r="AH10" s="16" t="s">
        <v>29</v>
      </c>
      <c r="AJ10" s="13">
        <v>6</v>
      </c>
      <c r="AK10" s="14">
        <v>3.3565257142857146</v>
      </c>
      <c r="AL10" s="4">
        <v>209.78285714285715</v>
      </c>
      <c r="AM10" s="15" t="s">
        <v>35</v>
      </c>
      <c r="AO10" s="13">
        <v>6</v>
      </c>
      <c r="AP10" s="14">
        <v>2.3282000000000003</v>
      </c>
      <c r="AQ10" s="4">
        <v>166.3</v>
      </c>
      <c r="AR10" s="15" t="s">
        <v>46</v>
      </c>
      <c r="AT10" s="13">
        <v>6</v>
      </c>
      <c r="AU10" s="14">
        <v>1.2373999999999998</v>
      </c>
      <c r="AV10" s="4">
        <v>53.8</v>
      </c>
      <c r="AW10" s="15" t="s">
        <v>48</v>
      </c>
      <c r="AY10" s="13">
        <v>6</v>
      </c>
      <c r="AZ10" s="14">
        <v>0.87319999999999998</v>
      </c>
      <c r="BA10" s="4">
        <v>5.9</v>
      </c>
      <c r="BB10" s="15" t="s">
        <v>48</v>
      </c>
    </row>
    <row r="11" spans="1:55" x14ac:dyDescent="0.4">
      <c r="A11" s="13">
        <v>7</v>
      </c>
      <c r="B11" s="14">
        <v>1.7952000000000001</v>
      </c>
      <c r="C11" s="4">
        <v>112.2</v>
      </c>
      <c r="D11" s="15" t="s">
        <v>27</v>
      </c>
      <c r="F11" s="13">
        <v>7</v>
      </c>
      <c r="G11" s="14">
        <v>1.107200271999728</v>
      </c>
      <c r="H11" s="4">
        <v>69.200016999983006</v>
      </c>
      <c r="I11" s="15" t="s">
        <v>29</v>
      </c>
      <c r="K11" s="13">
        <v>7</v>
      </c>
      <c r="L11" s="14">
        <v>1.2110002799997199</v>
      </c>
      <c r="M11" s="4">
        <v>86.500019999979997</v>
      </c>
      <c r="N11" s="15" t="s">
        <v>28</v>
      </c>
      <c r="P11" s="13">
        <v>7</v>
      </c>
      <c r="Q11" s="14">
        <v>2.9644198473282444</v>
      </c>
      <c r="R11" s="4">
        <v>102.22137404580153</v>
      </c>
      <c r="S11" s="15" t="s">
        <v>27</v>
      </c>
      <c r="U11" s="13">
        <v>7</v>
      </c>
      <c r="V11" s="14">
        <v>2.0322</v>
      </c>
      <c r="W11" s="4">
        <v>112.9</v>
      </c>
      <c r="X11" s="15" t="s">
        <v>43</v>
      </c>
      <c r="Z11" s="13">
        <v>7</v>
      </c>
      <c r="AA11" s="14">
        <v>0.85680000000000001</v>
      </c>
      <c r="AB11" s="4">
        <v>40.799999999999997</v>
      </c>
      <c r="AC11" s="15" t="s">
        <v>33</v>
      </c>
      <c r="AE11" s="13">
        <v>7</v>
      </c>
      <c r="AF11" s="14">
        <v>1.4476000000000002</v>
      </c>
      <c r="AG11" s="4">
        <v>68.933333333333337</v>
      </c>
      <c r="AH11" s="15" t="s">
        <v>39</v>
      </c>
      <c r="AJ11" s="13">
        <v>7</v>
      </c>
      <c r="AK11" s="14">
        <v>2.9615999999999998</v>
      </c>
      <c r="AL11" s="4">
        <v>185.1</v>
      </c>
      <c r="AM11" s="15" t="s">
        <v>30</v>
      </c>
      <c r="AO11" s="13">
        <v>7</v>
      </c>
      <c r="AP11" s="14">
        <v>2.2823474452554744</v>
      </c>
      <c r="AQ11" s="4">
        <v>95.097810218978097</v>
      </c>
      <c r="AR11" s="16" t="s">
        <v>29</v>
      </c>
      <c r="AT11" s="13">
        <v>7</v>
      </c>
      <c r="AU11" s="14">
        <v>1.2228851458885943</v>
      </c>
      <c r="AV11" s="4">
        <v>58.232625994694963</v>
      </c>
      <c r="AW11" s="15" t="s">
        <v>38</v>
      </c>
      <c r="AY11" s="13">
        <v>7</v>
      </c>
      <c r="AZ11" s="14">
        <v>0.7877378906250001</v>
      </c>
      <c r="BA11" s="4">
        <v>28.133496093750004</v>
      </c>
      <c r="BB11" s="15" t="s">
        <v>49</v>
      </c>
    </row>
    <row r="12" spans="1:55" x14ac:dyDescent="0.4">
      <c r="A12" s="13">
        <v>8</v>
      </c>
      <c r="B12" s="14">
        <v>1.7909999999999999</v>
      </c>
      <c r="C12" s="4">
        <v>99.5</v>
      </c>
      <c r="D12" s="15" t="s">
        <v>21</v>
      </c>
      <c r="F12" s="13">
        <v>8</v>
      </c>
      <c r="G12" s="14">
        <v>0.96200036399963607</v>
      </c>
      <c r="H12" s="4">
        <v>18.500006999993001</v>
      </c>
      <c r="I12" s="15" t="s">
        <v>27</v>
      </c>
      <c r="K12" s="13">
        <v>8</v>
      </c>
      <c r="L12" s="14">
        <v>1.1647999999999998</v>
      </c>
      <c r="M12" s="4">
        <v>22.4</v>
      </c>
      <c r="N12" s="15" t="s">
        <v>22</v>
      </c>
      <c r="P12" s="13">
        <v>8</v>
      </c>
      <c r="Q12" s="14">
        <v>2.2681696969696969</v>
      </c>
      <c r="R12" s="4">
        <v>81.006060606060601</v>
      </c>
      <c r="S12" s="15" t="s">
        <v>22</v>
      </c>
      <c r="U12" s="13">
        <v>8</v>
      </c>
      <c r="V12" s="14">
        <v>1.7471999999999999</v>
      </c>
      <c r="W12" s="4">
        <v>72.8</v>
      </c>
      <c r="X12" s="15" t="s">
        <v>50</v>
      </c>
      <c r="Z12" s="13">
        <v>8</v>
      </c>
      <c r="AA12" s="14">
        <v>0.75614727153188688</v>
      </c>
      <c r="AB12" s="4">
        <v>27.005259697567389</v>
      </c>
      <c r="AC12" s="15" t="s">
        <v>40</v>
      </c>
      <c r="AE12" s="13">
        <v>8</v>
      </c>
      <c r="AF12" s="14">
        <v>1.4208563636363636</v>
      </c>
      <c r="AG12" s="4">
        <v>61.776363636363634</v>
      </c>
      <c r="AH12" s="15" t="s">
        <v>34</v>
      </c>
      <c r="AJ12" s="13">
        <v>8</v>
      </c>
      <c r="AK12" s="14">
        <v>2.3858153846153849</v>
      </c>
      <c r="AL12" s="4">
        <v>85.207692307692312</v>
      </c>
      <c r="AM12" s="15" t="s">
        <v>24</v>
      </c>
      <c r="AO12" s="13">
        <v>8</v>
      </c>
      <c r="AP12" s="14">
        <v>2.1322971428571429</v>
      </c>
      <c r="AQ12" s="4">
        <v>92.708571428571432</v>
      </c>
      <c r="AR12" s="15" t="s">
        <v>35</v>
      </c>
      <c r="AT12" s="13">
        <v>8</v>
      </c>
      <c r="AU12" s="14">
        <v>1.1888000000000001</v>
      </c>
      <c r="AV12" s="4">
        <v>74.3</v>
      </c>
      <c r="AW12" s="15" t="s">
        <v>49</v>
      </c>
      <c r="AY12" s="13">
        <v>8</v>
      </c>
      <c r="AZ12" s="14">
        <v>0.69200000000000006</v>
      </c>
      <c r="BA12" s="4">
        <v>17.3</v>
      </c>
      <c r="BB12" s="15" t="s">
        <v>40</v>
      </c>
    </row>
    <row r="13" spans="1:55" x14ac:dyDescent="0.4">
      <c r="A13" s="13">
        <v>9</v>
      </c>
      <c r="B13" s="14">
        <v>0.79920000000000002</v>
      </c>
      <c r="C13" s="4">
        <v>5.4</v>
      </c>
      <c r="D13" s="16" t="s">
        <v>43</v>
      </c>
      <c r="F13" s="13">
        <v>9</v>
      </c>
      <c r="G13" s="14">
        <v>0.94290031499968496</v>
      </c>
      <c r="H13" s="4">
        <v>44.900014999984997</v>
      </c>
      <c r="I13" s="15" t="s">
        <v>51</v>
      </c>
      <c r="K13" s="13">
        <v>9</v>
      </c>
      <c r="L13" s="14">
        <v>1.1020194444444444</v>
      </c>
      <c r="M13" s="4">
        <v>47.913888888888891</v>
      </c>
      <c r="N13" s="15" t="s">
        <v>47</v>
      </c>
      <c r="P13" s="13">
        <v>9</v>
      </c>
      <c r="Q13" s="14">
        <v>2.0095037593984966</v>
      </c>
      <c r="R13" s="4">
        <v>50.237593984962409</v>
      </c>
      <c r="S13" s="16" t="s">
        <v>51</v>
      </c>
      <c r="U13" s="13">
        <v>9</v>
      </c>
      <c r="V13" s="14">
        <v>1.4952000000000001</v>
      </c>
      <c r="W13" s="4">
        <v>53.4</v>
      </c>
      <c r="X13" s="15" t="s">
        <v>51</v>
      </c>
      <c r="Z13" s="13">
        <v>9</v>
      </c>
      <c r="AA13" s="14">
        <v>0.67619999999999991</v>
      </c>
      <c r="AB13" s="4">
        <v>29.4</v>
      </c>
      <c r="AC13" s="15" t="s">
        <v>28</v>
      </c>
      <c r="AE13" s="13">
        <v>9</v>
      </c>
      <c r="AF13" s="14">
        <v>1.1121919584954605</v>
      </c>
      <c r="AG13" s="4">
        <v>39.72114137483787</v>
      </c>
      <c r="AH13" s="15" t="s">
        <v>25</v>
      </c>
      <c r="AJ13" s="13">
        <v>9</v>
      </c>
      <c r="AK13" s="14">
        <v>1.7646000000000002</v>
      </c>
      <c r="AL13" s="4">
        <v>51.9</v>
      </c>
      <c r="AM13" s="15" t="s">
        <v>45</v>
      </c>
      <c r="AO13" s="13">
        <v>9</v>
      </c>
      <c r="AP13" s="14">
        <v>2.0785121495327101</v>
      </c>
      <c r="AQ13" s="4">
        <v>61.132710280373828</v>
      </c>
      <c r="AR13" s="15" t="s">
        <v>24</v>
      </c>
      <c r="AT13" s="13">
        <v>9</v>
      </c>
      <c r="AU13" s="14">
        <v>1.11520033999966</v>
      </c>
      <c r="AV13" s="4">
        <v>32.800009999989996</v>
      </c>
      <c r="AW13" s="16" t="s">
        <v>52</v>
      </c>
      <c r="AY13" s="13">
        <v>9</v>
      </c>
      <c r="AZ13" s="14">
        <v>0.69079999999999997</v>
      </c>
      <c r="BA13" s="4">
        <v>15.7</v>
      </c>
      <c r="BB13" s="15" t="s">
        <v>52</v>
      </c>
    </row>
    <row r="14" spans="1:55" x14ac:dyDescent="0.4">
      <c r="A14" s="13">
        <v>10</v>
      </c>
      <c r="B14" s="14">
        <v>0.67449999999999999</v>
      </c>
      <c r="C14" s="4">
        <v>7.1</v>
      </c>
      <c r="D14" s="15" t="s">
        <v>22</v>
      </c>
      <c r="F14" s="13">
        <v>10</v>
      </c>
      <c r="G14" s="14">
        <v>0.9402165946413138</v>
      </c>
      <c r="H14" s="4">
        <v>32.421261884183231</v>
      </c>
      <c r="I14" s="16" t="s">
        <v>53</v>
      </c>
      <c r="K14" s="13">
        <v>10</v>
      </c>
      <c r="L14" s="14">
        <v>1.056</v>
      </c>
      <c r="M14" s="4">
        <v>24</v>
      </c>
      <c r="N14" s="15" t="s">
        <v>19</v>
      </c>
      <c r="P14" s="13">
        <v>10</v>
      </c>
      <c r="Q14" s="14">
        <v>1.1433446808510639</v>
      </c>
      <c r="R14" s="4">
        <v>25.985106382978724</v>
      </c>
      <c r="S14" s="15" t="s">
        <v>42</v>
      </c>
      <c r="U14" s="13">
        <v>10</v>
      </c>
      <c r="V14" s="14">
        <v>1.4496651162790699</v>
      </c>
      <c r="W14" s="4">
        <v>42.63720930232558</v>
      </c>
      <c r="X14" s="15" t="s">
        <v>28</v>
      </c>
      <c r="Z14" s="13">
        <v>10</v>
      </c>
      <c r="AA14" s="14">
        <v>0.63639999999999997</v>
      </c>
      <c r="AB14" s="4">
        <v>4.3</v>
      </c>
      <c r="AC14" s="15" t="s">
        <v>19</v>
      </c>
      <c r="AE14" s="13">
        <v>10</v>
      </c>
      <c r="AF14" s="14">
        <v>0.85110555555555556</v>
      </c>
      <c r="AG14" s="4">
        <v>21.277638888888887</v>
      </c>
      <c r="AH14" s="15" t="s">
        <v>40</v>
      </c>
      <c r="AJ14" s="13">
        <v>10</v>
      </c>
      <c r="AK14" s="14">
        <v>1.7008191489361701</v>
      </c>
      <c r="AL14" s="4">
        <v>58.648936170212764</v>
      </c>
      <c r="AM14" s="15" t="s">
        <v>37</v>
      </c>
      <c r="AO14" s="13">
        <v>10</v>
      </c>
      <c r="AP14" s="14">
        <v>1.9417481481481482</v>
      </c>
      <c r="AQ14" s="4">
        <v>48.543703703703706</v>
      </c>
      <c r="AR14" s="15" t="s">
        <v>54</v>
      </c>
      <c r="AT14" s="13">
        <v>10</v>
      </c>
      <c r="AU14" s="14">
        <v>1.0577948542024014</v>
      </c>
      <c r="AV14" s="4">
        <v>37.778387650085762</v>
      </c>
      <c r="AW14" s="15" t="s">
        <v>39</v>
      </c>
      <c r="AY14" s="13">
        <v>10</v>
      </c>
      <c r="AZ14" s="14">
        <v>0.6877003219996779</v>
      </c>
      <c r="BA14" s="4">
        <v>29.900013999985998</v>
      </c>
      <c r="BB14" s="15" t="s">
        <v>31</v>
      </c>
    </row>
    <row r="15" spans="1:55" x14ac:dyDescent="0.4">
      <c r="A15" s="13">
        <v>11</v>
      </c>
      <c r="B15" s="14">
        <v>0.65389812590100915</v>
      </c>
      <c r="C15" s="4">
        <v>12.574963959634792</v>
      </c>
      <c r="D15" s="15" t="s">
        <v>36</v>
      </c>
      <c r="F15" s="13">
        <v>11</v>
      </c>
      <c r="G15" s="14">
        <v>0.91150662251655623</v>
      </c>
      <c r="H15" s="4">
        <v>20.716059602649008</v>
      </c>
      <c r="I15" s="15" t="s">
        <v>49</v>
      </c>
      <c r="K15" s="13">
        <v>11</v>
      </c>
      <c r="L15" s="14">
        <v>1.0155000000000001</v>
      </c>
      <c r="M15" s="4">
        <v>67.7</v>
      </c>
      <c r="N15" s="15" t="s">
        <v>55</v>
      </c>
      <c r="P15" s="13">
        <v>11</v>
      </c>
      <c r="Q15" s="14">
        <v>0.86539864864864868</v>
      </c>
      <c r="R15" s="4">
        <v>15.182432432432432</v>
      </c>
      <c r="S15" s="15" t="s">
        <v>26</v>
      </c>
      <c r="U15" s="13">
        <v>11</v>
      </c>
      <c r="V15" s="14">
        <v>1.3978000000000002</v>
      </c>
      <c r="W15" s="4">
        <v>48.2</v>
      </c>
      <c r="X15" s="15" t="s">
        <v>35</v>
      </c>
      <c r="Z15" s="13">
        <v>11</v>
      </c>
      <c r="AA15" s="14">
        <v>0.610375</v>
      </c>
      <c r="AB15" s="4">
        <v>10.708333333333334</v>
      </c>
      <c r="AC15" s="15" t="s">
        <v>50</v>
      </c>
      <c r="AE15" s="13">
        <v>11</v>
      </c>
      <c r="AF15" s="14">
        <v>0.79279960218796608</v>
      </c>
      <c r="AG15" s="4">
        <v>15.246146195922426</v>
      </c>
      <c r="AH15" s="15" t="s">
        <v>43</v>
      </c>
      <c r="AJ15" s="13">
        <v>11</v>
      </c>
      <c r="AK15" s="14">
        <v>1.5288000000000002</v>
      </c>
      <c r="AL15" s="4">
        <v>63.7</v>
      </c>
      <c r="AM15" s="15" t="s">
        <v>36</v>
      </c>
      <c r="AO15" s="13">
        <v>11</v>
      </c>
      <c r="AP15" s="14">
        <v>1.8961077720207256</v>
      </c>
      <c r="AQ15" s="4">
        <v>67.718134715025911</v>
      </c>
      <c r="AR15" s="15" t="s">
        <v>36</v>
      </c>
      <c r="AT15" s="13">
        <v>11</v>
      </c>
      <c r="AU15" s="14">
        <v>1.0361319286871962</v>
      </c>
      <c r="AV15" s="4">
        <v>35.728687196110208</v>
      </c>
      <c r="AW15" s="15" t="s">
        <v>22</v>
      </c>
      <c r="AY15" s="13">
        <v>11</v>
      </c>
      <c r="AZ15" s="14">
        <v>0.67875793060718714</v>
      </c>
      <c r="BA15" s="4">
        <v>11.908033870301528</v>
      </c>
      <c r="BB15" s="15" t="s">
        <v>56</v>
      </c>
    </row>
    <row r="16" spans="1:55" x14ac:dyDescent="0.4">
      <c r="A16" s="13">
        <v>12</v>
      </c>
      <c r="B16" s="14">
        <v>0.50195491606714626</v>
      </c>
      <c r="C16" s="4">
        <v>17.926961288112366</v>
      </c>
      <c r="D16" s="15" t="s">
        <v>42</v>
      </c>
      <c r="F16" s="13">
        <v>12</v>
      </c>
      <c r="G16" s="14">
        <v>0.8926092715231787</v>
      </c>
      <c r="H16" s="4">
        <v>49.589403973509931</v>
      </c>
      <c r="I16" s="15" t="s">
        <v>19</v>
      </c>
      <c r="K16" s="13">
        <v>12</v>
      </c>
      <c r="L16" s="14">
        <v>0.99889280397022329</v>
      </c>
      <c r="M16" s="4">
        <v>55.49404466501241</v>
      </c>
      <c r="N16" s="15" t="s">
        <v>49</v>
      </c>
      <c r="P16" s="13">
        <v>12</v>
      </c>
      <c r="Q16" s="17">
        <v>0.8163999999999999</v>
      </c>
      <c r="R16" s="4">
        <v>15.7</v>
      </c>
      <c r="S16" s="16" t="s">
        <v>40</v>
      </c>
      <c r="U16" s="13">
        <v>12</v>
      </c>
      <c r="V16" s="14">
        <v>1.032</v>
      </c>
      <c r="W16" s="4">
        <v>25.8</v>
      </c>
      <c r="X16" s="15" t="s">
        <v>23</v>
      </c>
      <c r="Z16" s="13">
        <v>12</v>
      </c>
      <c r="AA16" s="14">
        <v>0.57840000000000003</v>
      </c>
      <c r="AB16" s="4">
        <v>24.1</v>
      </c>
      <c r="AC16" s="15" t="s">
        <v>34</v>
      </c>
      <c r="AE16" s="13">
        <v>12</v>
      </c>
      <c r="AF16" s="14">
        <v>0.77256000000000002</v>
      </c>
      <c r="AG16" s="4">
        <v>26.64</v>
      </c>
      <c r="AH16" s="15" t="s">
        <v>27</v>
      </c>
      <c r="AJ16" s="13">
        <v>12</v>
      </c>
      <c r="AK16" s="14">
        <v>1.121510251450677</v>
      </c>
      <c r="AL16" s="4">
        <v>21.567504835589943</v>
      </c>
      <c r="AM16" s="15" t="s">
        <v>21</v>
      </c>
      <c r="AO16" s="13">
        <v>12</v>
      </c>
      <c r="AP16" s="14">
        <v>1.421</v>
      </c>
      <c r="AQ16" s="4">
        <v>49</v>
      </c>
      <c r="AR16" s="15" t="s">
        <v>45</v>
      </c>
      <c r="AT16" s="13">
        <v>12</v>
      </c>
      <c r="AU16" s="14">
        <v>0.69420000000000004</v>
      </c>
      <c r="AV16" s="4">
        <v>8.9</v>
      </c>
      <c r="AW16" s="15" t="s">
        <v>33</v>
      </c>
      <c r="AY16" s="13">
        <v>12</v>
      </c>
      <c r="AZ16" s="14">
        <v>0.6583</v>
      </c>
      <c r="BA16" s="4">
        <v>22.7</v>
      </c>
      <c r="BB16" s="15" t="s">
        <v>57</v>
      </c>
    </row>
    <row r="17" spans="1:55" x14ac:dyDescent="0.4">
      <c r="A17" s="13">
        <v>13</v>
      </c>
      <c r="B17" s="14">
        <v>0.45239999999999997</v>
      </c>
      <c r="C17" s="4">
        <v>5.8</v>
      </c>
      <c r="D17" s="16" t="s">
        <v>29</v>
      </c>
      <c r="F17" s="13">
        <v>13</v>
      </c>
      <c r="G17" s="14">
        <v>0.8845849056603774</v>
      </c>
      <c r="H17" s="4">
        <v>22.114622641509435</v>
      </c>
      <c r="I17" s="15" t="s">
        <v>58</v>
      </c>
      <c r="K17" s="13">
        <v>13</v>
      </c>
      <c r="L17" s="14">
        <v>0.95280000000000009</v>
      </c>
      <c r="M17" s="4">
        <v>39.700000000000003</v>
      </c>
      <c r="N17" s="15" t="s">
        <v>39</v>
      </c>
      <c r="P17" s="13">
        <v>13</v>
      </c>
      <c r="Q17" s="14">
        <v>0.66558681039949275</v>
      </c>
      <c r="R17" s="4">
        <v>8.5331642358909328</v>
      </c>
      <c r="S17" s="15" t="s">
        <v>34</v>
      </c>
      <c r="U17" s="13">
        <v>13</v>
      </c>
      <c r="V17" s="14">
        <v>1.0013607891491985</v>
      </c>
      <c r="W17" s="4">
        <v>22.758199753390876</v>
      </c>
      <c r="X17" s="15" t="s">
        <v>45</v>
      </c>
      <c r="Z17" s="13">
        <v>13</v>
      </c>
      <c r="AA17" s="14">
        <v>0.54776142416596585</v>
      </c>
      <c r="AB17" s="4">
        <v>5.7659097280627982</v>
      </c>
      <c r="AC17" s="15" t="s">
        <v>42</v>
      </c>
      <c r="AE17" s="13">
        <v>13</v>
      </c>
      <c r="AF17" s="14">
        <v>0.6996</v>
      </c>
      <c r="AG17" s="4">
        <v>15.9</v>
      </c>
      <c r="AH17" s="15" t="s">
        <v>42</v>
      </c>
      <c r="AJ17" s="13">
        <v>13</v>
      </c>
      <c r="AK17" s="14">
        <v>1.0810596026490067</v>
      </c>
      <c r="AL17" s="4">
        <v>24.569536423841061</v>
      </c>
      <c r="AM17" s="15" t="s">
        <v>42</v>
      </c>
      <c r="AO17" s="13">
        <v>13</v>
      </c>
      <c r="AP17" s="14">
        <v>0.88679057591623034</v>
      </c>
      <c r="AQ17" s="4">
        <v>17.05366492146597</v>
      </c>
      <c r="AR17" s="16" t="s">
        <v>27</v>
      </c>
      <c r="AT17" s="13">
        <v>13</v>
      </c>
      <c r="AU17" s="14">
        <v>0.68615762711864403</v>
      </c>
      <c r="AV17" s="4">
        <v>15.594491525423729</v>
      </c>
      <c r="AW17" s="15" t="s">
        <v>50</v>
      </c>
      <c r="AY17" s="13">
        <v>13</v>
      </c>
      <c r="AZ17" s="14">
        <v>0.64080000000000004</v>
      </c>
      <c r="BA17" s="4">
        <v>26.7</v>
      </c>
      <c r="BB17" s="15" t="s">
        <v>59</v>
      </c>
    </row>
    <row r="18" spans="1:55" x14ac:dyDescent="0.4">
      <c r="A18" s="13">
        <v>14</v>
      </c>
      <c r="B18" s="17">
        <v>0.44559441374159819</v>
      </c>
      <c r="C18" s="4">
        <v>7.817445855115758</v>
      </c>
      <c r="D18" s="16" t="s">
        <v>24</v>
      </c>
      <c r="F18" s="13">
        <v>14</v>
      </c>
      <c r="G18" s="14">
        <v>0.86160031199968801</v>
      </c>
      <c r="H18" s="4">
        <v>35.900012999986998</v>
      </c>
      <c r="I18" s="15" t="s">
        <v>31</v>
      </c>
      <c r="K18" s="13">
        <v>14</v>
      </c>
      <c r="L18" s="14">
        <v>0.88450000000000006</v>
      </c>
      <c r="M18" s="4">
        <v>30.5</v>
      </c>
      <c r="N18" s="15" t="s">
        <v>51</v>
      </c>
      <c r="P18" s="13">
        <v>14</v>
      </c>
      <c r="Q18" s="14">
        <v>0.36779896611143026</v>
      </c>
      <c r="R18" s="4">
        <v>3.8715680643308445</v>
      </c>
      <c r="S18" s="15" t="s">
        <v>43</v>
      </c>
      <c r="U18" s="13">
        <v>14</v>
      </c>
      <c r="V18" s="14">
        <v>0.76439999999999997</v>
      </c>
      <c r="W18" s="4">
        <v>14.7</v>
      </c>
      <c r="X18" s="16" t="s">
        <v>24</v>
      </c>
      <c r="Z18" s="13">
        <v>14</v>
      </c>
      <c r="AA18" s="14">
        <v>0.52020000000000011</v>
      </c>
      <c r="AB18" s="4">
        <v>15.3</v>
      </c>
      <c r="AC18" s="15" t="s">
        <v>22</v>
      </c>
      <c r="AE18" s="13">
        <v>14</v>
      </c>
      <c r="AF18" s="14">
        <v>0.61560000000000004</v>
      </c>
      <c r="AG18" s="4">
        <v>10.8</v>
      </c>
      <c r="AH18" s="15" t="s">
        <v>46</v>
      </c>
      <c r="AJ18" s="13">
        <v>14</v>
      </c>
      <c r="AK18" s="14">
        <v>0.97200000000000009</v>
      </c>
      <c r="AL18" s="4">
        <v>24.3</v>
      </c>
      <c r="AM18" s="15" t="s">
        <v>34</v>
      </c>
      <c r="AO18" s="13">
        <v>14</v>
      </c>
      <c r="AP18" s="14">
        <v>0.85020000000000007</v>
      </c>
      <c r="AQ18" s="4">
        <v>10.9</v>
      </c>
      <c r="AR18" s="15" t="s">
        <v>40</v>
      </c>
      <c r="AT18" s="13">
        <v>14</v>
      </c>
      <c r="AU18" s="14">
        <v>0.64174678899082571</v>
      </c>
      <c r="AV18" s="4">
        <v>6.7552293577981652</v>
      </c>
      <c r="AW18" s="15" t="s">
        <v>41</v>
      </c>
      <c r="AY18" s="13">
        <v>14</v>
      </c>
      <c r="AZ18" s="14">
        <v>0.62720027199972817</v>
      </c>
      <c r="BA18" s="4">
        <v>39.200016999983006</v>
      </c>
      <c r="BB18" s="15" t="s">
        <v>36</v>
      </c>
    </row>
    <row r="19" spans="1:55" x14ac:dyDescent="0.4">
      <c r="A19" s="13">
        <v>15</v>
      </c>
      <c r="B19" s="14">
        <v>0.43448754716981131</v>
      </c>
      <c r="C19" s="4">
        <v>9.8747169811320763</v>
      </c>
      <c r="D19" s="18" t="s">
        <v>35</v>
      </c>
      <c r="F19" s="13">
        <v>15</v>
      </c>
      <c r="G19" s="17">
        <v>0.59199999999999997</v>
      </c>
      <c r="H19" s="4">
        <v>4</v>
      </c>
      <c r="I19" s="19" t="s">
        <v>44</v>
      </c>
      <c r="K19" s="13">
        <v>15</v>
      </c>
      <c r="L19" s="17">
        <v>0.86310000000000009</v>
      </c>
      <c r="M19" s="4">
        <v>41.1</v>
      </c>
      <c r="N19" s="19" t="s">
        <v>37</v>
      </c>
      <c r="P19" s="13">
        <v>15</v>
      </c>
      <c r="Q19" s="14">
        <v>0.29599999999999999</v>
      </c>
      <c r="R19" s="4">
        <v>2</v>
      </c>
      <c r="S19" s="19" t="s">
        <v>28</v>
      </c>
      <c r="U19" s="13">
        <v>15</v>
      </c>
      <c r="V19" s="14">
        <v>0.57534730538922152</v>
      </c>
      <c r="W19" s="4">
        <v>7.3762475049900198</v>
      </c>
      <c r="X19" s="18" t="s">
        <v>19</v>
      </c>
      <c r="Z19" s="13">
        <v>15</v>
      </c>
      <c r="AA19" s="14">
        <v>0.51200000000000001</v>
      </c>
      <c r="AB19" s="20">
        <v>12.8</v>
      </c>
      <c r="AC19" s="19" t="s">
        <v>27</v>
      </c>
      <c r="AE19" s="13">
        <v>15</v>
      </c>
      <c r="AF19" s="14">
        <v>0.58479999999999999</v>
      </c>
      <c r="AG19" s="4">
        <v>17.2</v>
      </c>
      <c r="AH19" s="19" t="s">
        <v>36</v>
      </c>
      <c r="AJ19" s="13">
        <v>15</v>
      </c>
      <c r="AK19" s="14">
        <v>0.56045449275362313</v>
      </c>
      <c r="AL19" s="4">
        <v>7.1853140096618358</v>
      </c>
      <c r="AM19" s="18" t="s">
        <v>19</v>
      </c>
      <c r="AO19" s="13">
        <v>15</v>
      </c>
      <c r="AP19" s="14">
        <v>0.8264999999999999</v>
      </c>
      <c r="AQ19" s="4">
        <v>8.6999999999999993</v>
      </c>
      <c r="AR19" s="18" t="s">
        <v>37</v>
      </c>
      <c r="AT19" s="13">
        <v>15</v>
      </c>
      <c r="AU19" s="14">
        <v>0.61599999999999999</v>
      </c>
      <c r="AV19" s="4">
        <v>15.4</v>
      </c>
      <c r="AW19" s="18" t="s">
        <v>60</v>
      </c>
      <c r="AY19" s="13">
        <v>15</v>
      </c>
      <c r="AZ19" s="14">
        <v>0.6069</v>
      </c>
      <c r="BA19" s="4">
        <v>28.9</v>
      </c>
      <c r="BB19" s="18" t="s">
        <v>61</v>
      </c>
    </row>
    <row r="20" spans="1:55" x14ac:dyDescent="0.4">
      <c r="A20" s="13">
        <v>16</v>
      </c>
      <c r="B20" s="14">
        <v>0.42399999999999999</v>
      </c>
      <c r="C20" s="4">
        <v>10.6</v>
      </c>
      <c r="D20" s="18" t="s">
        <v>26</v>
      </c>
      <c r="F20" s="13">
        <v>16</v>
      </c>
      <c r="G20" s="14">
        <v>0.51870034199965798</v>
      </c>
      <c r="H20" s="4">
        <v>9.1000059999939999</v>
      </c>
      <c r="I20" s="18" t="s">
        <v>40</v>
      </c>
      <c r="K20" s="13">
        <v>16</v>
      </c>
      <c r="L20" s="14">
        <v>0.82568571428571425</v>
      </c>
      <c r="M20" s="4">
        <v>10.585714285714285</v>
      </c>
      <c r="N20" s="19" t="s">
        <v>40</v>
      </c>
      <c r="P20" s="13">
        <v>16</v>
      </c>
      <c r="Q20" s="14">
        <v>0</v>
      </c>
      <c r="R20" s="4">
        <v>0</v>
      </c>
      <c r="S20" s="18" t="s">
        <v>62</v>
      </c>
      <c r="U20" s="13">
        <v>16</v>
      </c>
      <c r="V20" s="14">
        <v>0.51663169511477347</v>
      </c>
      <c r="W20" s="4">
        <v>5.4382283696291944</v>
      </c>
      <c r="X20" s="19" t="s">
        <v>21</v>
      </c>
      <c r="Z20" s="13">
        <v>16</v>
      </c>
      <c r="AA20" s="14">
        <v>0.51040000000000008</v>
      </c>
      <c r="AB20" s="4">
        <v>17.600000000000001</v>
      </c>
      <c r="AC20" s="18" t="s">
        <v>30</v>
      </c>
      <c r="AE20" s="13">
        <v>16</v>
      </c>
      <c r="AF20" s="14">
        <v>0.48839999999999995</v>
      </c>
      <c r="AG20" s="4">
        <v>3.3</v>
      </c>
      <c r="AH20" s="18" t="s">
        <v>28</v>
      </c>
      <c r="AJ20" s="13">
        <v>16</v>
      </c>
      <c r="AK20" s="14">
        <v>0.54720000000000002</v>
      </c>
      <c r="AL20" s="4">
        <v>9.6</v>
      </c>
      <c r="AM20" s="19" t="s">
        <v>28</v>
      </c>
      <c r="AO20" s="13">
        <v>16</v>
      </c>
      <c r="AP20" s="14">
        <v>0.72159999999999991</v>
      </c>
      <c r="AQ20" s="4">
        <v>16.399999999999999</v>
      </c>
      <c r="AR20" s="18" t="s">
        <v>19</v>
      </c>
      <c r="AT20" s="13">
        <v>16</v>
      </c>
      <c r="AU20" s="14">
        <v>0.55289999999999995</v>
      </c>
      <c r="AV20" s="4">
        <v>9.6999999999999993</v>
      </c>
      <c r="AW20" s="18" t="s">
        <v>63</v>
      </c>
      <c r="AY20" s="13">
        <v>16</v>
      </c>
      <c r="AZ20" s="14">
        <v>0.58980238772029558</v>
      </c>
      <c r="BA20" s="4">
        <v>32.766799317794202</v>
      </c>
      <c r="BB20" s="18" t="s">
        <v>64</v>
      </c>
    </row>
    <row r="21" spans="1:55" x14ac:dyDescent="0.4">
      <c r="A21" s="13">
        <v>17</v>
      </c>
      <c r="B21" s="14">
        <v>0.40020000000000006</v>
      </c>
      <c r="C21" s="4">
        <v>13.8</v>
      </c>
      <c r="D21" s="18" t="s">
        <v>28</v>
      </c>
      <c r="F21" s="13">
        <v>17</v>
      </c>
      <c r="G21" s="14">
        <v>0.47500037999962003</v>
      </c>
      <c r="H21" s="4">
        <v>5.0000039999960002</v>
      </c>
      <c r="I21" s="19" t="s">
        <v>45</v>
      </c>
      <c r="K21" s="13">
        <v>17</v>
      </c>
      <c r="L21" s="14">
        <v>0.59850000000000003</v>
      </c>
      <c r="M21" s="4">
        <v>6.3</v>
      </c>
      <c r="N21" s="18" t="s">
        <v>43</v>
      </c>
      <c r="P21" s="13">
        <v>17</v>
      </c>
      <c r="Q21" s="14">
        <v>0</v>
      </c>
      <c r="R21" s="4">
        <v>0</v>
      </c>
      <c r="S21" s="18" t="s">
        <v>62</v>
      </c>
      <c r="U21" s="13">
        <v>17</v>
      </c>
      <c r="V21" s="14">
        <v>0.50730000000000008</v>
      </c>
      <c r="W21" s="4">
        <v>8.9</v>
      </c>
      <c r="X21" s="18" t="s">
        <v>34</v>
      </c>
      <c r="Z21" s="13">
        <v>17</v>
      </c>
      <c r="AA21" s="14">
        <v>0.48360000000000003</v>
      </c>
      <c r="AB21" s="4">
        <v>6.2</v>
      </c>
      <c r="AC21" s="19" t="s">
        <v>51</v>
      </c>
      <c r="AE21" s="13">
        <v>17</v>
      </c>
      <c r="AF21" s="14">
        <v>0.39467999999999998</v>
      </c>
      <c r="AG21" s="4">
        <v>5.0599999999999996</v>
      </c>
      <c r="AH21" s="18" t="s">
        <v>51</v>
      </c>
      <c r="AJ21" s="13">
        <v>17</v>
      </c>
      <c r="AK21" s="17">
        <v>0.34039999999999998</v>
      </c>
      <c r="AL21" s="4">
        <v>2.2999999999999998</v>
      </c>
      <c r="AM21" s="19" t="s">
        <v>40</v>
      </c>
      <c r="AO21" s="13">
        <v>17</v>
      </c>
      <c r="AP21" s="14">
        <v>0.67830000000000001</v>
      </c>
      <c r="AQ21" s="4">
        <v>11.9</v>
      </c>
      <c r="AR21" s="18" t="s">
        <v>51</v>
      </c>
      <c r="AT21" s="13">
        <v>17</v>
      </c>
      <c r="AU21" s="14">
        <v>0.5252</v>
      </c>
      <c r="AV21" s="4">
        <v>10.1</v>
      </c>
      <c r="AW21" s="18" t="s">
        <v>65</v>
      </c>
      <c r="AY21" s="13">
        <v>17</v>
      </c>
      <c r="AZ21" s="14">
        <v>0.55167070835992338</v>
      </c>
      <c r="BA21" s="4">
        <v>36.778047223994896</v>
      </c>
      <c r="BB21" s="18" t="s">
        <v>21</v>
      </c>
    </row>
    <row r="22" spans="1:55" ht="19.5" thickBot="1" x14ac:dyDescent="0.45">
      <c r="A22" s="21">
        <v>18</v>
      </c>
      <c r="B22" s="22">
        <v>0.374</v>
      </c>
      <c r="C22" s="23">
        <v>11</v>
      </c>
      <c r="D22" s="24" t="s">
        <v>34</v>
      </c>
      <c r="F22" s="21">
        <v>18</v>
      </c>
      <c r="G22" s="22">
        <v>0.42120038999961007</v>
      </c>
      <c r="H22" s="23">
        <v>5.4000049999950006</v>
      </c>
      <c r="I22" s="24" t="s">
        <v>21</v>
      </c>
      <c r="K22" s="21">
        <v>18</v>
      </c>
      <c r="L22" s="22">
        <v>0.33250045004500445</v>
      </c>
      <c r="M22" s="23">
        <v>2.2466246624662465</v>
      </c>
      <c r="N22" s="24" t="s">
        <v>27</v>
      </c>
      <c r="P22" s="21">
        <v>18</v>
      </c>
      <c r="Q22" s="22">
        <v>0</v>
      </c>
      <c r="R22" s="23">
        <v>0</v>
      </c>
      <c r="S22" s="24" t="s">
        <v>62</v>
      </c>
      <c r="U22" s="21">
        <v>18</v>
      </c>
      <c r="V22" s="25">
        <v>0.27357871787178717</v>
      </c>
      <c r="W22" s="23">
        <v>1.8485048504850485</v>
      </c>
      <c r="X22" s="26" t="s">
        <v>40</v>
      </c>
      <c r="Z22" s="21">
        <v>18</v>
      </c>
      <c r="AA22" s="22">
        <v>0.48360000000000003</v>
      </c>
      <c r="AB22" s="23">
        <v>6.2</v>
      </c>
      <c r="AC22" s="26" t="s">
        <v>51</v>
      </c>
      <c r="AE22" s="21">
        <v>18</v>
      </c>
      <c r="AF22" s="25">
        <v>0.35150000000000003</v>
      </c>
      <c r="AG22" s="23">
        <v>3.7</v>
      </c>
      <c r="AH22" s="26" t="s">
        <v>26</v>
      </c>
      <c r="AJ22" s="21">
        <v>18</v>
      </c>
      <c r="AK22" s="22">
        <v>0.24700000000000003</v>
      </c>
      <c r="AL22" s="23">
        <v>2.6</v>
      </c>
      <c r="AM22" s="26" t="s">
        <v>51</v>
      </c>
      <c r="AO22" s="21">
        <v>18</v>
      </c>
      <c r="AP22" s="25">
        <v>0.19439375937593759</v>
      </c>
      <c r="AQ22" s="23">
        <v>1.3134713471347135</v>
      </c>
      <c r="AR22" s="26" t="s">
        <v>21</v>
      </c>
      <c r="AT22" s="21">
        <v>18</v>
      </c>
      <c r="AU22" s="25">
        <v>0.34039999999999998</v>
      </c>
      <c r="AV22" s="23">
        <v>2.2999999999999998</v>
      </c>
      <c r="AW22" s="26" t="s">
        <v>61</v>
      </c>
      <c r="AY22" s="21">
        <v>18</v>
      </c>
      <c r="AZ22" s="22">
        <v>0.52500000000000002</v>
      </c>
      <c r="BA22" s="23">
        <v>37.5</v>
      </c>
      <c r="BB22" s="24" t="s">
        <v>66</v>
      </c>
    </row>
    <row r="23" spans="1:55" x14ac:dyDescent="0.4">
      <c r="A23" s="27">
        <v>19</v>
      </c>
      <c r="B23" s="14">
        <v>0.31</v>
      </c>
      <c r="C23" s="4">
        <v>198.13026819923371</v>
      </c>
      <c r="D23" s="28" t="s">
        <v>51</v>
      </c>
      <c r="E23" s="29"/>
      <c r="F23" s="27">
        <v>19</v>
      </c>
      <c r="G23" s="14">
        <v>0.31</v>
      </c>
      <c r="H23" s="4">
        <v>149.90002099997901</v>
      </c>
      <c r="I23" s="28" t="s">
        <v>43</v>
      </c>
      <c r="J23" s="29"/>
      <c r="K23" s="27">
        <v>19</v>
      </c>
      <c r="L23" s="14">
        <v>0.31</v>
      </c>
      <c r="M23" s="4">
        <v>88.2</v>
      </c>
      <c r="N23" s="28" t="s">
        <v>20</v>
      </c>
      <c r="O23" s="29"/>
      <c r="P23" s="27">
        <v>19</v>
      </c>
      <c r="Q23" s="14">
        <v>0.31</v>
      </c>
      <c r="R23" s="4">
        <v>0</v>
      </c>
      <c r="S23" s="28" t="s">
        <v>62</v>
      </c>
      <c r="T23" s="29"/>
      <c r="U23" s="27">
        <v>19</v>
      </c>
      <c r="V23" s="14">
        <v>0.31</v>
      </c>
      <c r="W23" s="4">
        <v>358.64705882352939</v>
      </c>
      <c r="X23" s="28" t="s">
        <v>29</v>
      </c>
      <c r="Y23" s="29"/>
      <c r="Z23" s="27">
        <v>19</v>
      </c>
      <c r="AA23" s="14">
        <v>0.31</v>
      </c>
      <c r="AB23" s="4">
        <v>102.3</v>
      </c>
      <c r="AC23" s="28" t="s">
        <v>35</v>
      </c>
      <c r="AD23" s="29"/>
      <c r="AE23" s="27">
        <v>19</v>
      </c>
      <c r="AF23" s="14">
        <v>0.31</v>
      </c>
      <c r="AG23" s="4">
        <v>205.14459459459459</v>
      </c>
      <c r="AH23" s="28" t="s">
        <v>38</v>
      </c>
      <c r="AI23" s="29"/>
      <c r="AJ23" s="27">
        <v>19</v>
      </c>
      <c r="AK23" s="14">
        <v>0.31</v>
      </c>
      <c r="AL23" s="4">
        <v>391.37142857142857</v>
      </c>
      <c r="AM23" s="28" t="s">
        <v>54</v>
      </c>
      <c r="AN23" s="29"/>
      <c r="AO23" s="27">
        <v>19</v>
      </c>
      <c r="AP23" s="14">
        <v>0.31</v>
      </c>
      <c r="AQ23" s="4">
        <v>258.71020408163264</v>
      </c>
      <c r="AR23" s="28" t="s">
        <v>28</v>
      </c>
      <c r="AS23" s="29"/>
      <c r="AT23" s="27">
        <v>19</v>
      </c>
      <c r="AU23" s="14">
        <v>0.31</v>
      </c>
      <c r="AV23" s="4">
        <v>126.200020999979</v>
      </c>
      <c r="AW23" s="28" t="s">
        <v>35</v>
      </c>
      <c r="AX23" s="29"/>
      <c r="AY23" s="27">
        <v>19</v>
      </c>
      <c r="AZ23" s="14">
        <v>0.31</v>
      </c>
      <c r="BA23" s="4">
        <v>37.700000000000003</v>
      </c>
      <c r="BB23" s="28" t="s">
        <v>67</v>
      </c>
      <c r="BC23" s="29"/>
    </row>
    <row r="24" spans="1:55" x14ac:dyDescent="0.4">
      <c r="A24" s="27">
        <v>20</v>
      </c>
      <c r="B24" s="14">
        <v>0.3</v>
      </c>
      <c r="C24" s="4">
        <v>176.50510204081633</v>
      </c>
      <c r="D24" s="28" t="s">
        <v>39</v>
      </c>
      <c r="E24" s="30"/>
      <c r="F24" s="27">
        <v>20</v>
      </c>
      <c r="G24" s="14">
        <v>0.3</v>
      </c>
      <c r="H24" s="4">
        <v>161.69999999999999</v>
      </c>
      <c r="I24" s="28" t="s">
        <v>37</v>
      </c>
      <c r="J24" s="30"/>
      <c r="K24" s="27">
        <v>20</v>
      </c>
      <c r="L24" s="14">
        <v>0.3</v>
      </c>
      <c r="M24" s="4">
        <v>132.30000000000001</v>
      </c>
      <c r="N24" s="28" t="s">
        <v>33</v>
      </c>
      <c r="O24" s="30"/>
      <c r="P24" s="27">
        <v>20</v>
      </c>
      <c r="Q24" s="14">
        <v>0.3</v>
      </c>
      <c r="R24" s="4">
        <v>0</v>
      </c>
      <c r="S24" s="28" t="s">
        <v>62</v>
      </c>
      <c r="T24" s="30"/>
      <c r="U24" s="27">
        <v>20</v>
      </c>
      <c r="V24" s="14">
        <v>0.3</v>
      </c>
      <c r="W24" s="4">
        <v>933.55789473684194</v>
      </c>
      <c r="X24" s="28" t="s">
        <v>26</v>
      </c>
      <c r="Y24" s="30"/>
      <c r="Z24" s="27">
        <v>20</v>
      </c>
      <c r="AA24" s="14">
        <v>0.3</v>
      </c>
      <c r="AB24" s="4">
        <v>191.7</v>
      </c>
      <c r="AC24" s="28" t="s">
        <v>31</v>
      </c>
      <c r="AD24" s="30"/>
      <c r="AE24" s="27">
        <v>20</v>
      </c>
      <c r="AF24" s="14">
        <v>0.3</v>
      </c>
      <c r="AG24" s="4">
        <v>117.4</v>
      </c>
      <c r="AH24" s="28" t="s">
        <v>30</v>
      </c>
      <c r="AI24" s="30"/>
      <c r="AJ24" s="27">
        <v>20</v>
      </c>
      <c r="AK24" s="14">
        <v>0.3</v>
      </c>
      <c r="AL24" s="4">
        <v>334.0353846153846</v>
      </c>
      <c r="AM24" s="28" t="s">
        <v>50</v>
      </c>
      <c r="AN24" s="30"/>
      <c r="AO24" s="27">
        <v>20</v>
      </c>
      <c r="AP24" s="14">
        <v>0.3</v>
      </c>
      <c r="AQ24" s="4">
        <v>358.45714285714286</v>
      </c>
      <c r="AR24" s="28" t="s">
        <v>42</v>
      </c>
      <c r="AS24" s="30"/>
      <c r="AT24" s="27">
        <v>20</v>
      </c>
      <c r="AU24" s="14">
        <v>0.3</v>
      </c>
      <c r="AV24" s="4">
        <v>194.65486725663717</v>
      </c>
      <c r="AW24" s="28" t="s">
        <v>54</v>
      </c>
      <c r="AX24" s="30"/>
      <c r="AY24" s="27">
        <v>20</v>
      </c>
      <c r="AZ24" s="14">
        <v>0.3</v>
      </c>
      <c r="BA24" s="4">
        <v>40.200021999978006</v>
      </c>
      <c r="BB24" s="28" t="s">
        <v>68</v>
      </c>
      <c r="BC24" s="30"/>
    </row>
    <row r="25" spans="1:55" x14ac:dyDescent="0.4">
      <c r="A25" s="27">
        <v>21</v>
      </c>
      <c r="B25" s="14">
        <v>0.28999999999999998</v>
      </c>
      <c r="C25" s="4">
        <v>163.5</v>
      </c>
      <c r="D25" s="28" t="s">
        <v>50</v>
      </c>
      <c r="E25" s="31"/>
      <c r="F25" s="27">
        <v>21</v>
      </c>
      <c r="G25" s="14">
        <v>0.28999999999999998</v>
      </c>
      <c r="H25" s="4">
        <v>127.11525423728811</v>
      </c>
      <c r="I25" s="28" t="s">
        <v>52</v>
      </c>
      <c r="J25" s="31"/>
      <c r="K25" s="27">
        <v>21</v>
      </c>
      <c r="L25" s="14">
        <v>0.28999999999999998</v>
      </c>
      <c r="M25" s="4">
        <v>131.63928571428571</v>
      </c>
      <c r="N25" s="28" t="s">
        <v>48</v>
      </c>
      <c r="O25" s="31"/>
      <c r="P25" s="27">
        <v>21</v>
      </c>
      <c r="Q25" s="14">
        <v>0.28999999999999998</v>
      </c>
      <c r="R25" s="4">
        <v>0</v>
      </c>
      <c r="S25" s="28" t="s">
        <v>62</v>
      </c>
      <c r="T25" s="31"/>
      <c r="U25" s="27">
        <v>21</v>
      </c>
      <c r="V25" s="14">
        <v>0.28999999999999998</v>
      </c>
      <c r="W25" s="4">
        <v>508.1</v>
      </c>
      <c r="X25" s="28" t="s">
        <v>33</v>
      </c>
      <c r="Y25" s="31"/>
      <c r="Z25" s="27">
        <v>21</v>
      </c>
      <c r="AA25" s="14">
        <v>0.28999999999999998</v>
      </c>
      <c r="AB25" s="4">
        <v>273.5</v>
      </c>
      <c r="AC25" s="28" t="s">
        <v>24</v>
      </c>
      <c r="AD25" s="31"/>
      <c r="AE25" s="27">
        <v>21</v>
      </c>
      <c r="AF25" s="14">
        <v>0.28999999999999998</v>
      </c>
      <c r="AG25" s="4">
        <v>226.67014925373135</v>
      </c>
      <c r="AH25" s="28" t="s">
        <v>54</v>
      </c>
      <c r="AI25" s="31"/>
      <c r="AJ25" s="27">
        <v>21</v>
      </c>
      <c r="AK25" s="14">
        <v>0.28999999999999998</v>
      </c>
      <c r="AL25" s="4">
        <v>536.54999999999995</v>
      </c>
      <c r="AM25" s="28" t="s">
        <v>63</v>
      </c>
      <c r="AN25" s="31"/>
      <c r="AO25" s="27">
        <v>21</v>
      </c>
      <c r="AP25" s="14">
        <v>0.28999999999999998</v>
      </c>
      <c r="AQ25" s="4">
        <v>212.3</v>
      </c>
      <c r="AR25" s="28" t="s">
        <v>31</v>
      </c>
      <c r="AS25" s="31"/>
      <c r="AT25" s="27">
        <v>21</v>
      </c>
      <c r="AU25" s="14">
        <v>0.28999999999999998</v>
      </c>
      <c r="AV25" s="4">
        <v>154.33309859154929</v>
      </c>
      <c r="AW25" s="28" t="s">
        <v>37</v>
      </c>
      <c r="AX25" s="31"/>
      <c r="AY25" s="27">
        <v>21</v>
      </c>
      <c r="AZ25" s="14">
        <v>0.28999999999999998</v>
      </c>
      <c r="BA25" s="4">
        <v>58.105645161290326</v>
      </c>
      <c r="BB25" s="28" t="s">
        <v>69</v>
      </c>
      <c r="BC25" s="31"/>
    </row>
    <row r="26" spans="1:55" x14ac:dyDescent="0.4">
      <c r="A26" s="27">
        <v>22</v>
      </c>
      <c r="B26" s="14">
        <v>0.28000000000000003</v>
      </c>
      <c r="C26" s="4">
        <v>243.6</v>
      </c>
      <c r="D26" s="28" t="s">
        <v>30</v>
      </c>
      <c r="E26" s="32"/>
      <c r="F26" s="27">
        <v>22</v>
      </c>
      <c r="G26" s="14">
        <v>0.28000000000000003</v>
      </c>
      <c r="H26" s="4">
        <v>114.87107692307693</v>
      </c>
      <c r="I26" s="28" t="s">
        <v>64</v>
      </c>
      <c r="J26" s="32"/>
      <c r="K26" s="27">
        <v>22</v>
      </c>
      <c r="L26" s="14">
        <v>0.28000000000000003</v>
      </c>
      <c r="M26" s="4">
        <v>112.9</v>
      </c>
      <c r="N26" s="28" t="s">
        <v>38</v>
      </c>
      <c r="O26" s="32"/>
      <c r="P26" s="27">
        <v>22</v>
      </c>
      <c r="Q26" s="14">
        <v>0.28000000000000003</v>
      </c>
      <c r="R26" s="4">
        <v>0</v>
      </c>
      <c r="S26" s="28" t="s">
        <v>62</v>
      </c>
      <c r="T26" s="32"/>
      <c r="U26" s="27">
        <v>22</v>
      </c>
      <c r="V26" s="14">
        <v>0.28000000000000003</v>
      </c>
      <c r="W26" s="4">
        <v>0</v>
      </c>
      <c r="X26" s="28" t="s">
        <v>62</v>
      </c>
      <c r="Y26" s="32"/>
      <c r="Z26" s="27">
        <v>22</v>
      </c>
      <c r="AA26" s="14">
        <v>0.28000000000000003</v>
      </c>
      <c r="AB26" s="4">
        <v>0</v>
      </c>
      <c r="AC26" s="28" t="s">
        <v>62</v>
      </c>
      <c r="AD26" s="32"/>
      <c r="AE26" s="27">
        <v>22</v>
      </c>
      <c r="AF26" s="14">
        <v>0.28000000000000003</v>
      </c>
      <c r="AG26" s="4">
        <v>416.31111111111113</v>
      </c>
      <c r="AH26" s="28" t="s">
        <v>35</v>
      </c>
      <c r="AI26" s="32"/>
      <c r="AJ26" s="27">
        <v>22</v>
      </c>
      <c r="AK26" s="14">
        <v>0.28000000000000003</v>
      </c>
      <c r="AL26" s="4">
        <v>0</v>
      </c>
      <c r="AM26" s="28" t="s">
        <v>62</v>
      </c>
      <c r="AN26" s="32"/>
      <c r="AO26" s="27">
        <v>22</v>
      </c>
      <c r="AP26" s="14">
        <v>0.28000000000000003</v>
      </c>
      <c r="AQ26" s="4">
        <v>334.12105263157895</v>
      </c>
      <c r="AR26" s="28" t="s">
        <v>34</v>
      </c>
      <c r="AS26" s="32"/>
      <c r="AT26" s="27">
        <v>22</v>
      </c>
      <c r="AU26" s="14">
        <v>0.28000000000000003</v>
      </c>
      <c r="AV26" s="4">
        <v>345.3</v>
      </c>
      <c r="AW26" s="28" t="s">
        <v>30</v>
      </c>
      <c r="AX26" s="32"/>
      <c r="AY26" s="27">
        <v>22</v>
      </c>
      <c r="AZ26" s="14">
        <v>0.28000000000000003</v>
      </c>
      <c r="BA26" s="4">
        <v>51.135403726708077</v>
      </c>
      <c r="BB26" s="28" t="s">
        <v>45</v>
      </c>
      <c r="BC26" s="32"/>
    </row>
    <row r="27" spans="1:55" x14ac:dyDescent="0.4">
      <c r="A27" s="27">
        <v>23</v>
      </c>
      <c r="B27" s="14">
        <v>0.27</v>
      </c>
      <c r="C27" s="4">
        <v>248.9</v>
      </c>
      <c r="D27" s="28" t="s">
        <v>38</v>
      </c>
      <c r="E27" s="32"/>
      <c r="F27" s="27">
        <v>23</v>
      </c>
      <c r="G27" s="14">
        <v>0.27</v>
      </c>
      <c r="H27" s="4">
        <v>183.25392156862745</v>
      </c>
      <c r="I27" s="28" t="s">
        <v>61</v>
      </c>
      <c r="J27" s="32"/>
      <c r="K27" s="27">
        <v>23</v>
      </c>
      <c r="L27" s="14">
        <v>0.27</v>
      </c>
      <c r="M27" s="4">
        <v>119.2</v>
      </c>
      <c r="N27" s="28" t="s">
        <v>24</v>
      </c>
      <c r="O27" s="32"/>
      <c r="P27" s="27">
        <v>23</v>
      </c>
      <c r="Q27" s="14">
        <v>0.27</v>
      </c>
      <c r="R27" s="4">
        <v>0</v>
      </c>
      <c r="S27" s="28" t="s">
        <v>62</v>
      </c>
      <c r="T27" s="32"/>
      <c r="U27" s="27">
        <v>23</v>
      </c>
      <c r="V27" s="14">
        <v>0.27</v>
      </c>
      <c r="W27" s="4">
        <v>0</v>
      </c>
      <c r="X27" s="28" t="s">
        <v>62</v>
      </c>
      <c r="Y27" s="32"/>
      <c r="Z27" s="27">
        <v>23</v>
      </c>
      <c r="AA27" s="14">
        <v>0.27</v>
      </c>
      <c r="AB27" s="4">
        <v>0</v>
      </c>
      <c r="AC27" s="28" t="s">
        <v>62</v>
      </c>
      <c r="AD27" s="32"/>
      <c r="AE27" s="27">
        <v>23</v>
      </c>
      <c r="AF27" s="14">
        <v>0.27</v>
      </c>
      <c r="AG27" s="4">
        <v>356.15238095238095</v>
      </c>
      <c r="AH27" s="28" t="s">
        <v>33</v>
      </c>
      <c r="AI27" s="32"/>
      <c r="AJ27" s="27">
        <v>23</v>
      </c>
      <c r="AK27" s="14">
        <v>0.27</v>
      </c>
      <c r="AL27" s="4">
        <v>0</v>
      </c>
      <c r="AM27" s="28" t="s">
        <v>62</v>
      </c>
      <c r="AN27" s="32"/>
      <c r="AO27" s="27">
        <v>23</v>
      </c>
      <c r="AP27" s="14">
        <v>0.27</v>
      </c>
      <c r="AQ27" s="4">
        <v>392.05312500000002</v>
      </c>
      <c r="AR27" s="28" t="s">
        <v>38</v>
      </c>
      <c r="AS27" s="32"/>
      <c r="AT27" s="27">
        <v>23</v>
      </c>
      <c r="AU27" s="14">
        <v>0.27</v>
      </c>
      <c r="AV27" s="4">
        <v>243.14333333333335</v>
      </c>
      <c r="AW27" s="28" t="s">
        <v>19</v>
      </c>
      <c r="AX27" s="32"/>
      <c r="AY27" s="27">
        <v>23</v>
      </c>
      <c r="AZ27" s="14">
        <v>0.27</v>
      </c>
      <c r="BA27" s="4">
        <v>98.7</v>
      </c>
      <c r="BB27" s="28" t="s">
        <v>58</v>
      </c>
      <c r="BC27" s="32"/>
    </row>
    <row r="28" spans="1:55" x14ac:dyDescent="0.4">
      <c r="A28" s="27">
        <v>24</v>
      </c>
      <c r="B28" s="14">
        <v>0.26</v>
      </c>
      <c r="C28" s="4">
        <v>305.2</v>
      </c>
      <c r="D28" s="28" t="s">
        <v>54</v>
      </c>
      <c r="E28" s="32"/>
      <c r="F28" s="27">
        <v>24</v>
      </c>
      <c r="G28" s="14">
        <v>0.26</v>
      </c>
      <c r="H28" s="4">
        <v>238.6</v>
      </c>
      <c r="I28" s="28" t="s">
        <v>48</v>
      </c>
      <c r="J28" s="32"/>
      <c r="K28" s="27">
        <v>24</v>
      </c>
      <c r="L28" s="14">
        <v>0.26</v>
      </c>
      <c r="M28" s="4">
        <v>126.2</v>
      </c>
      <c r="N28" s="28" t="s">
        <v>59</v>
      </c>
      <c r="O28" s="32"/>
      <c r="P28" s="27">
        <v>24</v>
      </c>
      <c r="Q28" s="14">
        <v>0.26</v>
      </c>
      <c r="R28" s="4">
        <v>0</v>
      </c>
      <c r="S28" s="28" t="s">
        <v>62</v>
      </c>
      <c r="T28" s="32"/>
      <c r="U28" s="27">
        <v>24</v>
      </c>
      <c r="V28" s="14">
        <v>0.26</v>
      </c>
      <c r="W28" s="4">
        <v>0</v>
      </c>
      <c r="X28" s="28" t="s">
        <v>62</v>
      </c>
      <c r="Y28" s="32"/>
      <c r="Z28" s="27">
        <v>24</v>
      </c>
      <c r="AA28" s="14">
        <v>0.26</v>
      </c>
      <c r="AB28" s="4">
        <v>0</v>
      </c>
      <c r="AC28" s="28" t="s">
        <v>62</v>
      </c>
      <c r="AD28" s="32"/>
      <c r="AE28" s="27">
        <v>24</v>
      </c>
      <c r="AF28" s="14">
        <v>0.26</v>
      </c>
      <c r="AG28" s="4">
        <v>310.60927835051547</v>
      </c>
      <c r="AH28" s="28" t="s">
        <v>23</v>
      </c>
      <c r="AI28" s="32"/>
      <c r="AJ28" s="27">
        <v>24</v>
      </c>
      <c r="AK28" s="14">
        <v>0.26</v>
      </c>
      <c r="AL28" s="4">
        <v>0</v>
      </c>
      <c r="AM28" s="28" t="s">
        <v>62</v>
      </c>
      <c r="AN28" s="32"/>
      <c r="AO28" s="27">
        <v>24</v>
      </c>
      <c r="AP28" s="14">
        <v>0.26</v>
      </c>
      <c r="AQ28" s="4">
        <v>1254.5999999999999</v>
      </c>
      <c r="AR28" s="28" t="s">
        <v>23</v>
      </c>
      <c r="AS28" s="32"/>
      <c r="AT28" s="27">
        <v>24</v>
      </c>
      <c r="AU28" s="14">
        <v>0.26</v>
      </c>
      <c r="AV28" s="4">
        <v>219.23232323232324</v>
      </c>
      <c r="AW28" s="28" t="s">
        <v>34</v>
      </c>
      <c r="AX28" s="32"/>
      <c r="AY28" s="27">
        <v>24</v>
      </c>
      <c r="AZ28" s="14">
        <v>0.26</v>
      </c>
      <c r="BA28" s="4">
        <v>152.80000000000001</v>
      </c>
      <c r="BB28" s="28" t="s">
        <v>53</v>
      </c>
      <c r="BC28" s="32"/>
    </row>
    <row r="29" spans="1:55" ht="19.5" thickBot="1" x14ac:dyDescent="0.45">
      <c r="A29" s="27">
        <v>25</v>
      </c>
      <c r="B29" s="14">
        <v>0.25</v>
      </c>
      <c r="C29" s="4">
        <v>732.6</v>
      </c>
      <c r="D29" s="28" t="s">
        <v>46</v>
      </c>
      <c r="E29" s="33"/>
      <c r="F29" s="27">
        <v>25</v>
      </c>
      <c r="G29" s="14">
        <v>0.25</v>
      </c>
      <c r="H29" s="4">
        <v>298.2</v>
      </c>
      <c r="I29" s="28" t="s">
        <v>26</v>
      </c>
      <c r="J29" s="33"/>
      <c r="K29" s="27">
        <v>25</v>
      </c>
      <c r="L29" s="14">
        <v>0.25</v>
      </c>
      <c r="M29" s="4">
        <v>228.8</v>
      </c>
      <c r="N29" s="34" t="s">
        <v>25</v>
      </c>
      <c r="O29" s="33"/>
      <c r="P29" s="27">
        <v>25</v>
      </c>
      <c r="Q29" s="14">
        <v>0.25</v>
      </c>
      <c r="R29" s="4">
        <v>0</v>
      </c>
      <c r="S29" s="28" t="s">
        <v>62</v>
      </c>
      <c r="T29" s="33"/>
      <c r="U29" s="27">
        <v>25</v>
      </c>
      <c r="V29" s="14">
        <v>0.25</v>
      </c>
      <c r="W29" s="4">
        <v>0</v>
      </c>
      <c r="X29" s="28" t="s">
        <v>62</v>
      </c>
      <c r="Y29" s="33"/>
      <c r="Z29" s="27">
        <v>25</v>
      </c>
      <c r="AA29" s="14">
        <v>0.25</v>
      </c>
      <c r="AB29" s="4">
        <v>0</v>
      </c>
      <c r="AC29" s="28" t="s">
        <v>62</v>
      </c>
      <c r="AD29" s="33"/>
      <c r="AE29" s="27">
        <v>25</v>
      </c>
      <c r="AF29" s="14">
        <v>0.25</v>
      </c>
      <c r="AG29" s="4">
        <v>970.9</v>
      </c>
      <c r="AH29" s="28" t="s">
        <v>45</v>
      </c>
      <c r="AI29" s="33"/>
      <c r="AJ29" s="27">
        <v>25</v>
      </c>
      <c r="AK29" s="14">
        <v>0.25</v>
      </c>
      <c r="AL29" s="4">
        <v>0</v>
      </c>
      <c r="AM29" s="28" t="s">
        <v>62</v>
      </c>
      <c r="AN29" s="33"/>
      <c r="AO29" s="27">
        <v>25</v>
      </c>
      <c r="AP29" s="14">
        <v>0.25</v>
      </c>
      <c r="AQ29" s="4">
        <v>608.28</v>
      </c>
      <c r="AR29" s="28" t="s">
        <v>63</v>
      </c>
      <c r="AS29" s="33"/>
      <c r="AT29" s="27">
        <v>25</v>
      </c>
      <c r="AU29" s="14">
        <v>0.25</v>
      </c>
      <c r="AV29" s="4">
        <v>196.27678571428572</v>
      </c>
      <c r="AW29" s="28" t="s">
        <v>43</v>
      </c>
      <c r="AX29" s="33"/>
      <c r="AY29" s="27">
        <v>25</v>
      </c>
      <c r="AZ29" s="14">
        <v>0.25</v>
      </c>
      <c r="BA29" s="4">
        <v>95.8</v>
      </c>
      <c r="BB29" s="28" t="s">
        <v>25</v>
      </c>
      <c r="BC29" s="33"/>
    </row>
    <row r="30" spans="1:55" ht="19.5" thickBot="1" x14ac:dyDescent="0.45">
      <c r="A30" s="27">
        <v>26</v>
      </c>
      <c r="B30" s="14">
        <v>0.24</v>
      </c>
      <c r="C30" s="4">
        <v>545.20000000000005</v>
      </c>
      <c r="D30" s="28" t="s">
        <v>45</v>
      </c>
      <c r="E30" s="35"/>
      <c r="F30" s="27">
        <v>26</v>
      </c>
      <c r="G30" s="14">
        <v>0.24</v>
      </c>
      <c r="H30" s="4">
        <v>199.900027999972</v>
      </c>
      <c r="I30" s="28" t="s">
        <v>36</v>
      </c>
      <c r="J30" s="35"/>
      <c r="K30" s="27">
        <v>26</v>
      </c>
      <c r="L30" s="14">
        <v>0.24</v>
      </c>
      <c r="M30" s="4">
        <v>235.5</v>
      </c>
      <c r="N30" s="28" t="s">
        <v>70</v>
      </c>
      <c r="O30" s="35"/>
      <c r="P30" s="27">
        <v>26</v>
      </c>
      <c r="Q30" s="14">
        <v>0.24</v>
      </c>
      <c r="R30" s="4">
        <v>0</v>
      </c>
      <c r="S30" s="28" t="s">
        <v>62</v>
      </c>
      <c r="T30" s="35"/>
      <c r="U30" s="27">
        <v>26</v>
      </c>
      <c r="V30" s="14">
        <v>0.24</v>
      </c>
      <c r="W30" s="4">
        <v>0</v>
      </c>
      <c r="X30" s="28" t="s">
        <v>62</v>
      </c>
      <c r="Y30" s="35"/>
      <c r="Z30" s="27">
        <v>26</v>
      </c>
      <c r="AA30" s="14">
        <v>0.24</v>
      </c>
      <c r="AB30" s="4">
        <v>0</v>
      </c>
      <c r="AC30" s="28" t="s">
        <v>62</v>
      </c>
      <c r="AD30" s="35"/>
      <c r="AE30" s="27">
        <v>26</v>
      </c>
      <c r="AF30" s="14">
        <v>0.24</v>
      </c>
      <c r="AG30" s="4">
        <v>1009.7</v>
      </c>
      <c r="AH30" s="28" t="s">
        <v>63</v>
      </c>
      <c r="AI30" s="35"/>
      <c r="AJ30" s="27">
        <v>26</v>
      </c>
      <c r="AK30" s="14">
        <v>0.24</v>
      </c>
      <c r="AL30" s="4">
        <v>0</v>
      </c>
      <c r="AM30" s="28" t="s">
        <v>62</v>
      </c>
      <c r="AN30" s="35"/>
      <c r="AO30" s="27">
        <v>26</v>
      </c>
      <c r="AP30" s="14">
        <v>0.24</v>
      </c>
      <c r="AQ30" s="4">
        <v>1356.3</v>
      </c>
      <c r="AR30" s="28" t="s">
        <v>30</v>
      </c>
      <c r="AS30" s="35"/>
      <c r="AT30" s="27">
        <v>26</v>
      </c>
      <c r="AU30" s="14">
        <v>0.24</v>
      </c>
      <c r="AV30" s="4">
        <v>371.2</v>
      </c>
      <c r="AW30" s="28" t="s">
        <v>68</v>
      </c>
      <c r="AX30" s="35"/>
      <c r="AY30" s="27">
        <v>26</v>
      </c>
      <c r="AZ30" s="17">
        <v>0.24</v>
      </c>
      <c r="BA30" s="4">
        <v>89</v>
      </c>
      <c r="BB30" s="34" t="s">
        <v>20</v>
      </c>
      <c r="BC30" s="35"/>
    </row>
    <row r="31" spans="1:55" x14ac:dyDescent="0.4">
      <c r="A31" s="27">
        <v>27</v>
      </c>
      <c r="B31" s="14">
        <v>0.23</v>
      </c>
      <c r="C31" s="4">
        <v>817.9</v>
      </c>
      <c r="D31" s="28" t="s">
        <v>63</v>
      </c>
      <c r="E31" s="36"/>
      <c r="F31" s="27">
        <v>27</v>
      </c>
      <c r="G31" s="14">
        <v>0.23</v>
      </c>
      <c r="H31" s="4">
        <v>185.1</v>
      </c>
      <c r="I31" s="28" t="s">
        <v>56</v>
      </c>
      <c r="J31" s="36"/>
      <c r="K31" s="27">
        <v>27</v>
      </c>
      <c r="L31" s="14">
        <v>0.23</v>
      </c>
      <c r="M31" s="4">
        <v>228.800028999971</v>
      </c>
      <c r="N31" s="28" t="s">
        <v>36</v>
      </c>
      <c r="O31" s="36"/>
      <c r="P31" s="27">
        <v>27</v>
      </c>
      <c r="Q31" s="14">
        <v>0.23</v>
      </c>
      <c r="R31" s="4">
        <v>0</v>
      </c>
      <c r="S31" s="28" t="s">
        <v>62</v>
      </c>
      <c r="T31" s="36"/>
      <c r="U31" s="27">
        <v>27</v>
      </c>
      <c r="V31" s="14">
        <v>0.23</v>
      </c>
      <c r="W31" s="4">
        <v>0</v>
      </c>
      <c r="X31" s="28" t="s">
        <v>62</v>
      </c>
      <c r="Y31" s="36"/>
      <c r="Z31" s="27">
        <v>27</v>
      </c>
      <c r="AA31" s="14">
        <v>0.23</v>
      </c>
      <c r="AB31" s="4">
        <v>0</v>
      </c>
      <c r="AC31" s="28" t="s">
        <v>62</v>
      </c>
      <c r="AD31" s="36"/>
      <c r="AE31" s="27">
        <v>27</v>
      </c>
      <c r="AF31" s="14">
        <v>0.23</v>
      </c>
      <c r="AG31" s="4">
        <v>486.2</v>
      </c>
      <c r="AH31" s="28" t="s">
        <v>50</v>
      </c>
      <c r="AI31" s="36"/>
      <c r="AJ31" s="27">
        <v>27</v>
      </c>
      <c r="AK31" s="14">
        <v>0.23</v>
      </c>
      <c r="AL31" s="4">
        <v>0</v>
      </c>
      <c r="AM31" s="28" t="s">
        <v>62</v>
      </c>
      <c r="AN31" s="36"/>
      <c r="AO31" s="27">
        <v>27</v>
      </c>
      <c r="AP31" s="14">
        <v>0.23</v>
      </c>
      <c r="AQ31" s="4">
        <v>1476</v>
      </c>
      <c r="AR31" s="28" t="s">
        <v>33</v>
      </c>
      <c r="AS31" s="36"/>
      <c r="AT31" s="27">
        <v>27</v>
      </c>
      <c r="AU31" s="14">
        <v>0.23</v>
      </c>
      <c r="AV31" s="4">
        <v>211.4</v>
      </c>
      <c r="AW31" s="28" t="s">
        <v>46</v>
      </c>
      <c r="AX31" s="36"/>
      <c r="AY31" s="27">
        <v>27</v>
      </c>
      <c r="AZ31" s="14">
        <v>0.23</v>
      </c>
      <c r="BA31" s="4">
        <v>80.2</v>
      </c>
      <c r="BB31" s="28" t="s">
        <v>44</v>
      </c>
      <c r="BC31" s="36"/>
    </row>
    <row r="32" spans="1:55" x14ac:dyDescent="0.4">
      <c r="A32" s="27">
        <v>28</v>
      </c>
      <c r="B32" s="14">
        <v>0.22</v>
      </c>
      <c r="C32" s="4">
        <v>1145.0999999999999</v>
      </c>
      <c r="D32" s="28" t="s">
        <v>37</v>
      </c>
      <c r="F32" s="27">
        <v>28</v>
      </c>
      <c r="G32" s="14">
        <v>0.22</v>
      </c>
      <c r="H32" s="4">
        <v>200.9</v>
      </c>
      <c r="I32" s="28" t="s">
        <v>41</v>
      </c>
      <c r="K32" s="27">
        <v>28</v>
      </c>
      <c r="L32" s="14">
        <v>0.22</v>
      </c>
      <c r="M32" s="4">
        <v>390.6</v>
      </c>
      <c r="N32" s="28" t="s">
        <v>42</v>
      </c>
      <c r="P32" s="27">
        <v>28</v>
      </c>
      <c r="Q32" s="14">
        <v>0.22</v>
      </c>
      <c r="R32" s="4">
        <v>0</v>
      </c>
      <c r="S32" s="28" t="s">
        <v>62</v>
      </c>
      <c r="U32" s="27">
        <v>28</v>
      </c>
      <c r="V32" s="14">
        <v>0.22</v>
      </c>
      <c r="W32" s="4">
        <v>0</v>
      </c>
      <c r="X32" s="28" t="s">
        <v>62</v>
      </c>
      <c r="Z32" s="27">
        <v>28</v>
      </c>
      <c r="AA32" s="14">
        <v>0.22</v>
      </c>
      <c r="AB32" s="4">
        <v>0</v>
      </c>
      <c r="AC32" s="28" t="s">
        <v>62</v>
      </c>
      <c r="AE32" s="27">
        <v>28</v>
      </c>
      <c r="AF32" s="14">
        <v>0.22</v>
      </c>
      <c r="AG32" s="4">
        <v>1009.7</v>
      </c>
      <c r="AH32" s="28" t="s">
        <v>63</v>
      </c>
      <c r="AJ32" s="27">
        <v>28</v>
      </c>
      <c r="AK32" s="14">
        <v>0.22</v>
      </c>
      <c r="AL32" s="4">
        <v>0</v>
      </c>
      <c r="AM32" s="28" t="s">
        <v>62</v>
      </c>
      <c r="AO32" s="27">
        <v>28</v>
      </c>
      <c r="AP32" s="14">
        <v>0.22</v>
      </c>
      <c r="AQ32" s="4">
        <v>480.6</v>
      </c>
      <c r="AR32" s="28" t="s">
        <v>50</v>
      </c>
      <c r="AT32" s="27">
        <v>28</v>
      </c>
      <c r="AU32" s="14">
        <v>0.22</v>
      </c>
      <c r="AV32" s="4">
        <v>474.7</v>
      </c>
      <c r="AW32" s="28" t="s">
        <v>25</v>
      </c>
      <c r="AY32" s="27">
        <v>28</v>
      </c>
      <c r="AZ32" s="14">
        <v>0.22</v>
      </c>
      <c r="BA32" s="4">
        <v>111</v>
      </c>
      <c r="BB32" s="28" t="s">
        <v>60</v>
      </c>
    </row>
    <row r="33" spans="1:60" x14ac:dyDescent="0.4">
      <c r="A33" s="27">
        <v>29</v>
      </c>
      <c r="B33" s="14">
        <v>0.21</v>
      </c>
      <c r="C33" s="4">
        <v>0</v>
      </c>
      <c r="D33" s="28" t="s">
        <v>62</v>
      </c>
      <c r="F33" s="27">
        <v>29</v>
      </c>
      <c r="G33" s="14">
        <v>0.21</v>
      </c>
      <c r="H33" s="4">
        <v>200.9</v>
      </c>
      <c r="I33" s="28" t="s">
        <v>41</v>
      </c>
      <c r="K33" s="27">
        <v>29</v>
      </c>
      <c r="L33" s="14">
        <v>0.21</v>
      </c>
      <c r="M33" s="4">
        <v>286</v>
      </c>
      <c r="N33" s="28" t="s">
        <v>56</v>
      </c>
      <c r="P33" s="27">
        <v>29</v>
      </c>
      <c r="Q33" s="14">
        <v>0.21</v>
      </c>
      <c r="R33" s="4">
        <v>0</v>
      </c>
      <c r="S33" s="28" t="s">
        <v>62</v>
      </c>
      <c r="U33" s="27">
        <v>29</v>
      </c>
      <c r="V33" s="14">
        <v>0.21</v>
      </c>
      <c r="W33" s="4">
        <v>0</v>
      </c>
      <c r="X33" s="28" t="s">
        <v>62</v>
      </c>
      <c r="Z33" s="27">
        <v>29</v>
      </c>
      <c r="AA33" s="14">
        <v>0.21</v>
      </c>
      <c r="AB33" s="4">
        <v>0</v>
      </c>
      <c r="AC33" s="28" t="s">
        <v>62</v>
      </c>
      <c r="AE33" s="27">
        <v>29</v>
      </c>
      <c r="AF33" s="14">
        <v>0.21</v>
      </c>
      <c r="AG33" s="4">
        <v>0</v>
      </c>
      <c r="AH33" s="28" t="s">
        <v>62</v>
      </c>
      <c r="AJ33" s="27">
        <v>29</v>
      </c>
      <c r="AK33" s="14">
        <v>0.21</v>
      </c>
      <c r="AL33" s="4">
        <v>0</v>
      </c>
      <c r="AM33" s="28" t="s">
        <v>62</v>
      </c>
      <c r="AO33" s="27">
        <v>29</v>
      </c>
      <c r="AP33" s="14">
        <v>0.21</v>
      </c>
      <c r="AQ33" s="4">
        <v>0</v>
      </c>
      <c r="AR33" s="28" t="s">
        <v>62</v>
      </c>
      <c r="AT33" s="27">
        <v>29</v>
      </c>
      <c r="AU33" s="14">
        <v>0.21</v>
      </c>
      <c r="AV33" s="4">
        <v>294.7</v>
      </c>
      <c r="AW33" s="28" t="s">
        <v>36</v>
      </c>
      <c r="AY33" s="27">
        <v>29</v>
      </c>
      <c r="AZ33" s="14">
        <v>0.21</v>
      </c>
      <c r="BA33" s="4">
        <v>154.9</v>
      </c>
      <c r="BB33" s="28" t="s">
        <v>54</v>
      </c>
    </row>
    <row r="34" spans="1:60" x14ac:dyDescent="0.4">
      <c r="A34" s="27">
        <v>30</v>
      </c>
      <c r="B34" s="14">
        <v>0.2</v>
      </c>
      <c r="C34" s="4">
        <v>0</v>
      </c>
      <c r="D34" s="28" t="s">
        <v>62</v>
      </c>
      <c r="F34" s="27">
        <v>30</v>
      </c>
      <c r="G34" s="14">
        <v>0.2</v>
      </c>
      <c r="H34" s="4">
        <v>214.6</v>
      </c>
      <c r="I34" s="28" t="s">
        <v>28</v>
      </c>
      <c r="K34" s="27">
        <v>30</v>
      </c>
      <c r="L34" s="14">
        <v>0.2</v>
      </c>
      <c r="M34" s="4">
        <v>159</v>
      </c>
      <c r="N34" s="28" t="s">
        <v>46</v>
      </c>
      <c r="P34" s="27">
        <v>30</v>
      </c>
      <c r="Q34" s="14">
        <v>0.2</v>
      </c>
      <c r="R34" s="4">
        <v>0</v>
      </c>
      <c r="S34" s="28" t="s">
        <v>62</v>
      </c>
      <c r="U34" s="27">
        <v>30</v>
      </c>
      <c r="V34" s="14">
        <v>0.2</v>
      </c>
      <c r="W34" s="4">
        <v>0</v>
      </c>
      <c r="X34" s="28" t="s">
        <v>62</v>
      </c>
      <c r="Z34" s="27">
        <v>30</v>
      </c>
      <c r="AA34" s="14">
        <v>0.2</v>
      </c>
      <c r="AB34" s="4">
        <v>0</v>
      </c>
      <c r="AC34" s="28" t="s">
        <v>62</v>
      </c>
      <c r="AE34" s="27">
        <v>30</v>
      </c>
      <c r="AF34" s="14">
        <v>0.2</v>
      </c>
      <c r="AG34" s="4">
        <v>0</v>
      </c>
      <c r="AH34" s="28" t="s">
        <v>62</v>
      </c>
      <c r="AJ34" s="27">
        <v>30</v>
      </c>
      <c r="AK34" s="14">
        <v>0.2</v>
      </c>
      <c r="AL34" s="4">
        <v>0</v>
      </c>
      <c r="AM34" s="28" t="s">
        <v>62</v>
      </c>
      <c r="AO34" s="27">
        <v>30</v>
      </c>
      <c r="AP34" s="14">
        <v>0.2</v>
      </c>
      <c r="AQ34" s="4">
        <v>0</v>
      </c>
      <c r="AR34" s="28" t="s">
        <v>62</v>
      </c>
      <c r="AT34" s="27">
        <v>30</v>
      </c>
      <c r="AU34" s="14">
        <v>0.2</v>
      </c>
      <c r="AV34" s="4">
        <v>313.7</v>
      </c>
      <c r="AW34" s="28" t="s">
        <v>24</v>
      </c>
      <c r="AY34" s="27">
        <v>30</v>
      </c>
      <c r="AZ34" s="14">
        <v>0.2</v>
      </c>
      <c r="BA34" s="4">
        <v>97.6</v>
      </c>
      <c r="BB34" s="28" t="s">
        <v>51</v>
      </c>
    </row>
    <row r="35" spans="1:60" x14ac:dyDescent="0.4">
      <c r="B35" t="s">
        <v>71</v>
      </c>
      <c r="G35" t="s">
        <v>72</v>
      </c>
      <c r="L35" t="s">
        <v>73</v>
      </c>
      <c r="P35" t="s">
        <v>74</v>
      </c>
      <c r="U35" t="s">
        <v>75</v>
      </c>
      <c r="Z35" t="s">
        <v>76</v>
      </c>
      <c r="AE35" t="s">
        <v>77</v>
      </c>
      <c r="AJ35" t="s">
        <v>78</v>
      </c>
      <c r="AO35" t="s">
        <v>79</v>
      </c>
      <c r="AT35" t="s">
        <v>80</v>
      </c>
      <c r="AY35" t="s">
        <v>81</v>
      </c>
      <c r="BD35" t="s">
        <v>82</v>
      </c>
    </row>
    <row r="36" spans="1:60" ht="19.5" thickBot="1" x14ac:dyDescent="0.45">
      <c r="A36" s="8" t="s">
        <v>18</v>
      </c>
      <c r="B36" s="4">
        <v>6.3188124999999999</v>
      </c>
      <c r="C36" s="4">
        <f>+AVERAGE(B37:B41)</f>
        <v>4.3265095563571343</v>
      </c>
      <c r="D36" s="4"/>
      <c r="E36" s="5"/>
      <c r="F36" s="8" t="s">
        <v>18</v>
      </c>
      <c r="G36" s="4">
        <v>3.7334999999999998</v>
      </c>
      <c r="H36" s="4">
        <f>+AVERAGE(G37:G41)</f>
        <v>2.7482878217996478</v>
      </c>
      <c r="I36" s="4"/>
      <c r="J36" s="5"/>
      <c r="K36" s="8" t="s">
        <v>18</v>
      </c>
      <c r="L36" s="4">
        <v>3.8999882352941175</v>
      </c>
      <c r="M36" s="4">
        <f>+AVERAGE(L37:L41)</f>
        <v>2.6343238389488048</v>
      </c>
      <c r="N36" s="4"/>
      <c r="O36" s="5"/>
      <c r="P36" s="8" t="s">
        <v>18</v>
      </c>
      <c r="Q36" s="4">
        <v>2.4710000000000001</v>
      </c>
      <c r="R36" s="4">
        <f>+AVERAGE(Q37:Q41)</f>
        <v>1.5388303413767148</v>
      </c>
      <c r="S36" s="4"/>
      <c r="T36" s="5"/>
      <c r="U36" s="8" t="s">
        <v>18</v>
      </c>
      <c r="V36" s="4">
        <v>1.3660235294117646</v>
      </c>
      <c r="W36" s="4">
        <f>+AVERAGE(V37:V41)</f>
        <v>1.1929053722274399</v>
      </c>
      <c r="X36" s="4"/>
      <c r="Y36" s="5"/>
      <c r="Z36" s="8" t="s">
        <v>18</v>
      </c>
      <c r="AA36" s="4">
        <v>3.6126524271844658</v>
      </c>
      <c r="AB36" s="4">
        <f>+AVERAGE(AA37:AA41)</f>
        <v>2.227216154549982</v>
      </c>
      <c r="AC36" s="4"/>
      <c r="AD36" s="5"/>
      <c r="AE36" s="8" t="s">
        <v>18</v>
      </c>
      <c r="AF36" s="4">
        <v>1.5860003639996361</v>
      </c>
      <c r="AG36" s="4">
        <f>+AVERAGE(AF37:AF41)</f>
        <v>1.3682511578291601</v>
      </c>
      <c r="AH36" s="4"/>
      <c r="AI36" s="5"/>
      <c r="AJ36" s="8" t="s">
        <v>18</v>
      </c>
      <c r="AK36" s="4">
        <v>4.1182909090909092</v>
      </c>
      <c r="AL36" s="4">
        <f>+AVERAGE(AK37:AK41)</f>
        <v>3.2371401615702426</v>
      </c>
      <c r="AM36" s="4"/>
      <c r="AN36" s="5"/>
      <c r="AO36" s="8" t="s">
        <v>18</v>
      </c>
      <c r="AP36" s="4">
        <v>5.0359245283018863</v>
      </c>
      <c r="AQ36" s="4">
        <f>+AVERAGE(AP37:AP41)</f>
        <v>3.6593872107510634</v>
      </c>
      <c r="AR36" s="4"/>
      <c r="AS36" s="5"/>
      <c r="AT36" s="8" t="s">
        <v>18</v>
      </c>
      <c r="AU36" s="4">
        <v>1.1032</v>
      </c>
      <c r="AV36" s="4">
        <f>+AVERAGE(AU37:AU41)</f>
        <v>0.89650752089136498</v>
      </c>
      <c r="AW36" s="4"/>
      <c r="AX36" s="5"/>
      <c r="AY36" s="8" t="s">
        <v>18</v>
      </c>
      <c r="AZ36" s="4">
        <v>0.94532307692307682</v>
      </c>
      <c r="BA36" s="4">
        <f>+AVERAGE(AZ37:AZ41)</f>
        <v>0.8960648608936902</v>
      </c>
      <c r="BB36" s="4"/>
      <c r="BC36" s="5"/>
      <c r="BD36" s="8" t="s">
        <v>18</v>
      </c>
      <c r="BE36" s="4">
        <v>1.0108000000000001</v>
      </c>
      <c r="BF36" s="4">
        <f>+AVERAGE(BE37:BE41)</f>
        <v>0.73573330996909436</v>
      </c>
      <c r="BG36" s="4"/>
      <c r="BH36" s="5"/>
    </row>
    <row r="37" spans="1:60" x14ac:dyDescent="0.4">
      <c r="A37" s="9">
        <v>1</v>
      </c>
      <c r="B37" s="10">
        <v>6.3188124999999999</v>
      </c>
      <c r="C37" s="11">
        <v>300.89583333333331</v>
      </c>
      <c r="D37" s="12" t="s">
        <v>35</v>
      </c>
      <c r="F37" s="9">
        <v>1</v>
      </c>
      <c r="G37" s="10">
        <v>3.7334999999999998</v>
      </c>
      <c r="H37" s="11">
        <v>248.9</v>
      </c>
      <c r="I37" s="12" t="s">
        <v>37</v>
      </c>
      <c r="K37" s="9">
        <v>1</v>
      </c>
      <c r="L37" s="10">
        <v>3.8999882352941175</v>
      </c>
      <c r="M37" s="11">
        <v>278.57058823529411</v>
      </c>
      <c r="N37" s="12" t="s">
        <v>50</v>
      </c>
      <c r="P37" s="9">
        <v>1</v>
      </c>
      <c r="Q37" s="10">
        <v>2.4710000000000001</v>
      </c>
      <c r="R37" s="11">
        <v>176.5</v>
      </c>
      <c r="S37" s="12" t="s">
        <v>22</v>
      </c>
      <c r="U37" s="9">
        <v>1</v>
      </c>
      <c r="V37" s="10">
        <v>1.3660235294117646</v>
      </c>
      <c r="W37" s="11">
        <v>91.068235294117642</v>
      </c>
      <c r="X37" s="12" t="s">
        <v>83</v>
      </c>
      <c r="Z37" s="9">
        <v>1</v>
      </c>
      <c r="AA37" s="10">
        <v>3.6126524271844658</v>
      </c>
      <c r="AB37" s="11">
        <v>258.04660194174755</v>
      </c>
      <c r="AC37" s="12" t="s">
        <v>24</v>
      </c>
      <c r="AE37" s="9">
        <v>1</v>
      </c>
      <c r="AF37" s="37">
        <v>1.5860003639996361</v>
      </c>
      <c r="AG37" s="11">
        <v>30.500006999993001</v>
      </c>
      <c r="AH37" s="38" t="s">
        <v>84</v>
      </c>
      <c r="AJ37" s="9">
        <v>1</v>
      </c>
      <c r="AK37" s="10">
        <v>4.1182909090909092</v>
      </c>
      <c r="AL37" s="11">
        <v>294.16363636363639</v>
      </c>
      <c r="AM37" s="12" t="s">
        <v>36</v>
      </c>
      <c r="AO37" s="9">
        <v>1</v>
      </c>
      <c r="AP37" s="10">
        <v>5.0359245283018863</v>
      </c>
      <c r="AQ37" s="11">
        <v>335.72830188679245</v>
      </c>
      <c r="AR37" s="12" t="s">
        <v>24</v>
      </c>
      <c r="AT37" s="9">
        <v>1</v>
      </c>
      <c r="AU37" s="10">
        <v>1.1032</v>
      </c>
      <c r="AV37" s="11">
        <v>39.4</v>
      </c>
      <c r="AW37" s="12" t="s">
        <v>36</v>
      </c>
      <c r="AY37" s="9">
        <v>1</v>
      </c>
      <c r="AZ37" s="37">
        <v>0.94532307692307682</v>
      </c>
      <c r="BA37" s="11">
        <v>67.523076923076914</v>
      </c>
      <c r="BB37" s="38" t="s">
        <v>36</v>
      </c>
      <c r="BD37" s="9">
        <v>1</v>
      </c>
      <c r="BE37" s="10">
        <v>1.0108000000000001</v>
      </c>
      <c r="BF37" s="11">
        <v>36.1</v>
      </c>
      <c r="BG37" s="12" t="s">
        <v>24</v>
      </c>
    </row>
    <row r="38" spans="1:60" x14ac:dyDescent="0.4">
      <c r="A38" s="13">
        <v>2</v>
      </c>
      <c r="B38" s="14">
        <v>4.9052377358490569</v>
      </c>
      <c r="C38" s="4">
        <v>272.51320754716983</v>
      </c>
      <c r="D38" s="15" t="s">
        <v>42</v>
      </c>
      <c r="F38" s="13">
        <v>2</v>
      </c>
      <c r="G38" s="14">
        <v>3.0197023255813948</v>
      </c>
      <c r="H38" s="4">
        <v>143.79534883720927</v>
      </c>
      <c r="I38" s="15" t="s">
        <v>46</v>
      </c>
      <c r="K38" s="13">
        <v>2</v>
      </c>
      <c r="L38" s="14">
        <v>3.1224395604395601</v>
      </c>
      <c r="M38" s="4">
        <v>208.16263736263735</v>
      </c>
      <c r="N38" s="15" t="s">
        <v>37</v>
      </c>
      <c r="P38" s="13">
        <v>2</v>
      </c>
      <c r="Q38" s="14">
        <v>1.6358129370629368</v>
      </c>
      <c r="R38" s="4">
        <v>109.0541958041958</v>
      </c>
      <c r="S38" s="15" t="s">
        <v>45</v>
      </c>
      <c r="U38" s="13">
        <v>2</v>
      </c>
      <c r="V38" s="14">
        <v>1.1932027397260274</v>
      </c>
      <c r="W38" s="4">
        <v>42.614383561643834</v>
      </c>
      <c r="X38" s="15" t="s">
        <v>27</v>
      </c>
      <c r="Z38" s="13">
        <v>2</v>
      </c>
      <c r="AA38" s="14">
        <v>2.4123053892215571</v>
      </c>
      <c r="AB38" s="4">
        <v>160.82035928143713</v>
      </c>
      <c r="AC38" s="15" t="s">
        <v>40</v>
      </c>
      <c r="AE38" s="13">
        <v>2</v>
      </c>
      <c r="AF38" s="14">
        <v>1.4610000000000001</v>
      </c>
      <c r="AG38" s="4">
        <v>97.4</v>
      </c>
      <c r="AH38" s="15" t="s">
        <v>25</v>
      </c>
      <c r="AJ38" s="13">
        <v>2</v>
      </c>
      <c r="AK38" s="14">
        <v>3.6237600000000003</v>
      </c>
      <c r="AL38" s="4">
        <v>172.56</v>
      </c>
      <c r="AM38" s="15" t="s">
        <v>30</v>
      </c>
      <c r="AO38" s="13">
        <v>2</v>
      </c>
      <c r="AP38" s="14">
        <v>3.7794801980198018</v>
      </c>
      <c r="AQ38" s="4">
        <v>179.97524752475246</v>
      </c>
      <c r="AR38" s="15" t="s">
        <v>23</v>
      </c>
      <c r="AT38" s="13">
        <v>2</v>
      </c>
      <c r="AU38" s="14">
        <v>0.8815376044568245</v>
      </c>
      <c r="AV38" s="4">
        <v>25.927576601671309</v>
      </c>
      <c r="AW38" s="16" t="s">
        <v>35</v>
      </c>
      <c r="AY38" s="13">
        <v>2</v>
      </c>
      <c r="AZ38" s="14">
        <v>0.9352891396332863</v>
      </c>
      <c r="BA38" s="4">
        <v>51.960507757404798</v>
      </c>
      <c r="BB38" s="15" t="s">
        <v>22</v>
      </c>
      <c r="BD38" s="13">
        <v>2</v>
      </c>
      <c r="BE38" s="14">
        <v>0.71200000000000008</v>
      </c>
      <c r="BF38" s="4">
        <v>17.8</v>
      </c>
      <c r="BG38" s="15" t="s">
        <v>21</v>
      </c>
    </row>
    <row r="39" spans="1:60" x14ac:dyDescent="0.4">
      <c r="A39" s="13">
        <v>3</v>
      </c>
      <c r="B39" s="14">
        <v>4.24</v>
      </c>
      <c r="C39" s="4">
        <v>265</v>
      </c>
      <c r="D39" s="15" t="s">
        <v>34</v>
      </c>
      <c r="F39" s="13">
        <v>3</v>
      </c>
      <c r="G39" s="14">
        <v>2.7386357894736846</v>
      </c>
      <c r="H39" s="4">
        <v>195.61684210526317</v>
      </c>
      <c r="I39" s="15" t="s">
        <v>64</v>
      </c>
      <c r="K39" s="13">
        <v>3</v>
      </c>
      <c r="L39" s="14">
        <v>2.6236350877192982</v>
      </c>
      <c r="M39" s="4">
        <v>163.97719298245613</v>
      </c>
      <c r="N39" s="15" t="s">
        <v>23</v>
      </c>
      <c r="P39" s="13">
        <v>3</v>
      </c>
      <c r="Q39" s="14">
        <v>1.2476289276807979</v>
      </c>
      <c r="R39" s="4">
        <v>77.97680798004987</v>
      </c>
      <c r="S39" s="15" t="s">
        <v>65</v>
      </c>
      <c r="U39" s="13">
        <v>3</v>
      </c>
      <c r="V39" s="14">
        <v>1.1655</v>
      </c>
      <c r="W39" s="4">
        <v>55.5</v>
      </c>
      <c r="X39" s="16" t="s">
        <v>53</v>
      </c>
      <c r="Z39" s="13">
        <v>3</v>
      </c>
      <c r="AA39" s="14">
        <v>1.9615909090909092</v>
      </c>
      <c r="AB39" s="4">
        <v>93.409090909090907</v>
      </c>
      <c r="AC39" s="15" t="s">
        <v>29</v>
      </c>
      <c r="AE39" s="13">
        <v>3</v>
      </c>
      <c r="AF39" s="14">
        <v>1.3844536652835406</v>
      </c>
      <c r="AG39" s="4">
        <v>34.611341632088518</v>
      </c>
      <c r="AH39" s="15" t="s">
        <v>85</v>
      </c>
      <c r="AJ39" s="13">
        <v>3</v>
      </c>
      <c r="AK39" s="14">
        <v>3.5549754385964913</v>
      </c>
      <c r="AL39" s="4">
        <v>222.1859649122807</v>
      </c>
      <c r="AM39" s="15" t="s">
        <v>51</v>
      </c>
      <c r="AO39" s="13">
        <v>3</v>
      </c>
      <c r="AP39" s="14">
        <v>3.6352800000000003</v>
      </c>
      <c r="AQ39" s="4">
        <v>227.20500000000001</v>
      </c>
      <c r="AR39" s="15" t="s">
        <v>29</v>
      </c>
      <c r="AT39" s="13">
        <v>3</v>
      </c>
      <c r="AU39" s="14">
        <v>0.84919999999999995</v>
      </c>
      <c r="AV39" s="4">
        <v>19.3</v>
      </c>
      <c r="AW39" s="15" t="s">
        <v>28</v>
      </c>
      <c r="AY39" s="13">
        <v>3</v>
      </c>
      <c r="AZ39" s="14">
        <v>0.90900000000000003</v>
      </c>
      <c r="BA39" s="4">
        <v>60.6</v>
      </c>
      <c r="BB39" s="16" t="s">
        <v>35</v>
      </c>
      <c r="BD39" s="13">
        <v>3</v>
      </c>
      <c r="BE39" s="14">
        <v>0.71141098610191933</v>
      </c>
      <c r="BF39" s="4">
        <v>16.168431502316349</v>
      </c>
      <c r="BG39" s="15" t="s">
        <v>43</v>
      </c>
    </row>
    <row r="40" spans="1:60" x14ac:dyDescent="0.4">
      <c r="A40" s="13">
        <v>4</v>
      </c>
      <c r="B40" s="14">
        <v>3.3630792452830192</v>
      </c>
      <c r="C40" s="4">
        <v>140.12830188679246</v>
      </c>
      <c r="D40" s="15" t="s">
        <v>36</v>
      </c>
      <c r="F40" s="13">
        <v>4</v>
      </c>
      <c r="G40" s="14">
        <v>2.1680350364963505</v>
      </c>
      <c r="H40" s="4">
        <v>135.50218978102191</v>
      </c>
      <c r="I40" s="15" t="s">
        <v>35</v>
      </c>
      <c r="K40" s="13">
        <v>4</v>
      </c>
      <c r="L40" s="14">
        <v>1.7796116959064328</v>
      </c>
      <c r="M40" s="4">
        <v>111.22573099415204</v>
      </c>
      <c r="N40" s="15" t="s">
        <v>54</v>
      </c>
      <c r="P40" s="13">
        <v>4</v>
      </c>
      <c r="Q40" s="14">
        <v>1.2021095541401274</v>
      </c>
      <c r="R40" s="4">
        <v>50.087898089171972</v>
      </c>
      <c r="S40" s="15" t="s">
        <v>26</v>
      </c>
      <c r="U40" s="13">
        <v>4</v>
      </c>
      <c r="V40" s="14">
        <v>1.1352003119996878</v>
      </c>
      <c r="W40" s="4">
        <v>47.300012999986997</v>
      </c>
      <c r="X40" s="15" t="s">
        <v>29</v>
      </c>
      <c r="Z40" s="13">
        <v>4</v>
      </c>
      <c r="AA40" s="14">
        <v>1.590031007751938</v>
      </c>
      <c r="AB40" s="4">
        <v>69.131782945736433</v>
      </c>
      <c r="AC40" s="16" t="s">
        <v>35</v>
      </c>
      <c r="AE40" s="13">
        <v>4</v>
      </c>
      <c r="AF40" s="14">
        <v>1.38060038999961</v>
      </c>
      <c r="AG40" s="4">
        <v>17.700004999994999</v>
      </c>
      <c r="AH40" s="16" t="s">
        <v>86</v>
      </c>
      <c r="AJ40" s="13">
        <v>4</v>
      </c>
      <c r="AK40" s="14">
        <v>2.6113215189873418</v>
      </c>
      <c r="AL40" s="4">
        <v>163.20759493670886</v>
      </c>
      <c r="AM40" s="15" t="s">
        <v>28</v>
      </c>
      <c r="AO40" s="13">
        <v>4</v>
      </c>
      <c r="AP40" s="14">
        <v>2.94</v>
      </c>
      <c r="AQ40" s="4">
        <v>210</v>
      </c>
      <c r="AR40" s="15" t="s">
        <v>63</v>
      </c>
      <c r="AT40" s="13">
        <v>4</v>
      </c>
      <c r="AU40" s="14">
        <v>0.84239999999999993</v>
      </c>
      <c r="AV40" s="4">
        <v>16.2</v>
      </c>
      <c r="AW40" s="15" t="s">
        <v>34</v>
      </c>
      <c r="AY40" s="13">
        <v>4</v>
      </c>
      <c r="AZ40" s="14">
        <v>0.88</v>
      </c>
      <c r="BA40" s="4">
        <v>55</v>
      </c>
      <c r="BB40" s="15" t="s">
        <v>19</v>
      </c>
      <c r="BD40" s="13">
        <v>4</v>
      </c>
      <c r="BE40" s="14">
        <v>0.6322000000000001</v>
      </c>
      <c r="BF40" s="4">
        <v>21.8</v>
      </c>
      <c r="BG40" s="15" t="s">
        <v>28</v>
      </c>
    </row>
    <row r="41" spans="1:60" x14ac:dyDescent="0.4">
      <c r="A41" s="13">
        <v>5</v>
      </c>
      <c r="B41" s="14">
        <v>2.8054183006535949</v>
      </c>
      <c r="C41" s="4">
        <v>96.738562091503269</v>
      </c>
      <c r="D41" s="15" t="s">
        <v>28</v>
      </c>
      <c r="F41" s="13">
        <v>5</v>
      </c>
      <c r="G41" s="14">
        <v>2.0815659574468088</v>
      </c>
      <c r="H41" s="4">
        <v>130.09787234042554</v>
      </c>
      <c r="I41" s="15" t="s">
        <v>87</v>
      </c>
      <c r="K41" s="13">
        <v>5</v>
      </c>
      <c r="L41" s="14">
        <v>1.7459446153846154</v>
      </c>
      <c r="M41" s="4">
        <v>96.996923076923082</v>
      </c>
      <c r="N41" s="15" t="s">
        <v>33</v>
      </c>
      <c r="P41" s="13">
        <v>5</v>
      </c>
      <c r="Q41" s="14">
        <v>1.137600287999712</v>
      </c>
      <c r="R41" s="4">
        <v>63.200015999984004</v>
      </c>
      <c r="S41" s="15" t="s">
        <v>43</v>
      </c>
      <c r="U41" s="13">
        <v>5</v>
      </c>
      <c r="V41" s="14">
        <v>1.1046002799997201</v>
      </c>
      <c r="W41" s="4">
        <v>78.900019999980003</v>
      </c>
      <c r="X41" s="15" t="s">
        <v>34</v>
      </c>
      <c r="Z41" s="13">
        <v>5</v>
      </c>
      <c r="AA41" s="14">
        <v>1.5595010395010394</v>
      </c>
      <c r="AB41" s="4">
        <v>55.696465696465694</v>
      </c>
      <c r="AC41" s="15" t="s">
        <v>36</v>
      </c>
      <c r="AE41" s="13">
        <v>5</v>
      </c>
      <c r="AF41" s="14">
        <v>1.0292013698630136</v>
      </c>
      <c r="AG41" s="4">
        <v>57.177853881278537</v>
      </c>
      <c r="AH41" s="16" t="s">
        <v>27</v>
      </c>
      <c r="AJ41" s="13">
        <v>5</v>
      </c>
      <c r="AK41" s="14">
        <v>2.2773529411764701</v>
      </c>
      <c r="AL41" s="4">
        <v>126.51960784313725</v>
      </c>
      <c r="AM41" s="15" t="s">
        <v>23</v>
      </c>
      <c r="AO41" s="13">
        <v>5</v>
      </c>
      <c r="AP41" s="14">
        <v>2.9062513274336279</v>
      </c>
      <c r="AQ41" s="4">
        <v>161.45840707964601</v>
      </c>
      <c r="AR41" s="16" t="s">
        <v>28</v>
      </c>
      <c r="AT41" s="13">
        <v>5</v>
      </c>
      <c r="AU41" s="14">
        <v>0.80620000000000003</v>
      </c>
      <c r="AV41" s="4">
        <v>27.8</v>
      </c>
      <c r="AW41" s="15" t="s">
        <v>24</v>
      </c>
      <c r="AY41" s="13">
        <v>5</v>
      </c>
      <c r="AZ41" s="14">
        <v>0.81071208791208793</v>
      </c>
      <c r="BA41" s="4">
        <v>50.669505494505493</v>
      </c>
      <c r="BB41" s="15" t="s">
        <v>51</v>
      </c>
      <c r="BD41" s="13">
        <v>5</v>
      </c>
      <c r="BE41" s="14">
        <v>0.61225556374355206</v>
      </c>
      <c r="BF41" s="4">
        <v>18.007516580692705</v>
      </c>
      <c r="BG41" s="15" t="s">
        <v>40</v>
      </c>
    </row>
    <row r="42" spans="1:60" x14ac:dyDescent="0.4">
      <c r="A42" s="13">
        <v>6</v>
      </c>
      <c r="B42" s="14">
        <v>2.6722181818181818</v>
      </c>
      <c r="C42" s="4">
        <v>95.436363636363637</v>
      </c>
      <c r="D42" s="15" t="s">
        <v>24</v>
      </c>
      <c r="F42" s="13">
        <v>6</v>
      </c>
      <c r="G42" s="14">
        <v>2.0429999999999997</v>
      </c>
      <c r="H42" s="4">
        <v>113.5</v>
      </c>
      <c r="I42" s="15" t="s">
        <v>51</v>
      </c>
      <c r="K42" s="13">
        <v>6</v>
      </c>
      <c r="L42" s="14">
        <v>1.5676335937500001</v>
      </c>
      <c r="M42" s="4">
        <v>74.649218750000003</v>
      </c>
      <c r="N42" s="15" t="s">
        <v>21</v>
      </c>
      <c r="P42" s="13">
        <v>6</v>
      </c>
      <c r="Q42" s="14">
        <v>1.0200003599996399</v>
      </c>
      <c r="R42" s="4">
        <v>25.500008999991</v>
      </c>
      <c r="S42" s="15" t="s">
        <v>30</v>
      </c>
      <c r="U42" s="13">
        <v>6</v>
      </c>
      <c r="V42" s="14">
        <v>1.0484565153733529</v>
      </c>
      <c r="W42" s="4">
        <v>45.585065885797952</v>
      </c>
      <c r="X42" s="15" t="s">
        <v>88</v>
      </c>
      <c r="Z42" s="13">
        <v>6</v>
      </c>
      <c r="AA42" s="14">
        <v>1.4681127147766324</v>
      </c>
      <c r="AB42" s="4">
        <v>91.757044673539525</v>
      </c>
      <c r="AC42" s="15" t="s">
        <v>22</v>
      </c>
      <c r="AE42" s="13">
        <v>6</v>
      </c>
      <c r="AF42" s="14">
        <v>1.0032000000000001</v>
      </c>
      <c r="AG42" s="4">
        <v>17.600000000000001</v>
      </c>
      <c r="AH42" s="15" t="s">
        <v>54</v>
      </c>
      <c r="AJ42" s="13">
        <v>6</v>
      </c>
      <c r="AK42" s="14">
        <v>1.7549999999999999</v>
      </c>
      <c r="AL42" s="4">
        <v>117</v>
      </c>
      <c r="AM42" s="15" t="s">
        <v>31</v>
      </c>
      <c r="AO42" s="13">
        <v>6</v>
      </c>
      <c r="AP42" s="14">
        <v>2.6977472392638036</v>
      </c>
      <c r="AQ42" s="4">
        <v>112.40613496932515</v>
      </c>
      <c r="AR42" s="15" t="s">
        <v>31</v>
      </c>
      <c r="AT42" s="13">
        <v>6</v>
      </c>
      <c r="AU42" s="14">
        <v>0.78859562455892729</v>
      </c>
      <c r="AV42" s="4">
        <v>19.714890613973182</v>
      </c>
      <c r="AW42" s="15" t="s">
        <v>42</v>
      </c>
      <c r="AY42" s="13">
        <v>6</v>
      </c>
      <c r="AZ42" s="14">
        <v>0.80618579234972676</v>
      </c>
      <c r="BA42" s="4">
        <v>33.591074681238617</v>
      </c>
      <c r="BB42" s="15" t="s">
        <v>26</v>
      </c>
      <c r="BD42" s="13">
        <v>6</v>
      </c>
      <c r="BE42" s="14">
        <v>0.54079999999999995</v>
      </c>
      <c r="BF42" s="4">
        <v>10.4</v>
      </c>
      <c r="BG42" s="16" t="s">
        <v>29</v>
      </c>
    </row>
    <row r="43" spans="1:60" x14ac:dyDescent="0.4">
      <c r="A43" s="13">
        <v>7</v>
      </c>
      <c r="B43" s="14">
        <v>2.6128</v>
      </c>
      <c r="C43" s="4">
        <v>113.6</v>
      </c>
      <c r="D43" s="15" t="s">
        <v>22</v>
      </c>
      <c r="F43" s="13">
        <v>7</v>
      </c>
      <c r="G43" s="14">
        <v>1.2730256410256411</v>
      </c>
      <c r="H43" s="4">
        <v>53.042735042735046</v>
      </c>
      <c r="I43" s="15" t="s">
        <v>27</v>
      </c>
      <c r="K43" s="13">
        <v>7</v>
      </c>
      <c r="L43" s="14">
        <v>1.4756923076923079</v>
      </c>
      <c r="M43" s="4">
        <v>61.487179487179489</v>
      </c>
      <c r="N43" s="15" t="s">
        <v>38</v>
      </c>
      <c r="P43" s="13">
        <v>7</v>
      </c>
      <c r="Q43" s="14">
        <v>0.93797042801556407</v>
      </c>
      <c r="R43" s="4">
        <v>40.781322957198441</v>
      </c>
      <c r="S43" s="15" t="s">
        <v>46</v>
      </c>
      <c r="U43" s="13">
        <v>7</v>
      </c>
      <c r="V43" s="14">
        <v>1.012673718470301</v>
      </c>
      <c r="W43" s="4">
        <v>25.316842961757526</v>
      </c>
      <c r="X43" s="15" t="s">
        <v>38</v>
      </c>
      <c r="Z43" s="13">
        <v>7</v>
      </c>
      <c r="AA43" s="14">
        <v>1.2910602409638554</v>
      </c>
      <c r="AB43" s="4">
        <v>80.691265060240966</v>
      </c>
      <c r="AC43" s="15" t="s">
        <v>26</v>
      </c>
      <c r="AE43" s="13">
        <v>7</v>
      </c>
      <c r="AF43" s="14">
        <v>0.91608767123287671</v>
      </c>
      <c r="AG43" s="4">
        <v>38.170319634703198</v>
      </c>
      <c r="AH43" s="15" t="s">
        <v>89</v>
      </c>
      <c r="AJ43" s="13">
        <v>7</v>
      </c>
      <c r="AK43" s="14">
        <v>1.6917344632768361</v>
      </c>
      <c r="AL43" s="4">
        <v>73.55367231638418</v>
      </c>
      <c r="AM43" s="15" t="s">
        <v>45</v>
      </c>
      <c r="AO43" s="13">
        <v>7</v>
      </c>
      <c r="AP43" s="14">
        <v>2.5608421052631583</v>
      </c>
      <c r="AQ43" s="4">
        <v>160.0526315789474</v>
      </c>
      <c r="AR43" s="15" t="s">
        <v>33</v>
      </c>
      <c r="AT43" s="13">
        <v>7</v>
      </c>
      <c r="AU43" s="14">
        <v>0.50730000000000008</v>
      </c>
      <c r="AV43" s="4">
        <v>8.9</v>
      </c>
      <c r="AW43" s="16" t="s">
        <v>29</v>
      </c>
      <c r="AY43" s="13">
        <v>7</v>
      </c>
      <c r="AZ43" s="14">
        <v>0.73080000000000001</v>
      </c>
      <c r="BA43" s="4">
        <v>26.1</v>
      </c>
      <c r="BB43" s="15" t="s">
        <v>30</v>
      </c>
      <c r="BD43" s="13">
        <v>7</v>
      </c>
      <c r="BE43" s="17">
        <v>0.45030000000000003</v>
      </c>
      <c r="BF43" s="4">
        <v>7.9</v>
      </c>
      <c r="BG43" s="16" t="s">
        <v>36</v>
      </c>
    </row>
    <row r="44" spans="1:60" x14ac:dyDescent="0.4">
      <c r="A44" s="13">
        <v>8</v>
      </c>
      <c r="B44" s="14">
        <v>1.7259415204678363</v>
      </c>
      <c r="C44" s="4">
        <v>43.148538011695905</v>
      </c>
      <c r="D44" s="15" t="s">
        <v>29</v>
      </c>
      <c r="F44" s="13">
        <v>8</v>
      </c>
      <c r="G44" s="14">
        <v>1.2240000000000002</v>
      </c>
      <c r="H44" s="4">
        <v>36</v>
      </c>
      <c r="I44" s="15" t="s">
        <v>49</v>
      </c>
      <c r="K44" s="13">
        <v>8</v>
      </c>
      <c r="L44" s="14">
        <v>1.2571795918367346</v>
      </c>
      <c r="M44" s="4">
        <v>43.351020408163258</v>
      </c>
      <c r="N44" s="15" t="s">
        <v>39</v>
      </c>
      <c r="P44" s="13">
        <v>8</v>
      </c>
      <c r="Q44" s="14">
        <v>0.92724428044280449</v>
      </c>
      <c r="R44" s="4">
        <v>57.952767527675277</v>
      </c>
      <c r="S44" s="15" t="s">
        <v>50</v>
      </c>
      <c r="U44" s="13">
        <v>8</v>
      </c>
      <c r="V44" s="14">
        <v>0.95520000000000005</v>
      </c>
      <c r="W44" s="4">
        <v>59.7</v>
      </c>
      <c r="X44" s="15" t="s">
        <v>41</v>
      </c>
      <c r="Z44" s="13">
        <v>8</v>
      </c>
      <c r="AA44" s="14">
        <v>1.0720307873090482</v>
      </c>
      <c r="AB44" s="4">
        <v>31.530317273795536</v>
      </c>
      <c r="AC44" s="16" t="s">
        <v>19</v>
      </c>
      <c r="AE44" s="13">
        <v>8</v>
      </c>
      <c r="AF44" s="14">
        <v>0.85193993993993999</v>
      </c>
      <c r="AG44" s="4">
        <v>25.057057057057058</v>
      </c>
      <c r="AH44" s="15" t="s">
        <v>37</v>
      </c>
      <c r="AJ44" s="13">
        <v>8</v>
      </c>
      <c r="AK44" s="14">
        <v>1.277695081967213</v>
      </c>
      <c r="AL44" s="4">
        <v>53.237295081967211</v>
      </c>
      <c r="AM44" s="15" t="s">
        <v>42</v>
      </c>
      <c r="AO44" s="13">
        <v>8</v>
      </c>
      <c r="AP44" s="14">
        <v>2.5272058823529413</v>
      </c>
      <c r="AQ44" s="4">
        <v>90.257352941176478</v>
      </c>
      <c r="AR44" s="15" t="s">
        <v>26</v>
      </c>
      <c r="AT44" s="13">
        <v>8</v>
      </c>
      <c r="AU44" s="14">
        <v>0.41439999999999994</v>
      </c>
      <c r="AV44" s="20">
        <v>2.8</v>
      </c>
      <c r="AW44" s="16" t="s">
        <v>22</v>
      </c>
      <c r="AY44" s="13">
        <v>8</v>
      </c>
      <c r="AZ44" s="14">
        <v>0.6846000000000001</v>
      </c>
      <c r="BA44" s="4">
        <v>32.6</v>
      </c>
      <c r="BB44" s="15" t="s">
        <v>50</v>
      </c>
      <c r="BD44" s="13">
        <v>8</v>
      </c>
      <c r="BE44" s="14">
        <v>0.4208286516853933</v>
      </c>
      <c r="BF44" s="4">
        <v>4.4297752808988768</v>
      </c>
      <c r="BG44" s="15" t="s">
        <v>51</v>
      </c>
    </row>
    <row r="45" spans="1:60" x14ac:dyDescent="0.4">
      <c r="A45" s="13">
        <v>9</v>
      </c>
      <c r="B45" s="14">
        <v>1.3804000000000001</v>
      </c>
      <c r="C45" s="4">
        <v>40.6</v>
      </c>
      <c r="D45" s="15" t="s">
        <v>19</v>
      </c>
      <c r="F45" s="13">
        <v>9</v>
      </c>
      <c r="G45" s="14">
        <v>1.224</v>
      </c>
      <c r="H45" s="4">
        <v>30.6</v>
      </c>
      <c r="I45" s="15" t="s">
        <v>68</v>
      </c>
      <c r="K45" s="13">
        <v>9</v>
      </c>
      <c r="L45" s="14">
        <v>1.2435962877030164</v>
      </c>
      <c r="M45" s="4">
        <v>44.414153132250583</v>
      </c>
      <c r="N45" s="15" t="s">
        <v>19</v>
      </c>
      <c r="P45" s="13">
        <v>9</v>
      </c>
      <c r="Q45" s="14">
        <v>0.89040000000000008</v>
      </c>
      <c r="R45" s="4">
        <v>42.4</v>
      </c>
      <c r="S45" s="15" t="s">
        <v>25</v>
      </c>
      <c r="U45" s="13">
        <v>9</v>
      </c>
      <c r="V45" s="14">
        <v>0.94499999999999995</v>
      </c>
      <c r="W45" s="4">
        <v>52.5</v>
      </c>
      <c r="X45" s="15" t="s">
        <v>33</v>
      </c>
      <c r="Z45" s="13">
        <v>9</v>
      </c>
      <c r="AA45" s="14">
        <v>1.0323</v>
      </c>
      <c r="AB45" s="4">
        <v>43.012500000000003</v>
      </c>
      <c r="AC45" s="15" t="s">
        <v>42</v>
      </c>
      <c r="AE45" s="13">
        <v>9</v>
      </c>
      <c r="AF45" s="14">
        <v>0.84536600306278709</v>
      </c>
      <c r="AG45" s="4">
        <v>19.212863705972435</v>
      </c>
      <c r="AH45" s="15" t="s">
        <v>38</v>
      </c>
      <c r="AJ45" s="13">
        <v>9</v>
      </c>
      <c r="AK45" s="14">
        <v>1.2103276595744681</v>
      </c>
      <c r="AL45" s="4">
        <v>23.275531914893616</v>
      </c>
      <c r="AM45" s="15" t="s">
        <v>34</v>
      </c>
      <c r="AO45" s="13">
        <v>9</v>
      </c>
      <c r="AP45" s="14">
        <v>2.4039862857142857</v>
      </c>
      <c r="AQ45" s="4">
        <v>104.52114285714286</v>
      </c>
      <c r="AR45" s="15" t="s">
        <v>46</v>
      </c>
      <c r="AT45" s="13">
        <v>9</v>
      </c>
      <c r="AU45" s="14">
        <v>0.31586116724117436</v>
      </c>
      <c r="AV45" s="4">
        <v>3.3248543920123619</v>
      </c>
      <c r="AW45" s="15" t="s">
        <v>43</v>
      </c>
      <c r="AY45" s="13">
        <v>9</v>
      </c>
      <c r="AZ45" s="14">
        <v>0.68080000000000007</v>
      </c>
      <c r="BA45" s="4">
        <v>29.6</v>
      </c>
      <c r="BB45" s="15" t="s">
        <v>24</v>
      </c>
      <c r="BD45" s="13">
        <v>9</v>
      </c>
      <c r="BE45" s="14">
        <v>0.3907753638040582</v>
      </c>
      <c r="BF45" s="4">
        <v>5.0099405615904899</v>
      </c>
      <c r="BG45" s="15" t="s">
        <v>27</v>
      </c>
    </row>
    <row r="46" spans="1:60" x14ac:dyDescent="0.4">
      <c r="A46" s="13">
        <v>10</v>
      </c>
      <c r="B46" s="14">
        <v>0.98799999999999999</v>
      </c>
      <c r="C46" s="4">
        <v>19</v>
      </c>
      <c r="D46" s="15" t="s">
        <v>26</v>
      </c>
      <c r="F46" s="13">
        <v>10</v>
      </c>
      <c r="G46" s="14">
        <v>1.148000335999664</v>
      </c>
      <c r="H46" s="4">
        <v>41.000011999987997</v>
      </c>
      <c r="I46" s="16" t="s">
        <v>39</v>
      </c>
      <c r="K46" s="13">
        <v>10</v>
      </c>
      <c r="L46" s="14">
        <v>1.1776</v>
      </c>
      <c r="M46" s="4">
        <v>51.2</v>
      </c>
      <c r="N46" s="15" t="s">
        <v>25</v>
      </c>
      <c r="P46" s="13">
        <v>10</v>
      </c>
      <c r="Q46" s="14">
        <v>0.81891396648044701</v>
      </c>
      <c r="R46" s="4">
        <v>29.246927374301677</v>
      </c>
      <c r="S46" s="15" t="s">
        <v>68</v>
      </c>
      <c r="U46" s="13">
        <v>10</v>
      </c>
      <c r="V46" s="14">
        <v>0.87999999999999989</v>
      </c>
      <c r="W46" s="4">
        <v>20</v>
      </c>
      <c r="X46" s="15" t="s">
        <v>35</v>
      </c>
      <c r="Z46" s="13">
        <v>10</v>
      </c>
      <c r="AA46" s="14">
        <v>1.0050274042553191</v>
      </c>
      <c r="AB46" s="4">
        <v>22.841531914893618</v>
      </c>
      <c r="AC46" s="15" t="s">
        <v>51</v>
      </c>
      <c r="AE46" s="13">
        <v>10</v>
      </c>
      <c r="AF46" s="14">
        <v>0.82658969072164956</v>
      </c>
      <c r="AG46" s="4">
        <v>51.661855670103094</v>
      </c>
      <c r="AH46" s="15" t="s">
        <v>22</v>
      </c>
      <c r="AJ46" s="13">
        <v>10</v>
      </c>
      <c r="AK46" s="14">
        <v>1.1495</v>
      </c>
      <c r="AL46" s="4">
        <v>12.1</v>
      </c>
      <c r="AM46" s="15" t="s">
        <v>33</v>
      </c>
      <c r="AO46" s="13">
        <v>10</v>
      </c>
      <c r="AP46" s="14">
        <v>2.1752655052264811</v>
      </c>
      <c r="AQ46" s="4">
        <v>63.978397212543555</v>
      </c>
      <c r="AR46" s="15" t="s">
        <v>36</v>
      </c>
      <c r="AT46" s="13">
        <v>10</v>
      </c>
      <c r="AU46" s="14">
        <v>0.26702563349247155</v>
      </c>
      <c r="AV46" s="4">
        <v>3.4234055575957889</v>
      </c>
      <c r="AW46" s="15" t="s">
        <v>26</v>
      </c>
      <c r="AY46" s="13">
        <v>10</v>
      </c>
      <c r="AZ46" s="14">
        <v>0.64052621747831895</v>
      </c>
      <c r="BA46" s="4">
        <v>8.211874583055371</v>
      </c>
      <c r="BB46" s="15" t="s">
        <v>31</v>
      </c>
      <c r="BD46" s="13">
        <v>10</v>
      </c>
      <c r="BE46" s="14">
        <v>0.36177777777777781</v>
      </c>
      <c r="BF46" s="4">
        <v>2.4444444444444446</v>
      </c>
      <c r="BG46" s="16" t="s">
        <v>26</v>
      </c>
    </row>
    <row r="47" spans="1:60" x14ac:dyDescent="0.4">
      <c r="A47" s="13">
        <v>11</v>
      </c>
      <c r="B47" s="14">
        <v>0.96534830132939442</v>
      </c>
      <c r="C47" s="4">
        <v>21.939734121122601</v>
      </c>
      <c r="D47" s="16" t="s">
        <v>43</v>
      </c>
      <c r="F47" s="13">
        <v>11</v>
      </c>
      <c r="G47" s="14">
        <v>1.1408</v>
      </c>
      <c r="H47" s="4">
        <v>49.6</v>
      </c>
      <c r="I47" s="15" t="s">
        <v>26</v>
      </c>
      <c r="K47" s="13">
        <v>11</v>
      </c>
      <c r="L47" s="14">
        <v>0.99173126614987084</v>
      </c>
      <c r="M47" s="4">
        <v>24.793281653746771</v>
      </c>
      <c r="N47" s="15" t="s">
        <v>27</v>
      </c>
      <c r="P47" s="13">
        <v>11</v>
      </c>
      <c r="Q47" s="14">
        <v>0.80340038999961005</v>
      </c>
      <c r="R47" s="4">
        <v>10.300004999995</v>
      </c>
      <c r="S47" s="15" t="s">
        <v>33</v>
      </c>
      <c r="U47" s="13">
        <v>11</v>
      </c>
      <c r="V47" s="14">
        <v>0.86109767441860463</v>
      </c>
      <c r="W47" s="4">
        <v>15.106976744186046</v>
      </c>
      <c r="X47" s="16" t="s">
        <v>50</v>
      </c>
      <c r="Z47" s="13">
        <v>11</v>
      </c>
      <c r="AA47" s="14">
        <v>0.85599999999999998</v>
      </c>
      <c r="AB47" s="4">
        <v>21.4</v>
      </c>
      <c r="AC47" s="15" t="s">
        <v>23</v>
      </c>
      <c r="AE47" s="13">
        <v>11</v>
      </c>
      <c r="AF47" s="14">
        <v>0.81700037999961994</v>
      </c>
      <c r="AG47" s="4">
        <v>8.6000039999959998</v>
      </c>
      <c r="AH47" s="15" t="s">
        <v>39</v>
      </c>
      <c r="AJ47" s="13">
        <v>11</v>
      </c>
      <c r="AK47" s="14">
        <v>1.1006068965517242</v>
      </c>
      <c r="AL47" s="4">
        <v>14.110344827586207</v>
      </c>
      <c r="AM47" s="16" t="s">
        <v>27</v>
      </c>
      <c r="AO47" s="13">
        <v>11</v>
      </c>
      <c r="AP47" s="14">
        <v>2.0125245901639341</v>
      </c>
      <c r="AQ47" s="4">
        <v>50.313114754098358</v>
      </c>
      <c r="AR47" s="15" t="s">
        <v>30</v>
      </c>
      <c r="AT47" s="13">
        <v>11</v>
      </c>
      <c r="AU47" s="14">
        <v>0</v>
      </c>
      <c r="AV47" s="4">
        <v>0</v>
      </c>
      <c r="AW47" s="15" t="s">
        <v>62</v>
      </c>
      <c r="AY47" s="13">
        <v>11</v>
      </c>
      <c r="AZ47" s="14">
        <v>0.60941568480300179</v>
      </c>
      <c r="BA47" s="4">
        <v>13.850356472795497</v>
      </c>
      <c r="BB47" s="15" t="s">
        <v>29</v>
      </c>
      <c r="BD47" s="13">
        <v>11</v>
      </c>
      <c r="BE47" s="14">
        <v>0</v>
      </c>
      <c r="BF47" s="4">
        <v>0</v>
      </c>
      <c r="BG47" s="15" t="s">
        <v>62</v>
      </c>
    </row>
    <row r="48" spans="1:60" x14ac:dyDescent="0.4">
      <c r="A48" s="13">
        <v>12</v>
      </c>
      <c r="B48" s="14">
        <v>0.79999150141643072</v>
      </c>
      <c r="C48" s="4">
        <v>14.034938621340888</v>
      </c>
      <c r="D48" s="15" t="s">
        <v>21</v>
      </c>
      <c r="F48" s="13">
        <v>12</v>
      </c>
      <c r="G48" s="14">
        <v>1.0469000000000002</v>
      </c>
      <c r="H48" s="4">
        <v>36.1</v>
      </c>
      <c r="I48" s="15" t="s">
        <v>60</v>
      </c>
      <c r="K48" s="13">
        <v>12</v>
      </c>
      <c r="L48" s="14">
        <v>0.9220234132581101</v>
      </c>
      <c r="M48" s="4">
        <v>27.11833568406206</v>
      </c>
      <c r="N48" s="15" t="s">
        <v>40</v>
      </c>
      <c r="P48" s="13">
        <v>12</v>
      </c>
      <c r="Q48" s="14">
        <v>0.77860033999965994</v>
      </c>
      <c r="R48" s="4">
        <v>22.900009999989997</v>
      </c>
      <c r="S48" s="15" t="s">
        <v>23</v>
      </c>
      <c r="U48" s="13">
        <v>12</v>
      </c>
      <c r="V48" s="14">
        <v>0.85358630136986291</v>
      </c>
      <c r="W48" s="4">
        <v>16.415121180189672</v>
      </c>
      <c r="X48" s="15" t="s">
        <v>65</v>
      </c>
      <c r="Z48" s="13">
        <v>12</v>
      </c>
      <c r="AA48" s="14">
        <v>0.82799999999999996</v>
      </c>
      <c r="AB48" s="4">
        <v>46</v>
      </c>
      <c r="AC48" s="15" t="s">
        <v>27</v>
      </c>
      <c r="AE48" s="13">
        <v>12</v>
      </c>
      <c r="AF48" s="14">
        <v>0.81200000000000006</v>
      </c>
      <c r="AG48" s="4">
        <v>58</v>
      </c>
      <c r="AH48" s="15" t="s">
        <v>29</v>
      </c>
      <c r="AJ48" s="13">
        <v>12</v>
      </c>
      <c r="AK48" s="14">
        <v>0.93469767441860474</v>
      </c>
      <c r="AL48" s="4">
        <v>23.367441860465117</v>
      </c>
      <c r="AM48" s="16" t="s">
        <v>19</v>
      </c>
      <c r="AO48" s="13">
        <v>12</v>
      </c>
      <c r="AP48" s="14">
        <v>1.6443000000000001</v>
      </c>
      <c r="AQ48" s="4">
        <v>56.7</v>
      </c>
      <c r="AR48" s="15" t="s">
        <v>19</v>
      </c>
      <c r="AT48" s="13">
        <v>12</v>
      </c>
      <c r="AU48" s="14">
        <v>0</v>
      </c>
      <c r="AV48" s="4">
        <v>0</v>
      </c>
      <c r="AW48" s="15" t="s">
        <v>62</v>
      </c>
      <c r="AY48" s="13">
        <v>12</v>
      </c>
      <c r="AZ48" s="14">
        <v>0.58239999999999992</v>
      </c>
      <c r="BA48" s="4">
        <v>11.2</v>
      </c>
      <c r="BB48" s="15" t="s">
        <v>27</v>
      </c>
      <c r="BD48" s="13">
        <v>12</v>
      </c>
      <c r="BE48" s="14">
        <v>0</v>
      </c>
      <c r="BF48" s="4">
        <v>0</v>
      </c>
      <c r="BG48" s="15" t="s">
        <v>62</v>
      </c>
    </row>
    <row r="49" spans="1:60" x14ac:dyDescent="0.4">
      <c r="A49" s="13">
        <v>13</v>
      </c>
      <c r="B49" s="14">
        <v>0.59279999999999999</v>
      </c>
      <c r="C49" s="4">
        <v>7.6</v>
      </c>
      <c r="D49" s="15" t="s">
        <v>51</v>
      </c>
      <c r="F49" s="13">
        <v>13</v>
      </c>
      <c r="G49" s="14">
        <v>1.0036</v>
      </c>
      <c r="H49" s="4">
        <v>19.3</v>
      </c>
      <c r="I49" s="15" t="s">
        <v>42</v>
      </c>
      <c r="K49" s="13">
        <v>13</v>
      </c>
      <c r="L49" s="14">
        <v>0.65915635229929848</v>
      </c>
      <c r="M49" s="4">
        <v>14.980826188620421</v>
      </c>
      <c r="N49" s="15" t="s">
        <v>35</v>
      </c>
      <c r="P49" s="13">
        <v>13</v>
      </c>
      <c r="Q49" s="14">
        <v>0.748</v>
      </c>
      <c r="R49" s="4">
        <v>17</v>
      </c>
      <c r="S49" s="16" t="s">
        <v>39</v>
      </c>
      <c r="U49" s="13">
        <v>13</v>
      </c>
      <c r="V49" s="14">
        <v>0.84160000000000001</v>
      </c>
      <c r="W49" s="4">
        <v>52.6</v>
      </c>
      <c r="X49" s="15" t="s">
        <v>26</v>
      </c>
      <c r="Z49" s="13">
        <v>13</v>
      </c>
      <c r="AA49" s="17">
        <v>0.78300000000000003</v>
      </c>
      <c r="AB49" s="4">
        <v>27</v>
      </c>
      <c r="AC49" s="16" t="s">
        <v>21</v>
      </c>
      <c r="AE49" s="13">
        <v>13</v>
      </c>
      <c r="AF49" s="14">
        <v>0.73919999999999997</v>
      </c>
      <c r="AG49" s="4">
        <v>26.4</v>
      </c>
      <c r="AH49" s="15" t="s">
        <v>83</v>
      </c>
      <c r="AJ49" s="13">
        <v>13</v>
      </c>
      <c r="AK49" s="14">
        <v>0.8803200000000001</v>
      </c>
      <c r="AL49" s="4">
        <v>31.44</v>
      </c>
      <c r="AM49" s="15" t="s">
        <v>26</v>
      </c>
      <c r="AO49" s="13">
        <v>13</v>
      </c>
      <c r="AP49" s="14">
        <v>0.6512</v>
      </c>
      <c r="AQ49" s="4">
        <v>14.8</v>
      </c>
      <c r="AR49" s="15" t="s">
        <v>38</v>
      </c>
      <c r="AT49" s="13">
        <v>13</v>
      </c>
      <c r="AU49" s="14">
        <v>0</v>
      </c>
      <c r="AV49" s="4">
        <v>0</v>
      </c>
      <c r="AW49" s="15" t="s">
        <v>62</v>
      </c>
      <c r="AY49" s="13">
        <v>13</v>
      </c>
      <c r="AZ49" s="14">
        <v>0.54812625000000004</v>
      </c>
      <c r="BA49" s="4">
        <v>5.7697500000000002</v>
      </c>
      <c r="BB49" s="15" t="s">
        <v>45</v>
      </c>
      <c r="BD49" s="13">
        <v>13</v>
      </c>
      <c r="BE49" s="14">
        <v>0</v>
      </c>
      <c r="BF49" s="4">
        <v>0</v>
      </c>
      <c r="BG49" s="15" t="s">
        <v>62</v>
      </c>
    </row>
    <row r="50" spans="1:60" x14ac:dyDescent="0.4">
      <c r="A50" s="13">
        <v>14</v>
      </c>
      <c r="B50" s="14">
        <v>0.34212433349491034</v>
      </c>
      <c r="C50" s="4">
        <v>3.6013087736306351</v>
      </c>
      <c r="D50" s="16" t="s">
        <v>40</v>
      </c>
      <c r="F50" s="13">
        <v>14</v>
      </c>
      <c r="G50" s="14">
        <v>1.0032000000000001</v>
      </c>
      <c r="H50" s="4">
        <v>17.600000000000001</v>
      </c>
      <c r="I50" s="15" t="s">
        <v>19</v>
      </c>
      <c r="K50" s="13">
        <v>14</v>
      </c>
      <c r="L50" s="17">
        <v>0.5656970588235295</v>
      </c>
      <c r="M50" s="4">
        <v>7.2525263951734544</v>
      </c>
      <c r="N50" s="16" t="s">
        <v>22</v>
      </c>
      <c r="P50" s="13">
        <v>14</v>
      </c>
      <c r="Q50" s="14">
        <v>0.71436061080657787</v>
      </c>
      <c r="R50" s="4">
        <v>24.633124510571651</v>
      </c>
      <c r="S50" s="15" t="s">
        <v>48</v>
      </c>
      <c r="U50" s="13">
        <v>14</v>
      </c>
      <c r="V50" s="14">
        <v>0.79559999999999997</v>
      </c>
      <c r="W50" s="4">
        <v>23.4</v>
      </c>
      <c r="X50" s="15" t="s">
        <v>47</v>
      </c>
      <c r="Z50" s="13">
        <v>14</v>
      </c>
      <c r="AA50" s="14">
        <v>0.69159999999999999</v>
      </c>
      <c r="AB50" s="4">
        <v>13.3</v>
      </c>
      <c r="AC50" s="15" t="s">
        <v>33</v>
      </c>
      <c r="AE50" s="13">
        <v>14</v>
      </c>
      <c r="AF50" s="14">
        <v>0.73710000000000009</v>
      </c>
      <c r="AG50" s="4">
        <v>35.1</v>
      </c>
      <c r="AH50" s="15" t="s">
        <v>46</v>
      </c>
      <c r="AJ50" s="13">
        <v>14</v>
      </c>
      <c r="AK50" s="14">
        <v>0.85340000000000016</v>
      </c>
      <c r="AL50" s="4">
        <v>25.1</v>
      </c>
      <c r="AM50" s="15" t="s">
        <v>29</v>
      </c>
      <c r="AO50" s="13">
        <v>14</v>
      </c>
      <c r="AP50" s="14">
        <v>0.58239999999999992</v>
      </c>
      <c r="AQ50" s="4">
        <v>11.2</v>
      </c>
      <c r="AR50" s="16" t="s">
        <v>34</v>
      </c>
      <c r="AT50" s="13">
        <v>14</v>
      </c>
      <c r="AU50" s="14">
        <v>0</v>
      </c>
      <c r="AV50" s="4">
        <v>0</v>
      </c>
      <c r="AW50" s="15" t="s">
        <v>62</v>
      </c>
      <c r="AY50" s="13">
        <v>14</v>
      </c>
      <c r="AZ50" s="14">
        <v>0.54668082808280827</v>
      </c>
      <c r="BA50" s="4">
        <v>3.6937893789378937</v>
      </c>
      <c r="BB50" s="15" t="s">
        <v>33</v>
      </c>
      <c r="BD50" s="13">
        <v>14</v>
      </c>
      <c r="BE50" s="14">
        <v>0</v>
      </c>
      <c r="BF50" s="4">
        <v>0</v>
      </c>
      <c r="BG50" s="15" t="s">
        <v>62</v>
      </c>
    </row>
    <row r="51" spans="1:60" x14ac:dyDescent="0.4">
      <c r="A51" s="13">
        <v>15</v>
      </c>
      <c r="B51" s="17">
        <v>0.29599999999999999</v>
      </c>
      <c r="C51" s="4">
        <v>2</v>
      </c>
      <c r="D51" s="19" t="s">
        <v>27</v>
      </c>
      <c r="F51" s="13">
        <v>15</v>
      </c>
      <c r="G51" s="14">
        <v>0.9635999999999999</v>
      </c>
      <c r="H51" s="4">
        <v>21.9</v>
      </c>
      <c r="I51" s="19" t="s">
        <v>38</v>
      </c>
      <c r="K51" s="13">
        <v>15</v>
      </c>
      <c r="L51" s="14">
        <v>0.50667017738359199</v>
      </c>
      <c r="M51" s="4">
        <v>5.3333702882483367</v>
      </c>
      <c r="N51" s="19" t="s">
        <v>34</v>
      </c>
      <c r="P51" s="13">
        <v>15</v>
      </c>
      <c r="Q51" s="17">
        <v>0.59750241051862674</v>
      </c>
      <c r="R51" s="4">
        <v>11.490430971512053</v>
      </c>
      <c r="S51" s="19" t="s">
        <v>41</v>
      </c>
      <c r="U51" s="13">
        <v>15</v>
      </c>
      <c r="V51" s="14">
        <v>0.75109999999999999</v>
      </c>
      <c r="W51" s="4">
        <v>25.9</v>
      </c>
      <c r="X51" s="18" t="s">
        <v>19</v>
      </c>
      <c r="Z51" s="13">
        <v>15</v>
      </c>
      <c r="AA51" s="14">
        <v>0.54033538005504977</v>
      </c>
      <c r="AB51" s="4">
        <v>5.6877408426847342</v>
      </c>
      <c r="AC51" s="18" t="s">
        <v>50</v>
      </c>
      <c r="AE51" s="13">
        <v>15</v>
      </c>
      <c r="AF51" s="14">
        <v>0.71630000000000005</v>
      </c>
      <c r="AG51" s="4">
        <v>24.7</v>
      </c>
      <c r="AH51" s="18" t="s">
        <v>60</v>
      </c>
      <c r="AJ51" s="13">
        <v>15</v>
      </c>
      <c r="AK51" s="14">
        <v>0.84951185682326624</v>
      </c>
      <c r="AL51" s="4">
        <v>29.293512304250559</v>
      </c>
      <c r="AM51" s="18" t="s">
        <v>35</v>
      </c>
      <c r="AO51" s="13">
        <v>15</v>
      </c>
      <c r="AP51" s="14">
        <v>0.5586000000000001</v>
      </c>
      <c r="AQ51" s="4">
        <v>9.8000000000000007</v>
      </c>
      <c r="AR51" s="18" t="s">
        <v>22</v>
      </c>
      <c r="AT51" s="13">
        <v>15</v>
      </c>
      <c r="AU51" s="14">
        <v>0</v>
      </c>
      <c r="AV51" s="4">
        <v>0</v>
      </c>
      <c r="AW51" s="18" t="s">
        <v>62</v>
      </c>
      <c r="AY51" s="13">
        <v>15</v>
      </c>
      <c r="AZ51" s="14">
        <v>0.54060000000000008</v>
      </c>
      <c r="BA51" s="4">
        <v>15.9</v>
      </c>
      <c r="BB51" s="18" t="s">
        <v>43</v>
      </c>
      <c r="BD51" s="13">
        <v>15</v>
      </c>
      <c r="BE51" s="14">
        <v>0</v>
      </c>
      <c r="BF51" s="4">
        <v>0</v>
      </c>
      <c r="BG51" s="18" t="s">
        <v>62</v>
      </c>
    </row>
    <row r="52" spans="1:60" x14ac:dyDescent="0.4">
      <c r="A52" s="13">
        <v>16</v>
      </c>
      <c r="B52" s="14">
        <v>0</v>
      </c>
      <c r="C52" s="4">
        <v>0</v>
      </c>
      <c r="D52" s="18" t="s">
        <v>62</v>
      </c>
      <c r="F52" s="13">
        <v>16</v>
      </c>
      <c r="G52" s="14">
        <v>0.6829313027179007</v>
      </c>
      <c r="H52" s="4">
        <v>8.7555295220243679</v>
      </c>
      <c r="I52" s="18" t="s">
        <v>41</v>
      </c>
      <c r="K52" s="13">
        <v>16</v>
      </c>
      <c r="L52" s="14">
        <v>0.49838694267515921</v>
      </c>
      <c r="M52" s="4">
        <v>8.7436305732484065</v>
      </c>
      <c r="N52" s="18" t="s">
        <v>29</v>
      </c>
      <c r="P52" s="13">
        <v>16</v>
      </c>
      <c r="Q52" s="14">
        <v>0.54149999999999998</v>
      </c>
      <c r="R52" s="4">
        <v>5.7</v>
      </c>
      <c r="S52" s="18" t="s">
        <v>63</v>
      </c>
      <c r="U52" s="13">
        <v>16</v>
      </c>
      <c r="V52" s="14">
        <v>0.740000443999556</v>
      </c>
      <c r="W52" s="4">
        <v>5.0000029999970002</v>
      </c>
      <c r="X52" s="18" t="s">
        <v>22</v>
      </c>
      <c r="Z52" s="13">
        <v>16</v>
      </c>
      <c r="AA52" s="14">
        <v>0.4446</v>
      </c>
      <c r="AB52" s="4">
        <v>5.7</v>
      </c>
      <c r="AC52" s="18" t="s">
        <v>30</v>
      </c>
      <c r="AE52" s="13">
        <v>16</v>
      </c>
      <c r="AF52" s="14">
        <v>0.66469999999999996</v>
      </c>
      <c r="AG52" s="4">
        <v>28.9</v>
      </c>
      <c r="AH52" s="18" t="s">
        <v>90</v>
      </c>
      <c r="AJ52" s="13">
        <v>16</v>
      </c>
      <c r="AK52" s="14">
        <v>0.84040000000000004</v>
      </c>
      <c r="AL52" s="4">
        <v>19.100000000000001</v>
      </c>
      <c r="AM52" s="18" t="s">
        <v>43</v>
      </c>
      <c r="AO52" s="13">
        <v>16</v>
      </c>
      <c r="AP52" s="14">
        <v>0.44293030303030312</v>
      </c>
      <c r="AQ52" s="4">
        <v>4.662424242424243</v>
      </c>
      <c r="AR52" s="18" t="s">
        <v>50</v>
      </c>
      <c r="AT52" s="13">
        <v>16</v>
      </c>
      <c r="AU52" s="14">
        <v>0</v>
      </c>
      <c r="AV52" s="4">
        <v>0</v>
      </c>
      <c r="AW52" s="18" t="s">
        <v>62</v>
      </c>
      <c r="AY52" s="13">
        <v>16</v>
      </c>
      <c r="AZ52" s="14">
        <v>0.53932943754565377</v>
      </c>
      <c r="BA52" s="4">
        <v>13.483235938641345</v>
      </c>
      <c r="BB52" s="18" t="s">
        <v>21</v>
      </c>
      <c r="BD52" s="13">
        <v>16</v>
      </c>
      <c r="BE52" s="14">
        <v>0</v>
      </c>
      <c r="BF52" s="4">
        <v>0</v>
      </c>
      <c r="BG52" s="18" t="s">
        <v>62</v>
      </c>
    </row>
    <row r="53" spans="1:60" x14ac:dyDescent="0.4">
      <c r="A53" s="13">
        <v>17</v>
      </c>
      <c r="B53" s="14">
        <v>0</v>
      </c>
      <c r="C53" s="4">
        <v>0</v>
      </c>
      <c r="D53" s="18" t="s">
        <v>62</v>
      </c>
      <c r="F53" s="13">
        <v>17</v>
      </c>
      <c r="G53" s="17">
        <v>0.41839378238341968</v>
      </c>
      <c r="H53" s="4">
        <v>4.4041450777202069</v>
      </c>
      <c r="I53" s="19" t="s">
        <v>22</v>
      </c>
      <c r="K53" s="13">
        <v>17</v>
      </c>
      <c r="L53" s="14">
        <v>0.49800876494023905</v>
      </c>
      <c r="M53" s="4">
        <v>9.5770916334661358</v>
      </c>
      <c r="N53" s="18" t="s">
        <v>24</v>
      </c>
      <c r="P53" s="13">
        <v>17</v>
      </c>
      <c r="Q53" s="14">
        <v>0.49589999999999995</v>
      </c>
      <c r="R53" s="4">
        <v>8.6999999999999993</v>
      </c>
      <c r="S53" s="19" t="s">
        <v>60</v>
      </c>
      <c r="U53" s="13">
        <v>17</v>
      </c>
      <c r="V53" s="14">
        <v>0.68858064516129036</v>
      </c>
      <c r="W53" s="4">
        <v>8.827956989247312</v>
      </c>
      <c r="X53" s="18" t="s">
        <v>42</v>
      </c>
      <c r="Z53" s="13">
        <v>17</v>
      </c>
      <c r="AA53" s="14">
        <v>0.39960000000000001</v>
      </c>
      <c r="AB53" s="4">
        <v>2.7</v>
      </c>
      <c r="AC53" s="18" t="s">
        <v>45</v>
      </c>
      <c r="AE53" s="13">
        <v>17</v>
      </c>
      <c r="AF53" s="14">
        <v>0.64800000000000002</v>
      </c>
      <c r="AG53" s="4">
        <v>40.5</v>
      </c>
      <c r="AH53" s="18" t="s">
        <v>91</v>
      </c>
      <c r="AJ53" s="13">
        <v>17</v>
      </c>
      <c r="AK53" s="14">
        <v>0.74670000000000003</v>
      </c>
      <c r="AL53" s="4">
        <v>13.1</v>
      </c>
      <c r="AM53" s="18" t="s">
        <v>50</v>
      </c>
      <c r="AO53" s="13">
        <v>17</v>
      </c>
      <c r="AP53" s="14">
        <v>0.39</v>
      </c>
      <c r="AQ53" s="4">
        <v>5</v>
      </c>
      <c r="AR53" s="18" t="s">
        <v>35</v>
      </c>
      <c r="AT53" s="13">
        <v>17</v>
      </c>
      <c r="AU53" s="14">
        <v>0</v>
      </c>
      <c r="AV53" s="4">
        <v>0</v>
      </c>
      <c r="AW53" s="18" t="s">
        <v>62</v>
      </c>
      <c r="AY53" s="13">
        <v>17</v>
      </c>
      <c r="AZ53" s="14">
        <v>0.52439999999999998</v>
      </c>
      <c r="BA53" s="4">
        <v>9.1999999999999993</v>
      </c>
      <c r="BB53" s="18" t="s">
        <v>23</v>
      </c>
      <c r="BD53" s="13">
        <v>17</v>
      </c>
      <c r="BE53" s="14">
        <v>0</v>
      </c>
      <c r="BF53" s="4">
        <v>0</v>
      </c>
      <c r="BG53" s="18" t="s">
        <v>62</v>
      </c>
    </row>
    <row r="54" spans="1:60" ht="19.5" thickBot="1" x14ac:dyDescent="0.45">
      <c r="A54" s="21">
        <v>18</v>
      </c>
      <c r="B54" s="22">
        <v>0</v>
      </c>
      <c r="C54" s="23">
        <v>0</v>
      </c>
      <c r="D54" s="24" t="s">
        <v>62</v>
      </c>
      <c r="F54" s="21">
        <v>18</v>
      </c>
      <c r="G54" s="22">
        <v>0.38480044399955604</v>
      </c>
      <c r="H54" s="23">
        <v>2.6000029999970002</v>
      </c>
      <c r="I54" s="24" t="s">
        <v>65</v>
      </c>
      <c r="K54" s="21">
        <v>18</v>
      </c>
      <c r="L54" s="22">
        <v>0.34039999999999998</v>
      </c>
      <c r="M54" s="23">
        <v>2.2999999999999998</v>
      </c>
      <c r="N54" s="26" t="s">
        <v>43</v>
      </c>
      <c r="P54" s="21">
        <v>18</v>
      </c>
      <c r="Q54" s="22">
        <v>0.46588398839883982</v>
      </c>
      <c r="R54" s="23">
        <v>3.1478647864786478</v>
      </c>
      <c r="S54" s="24" t="s">
        <v>61</v>
      </c>
      <c r="U54" s="21">
        <v>18</v>
      </c>
      <c r="V54" s="22">
        <v>0.42698127071027231</v>
      </c>
      <c r="W54" s="39">
        <v>4.494539691687077</v>
      </c>
      <c r="X54" s="26" t="s">
        <v>87</v>
      </c>
      <c r="Z54" s="21">
        <v>18</v>
      </c>
      <c r="AA54" s="22">
        <v>0.34200000000000003</v>
      </c>
      <c r="AB54" s="23">
        <v>6</v>
      </c>
      <c r="AC54" s="24" t="s">
        <v>31</v>
      </c>
      <c r="AE54" s="21">
        <v>18</v>
      </c>
      <c r="AF54" s="22">
        <v>0.60680044399955591</v>
      </c>
      <c r="AG54" s="23">
        <v>4.1000029999969998</v>
      </c>
      <c r="AH54" s="24" t="s">
        <v>92</v>
      </c>
      <c r="AJ54" s="21">
        <v>18</v>
      </c>
      <c r="AK54" s="25">
        <v>0.20719999999999997</v>
      </c>
      <c r="AL54" s="23">
        <v>1.4</v>
      </c>
      <c r="AM54" s="26" t="s">
        <v>22</v>
      </c>
      <c r="AO54" s="21">
        <v>18</v>
      </c>
      <c r="AP54" s="25">
        <v>0.31080000000000002</v>
      </c>
      <c r="AQ54" s="23">
        <v>2.1</v>
      </c>
      <c r="AR54" s="26" t="s">
        <v>42</v>
      </c>
      <c r="AT54" s="21">
        <v>18</v>
      </c>
      <c r="AU54" s="22">
        <v>0</v>
      </c>
      <c r="AV54" s="23">
        <v>0</v>
      </c>
      <c r="AW54" s="24" t="s">
        <v>62</v>
      </c>
      <c r="AY54" s="21">
        <v>18</v>
      </c>
      <c r="AZ54" s="22">
        <v>0.51329999999999998</v>
      </c>
      <c r="BA54" s="23">
        <v>17.7</v>
      </c>
      <c r="BB54" s="24" t="s">
        <v>40</v>
      </c>
      <c r="BD54" s="21">
        <v>18</v>
      </c>
      <c r="BE54" s="22">
        <v>0</v>
      </c>
      <c r="BF54" s="23">
        <v>0</v>
      </c>
      <c r="BG54" s="24" t="s">
        <v>62</v>
      </c>
    </row>
    <row r="55" spans="1:60" x14ac:dyDescent="0.4">
      <c r="A55" s="27">
        <v>19</v>
      </c>
      <c r="B55" s="14">
        <v>0.31</v>
      </c>
      <c r="C55" s="4">
        <v>0</v>
      </c>
      <c r="D55" s="28" t="s">
        <v>62</v>
      </c>
      <c r="E55" s="29"/>
      <c r="F55" s="27">
        <v>19</v>
      </c>
      <c r="G55" s="14">
        <v>0.31</v>
      </c>
      <c r="H55" s="4">
        <v>173.3</v>
      </c>
      <c r="I55" s="28" t="s">
        <v>34</v>
      </c>
      <c r="J55" s="29"/>
      <c r="K55" s="27">
        <v>19</v>
      </c>
      <c r="L55" s="14">
        <v>0.31</v>
      </c>
      <c r="M55" s="4">
        <v>242.42784810126579</v>
      </c>
      <c r="N55" s="28" t="s">
        <v>31</v>
      </c>
      <c r="O55" s="29"/>
      <c r="P55" s="27">
        <v>19</v>
      </c>
      <c r="Q55" s="14">
        <v>0.31</v>
      </c>
      <c r="R55" s="4">
        <v>166.10002099997899</v>
      </c>
      <c r="S55" s="28" t="s">
        <v>28</v>
      </c>
      <c r="T55" s="29"/>
      <c r="U55" s="27">
        <v>19</v>
      </c>
      <c r="V55" s="14">
        <v>0.31</v>
      </c>
      <c r="W55" s="4">
        <v>77.900000000000006</v>
      </c>
      <c r="X55" s="28" t="s">
        <v>64</v>
      </c>
      <c r="Y55" s="29"/>
      <c r="Z55" s="27">
        <v>19</v>
      </c>
      <c r="AA55" s="14">
        <v>0.31</v>
      </c>
      <c r="AB55" s="4">
        <v>153.23314285714287</v>
      </c>
      <c r="AC55" s="28" t="s">
        <v>34</v>
      </c>
      <c r="AD55" s="29"/>
      <c r="AE55" s="27">
        <v>19</v>
      </c>
      <c r="AF55" s="14">
        <v>0.31</v>
      </c>
      <c r="AG55" s="4">
        <v>106.40002099997901</v>
      </c>
      <c r="AH55" s="28" t="s">
        <v>26</v>
      </c>
      <c r="AI55" s="29"/>
      <c r="AJ55" s="27">
        <v>19</v>
      </c>
      <c r="AK55" s="14">
        <v>0.31</v>
      </c>
      <c r="AL55" s="4">
        <v>135.69999999999999</v>
      </c>
      <c r="AM55" s="28" t="s">
        <v>21</v>
      </c>
      <c r="AN55" s="29"/>
      <c r="AO55" s="27">
        <v>19</v>
      </c>
      <c r="AP55" s="14">
        <v>0.31</v>
      </c>
      <c r="AQ55" s="4">
        <v>322.64629629629627</v>
      </c>
      <c r="AR55" s="28" t="s">
        <v>51</v>
      </c>
      <c r="AS55" s="29"/>
      <c r="AT55" s="27">
        <v>19</v>
      </c>
      <c r="AU55" s="14">
        <v>0.31</v>
      </c>
      <c r="AV55" s="4">
        <v>0</v>
      </c>
      <c r="AW55" s="28" t="s">
        <v>62</v>
      </c>
      <c r="AX55" s="29"/>
      <c r="AY55" s="27">
        <v>19</v>
      </c>
      <c r="AZ55" s="14">
        <v>0.31</v>
      </c>
      <c r="BA55" s="4">
        <v>79.284482758620683</v>
      </c>
      <c r="BB55" s="28" t="s">
        <v>28</v>
      </c>
      <c r="BC55" s="29"/>
      <c r="BD55" s="27">
        <v>19</v>
      </c>
      <c r="BE55" s="14">
        <v>0.31</v>
      </c>
      <c r="BF55" s="4">
        <v>0</v>
      </c>
      <c r="BG55" s="28" t="s">
        <v>62</v>
      </c>
      <c r="BH55" s="29"/>
    </row>
    <row r="56" spans="1:60" x14ac:dyDescent="0.4">
      <c r="A56" s="27">
        <v>20</v>
      </c>
      <c r="B56" s="14">
        <v>0.3</v>
      </c>
      <c r="C56" s="4">
        <v>0</v>
      </c>
      <c r="D56" s="28" t="s">
        <v>62</v>
      </c>
      <c r="E56" s="30"/>
      <c r="F56" s="27">
        <v>20</v>
      </c>
      <c r="G56" s="14">
        <v>0.3</v>
      </c>
      <c r="H56" s="4">
        <v>853.3</v>
      </c>
      <c r="I56" s="28" t="s">
        <v>47</v>
      </c>
      <c r="J56" s="30"/>
      <c r="K56" s="27">
        <v>20</v>
      </c>
      <c r="L56" s="14">
        <v>0.3</v>
      </c>
      <c r="M56" s="4">
        <v>604.08333333333337</v>
      </c>
      <c r="N56" s="28" t="s">
        <v>45</v>
      </c>
      <c r="O56" s="30"/>
      <c r="P56" s="27">
        <v>20</v>
      </c>
      <c r="Q56" s="14">
        <v>0.3</v>
      </c>
      <c r="R56" s="4">
        <v>215.1</v>
      </c>
      <c r="S56" s="28" t="s">
        <v>52</v>
      </c>
      <c r="T56" s="30"/>
      <c r="U56" s="27">
        <v>20</v>
      </c>
      <c r="V56" s="14">
        <v>0.3</v>
      </c>
      <c r="W56" s="4">
        <v>115.92835820895522</v>
      </c>
      <c r="X56" s="28" t="s">
        <v>52</v>
      </c>
      <c r="Y56" s="30"/>
      <c r="Z56" s="27">
        <v>20</v>
      </c>
      <c r="AA56" s="14">
        <v>0.3</v>
      </c>
      <c r="AB56" s="4">
        <v>156.12631578947369</v>
      </c>
      <c r="AC56" s="28" t="s">
        <v>28</v>
      </c>
      <c r="AD56" s="30"/>
      <c r="AE56" s="27">
        <v>20</v>
      </c>
      <c r="AF56" s="14">
        <v>0.3</v>
      </c>
      <c r="AG56" s="4">
        <v>59.632458233890212</v>
      </c>
      <c r="AH56" s="28" t="s">
        <v>93</v>
      </c>
      <c r="AI56" s="30"/>
      <c r="AJ56" s="27">
        <v>20</v>
      </c>
      <c r="AK56" s="14">
        <v>0.3</v>
      </c>
      <c r="AL56" s="4">
        <v>200.38593750000001</v>
      </c>
      <c r="AM56" s="28" t="s">
        <v>24</v>
      </c>
      <c r="AN56" s="30"/>
      <c r="AO56" s="27">
        <v>20</v>
      </c>
      <c r="AP56" s="14">
        <v>0.3</v>
      </c>
      <c r="AQ56" s="4">
        <v>274.22727272727269</v>
      </c>
      <c r="AR56" s="28" t="s">
        <v>54</v>
      </c>
      <c r="AS56" s="30"/>
      <c r="AT56" s="27">
        <v>20</v>
      </c>
      <c r="AU56" s="14">
        <v>0.3</v>
      </c>
      <c r="AV56" s="4">
        <v>0</v>
      </c>
      <c r="AW56" s="28" t="s">
        <v>62</v>
      </c>
      <c r="AX56" s="30"/>
      <c r="AY56" s="27">
        <v>20</v>
      </c>
      <c r="AZ56" s="14">
        <v>0.3</v>
      </c>
      <c r="BA56" s="4">
        <v>78.7</v>
      </c>
      <c r="BB56" s="28" t="s">
        <v>34</v>
      </c>
      <c r="BC56" s="30"/>
      <c r="BD56" s="27">
        <v>20</v>
      </c>
      <c r="BE56" s="14">
        <v>0.3</v>
      </c>
      <c r="BF56" s="4">
        <v>0</v>
      </c>
      <c r="BG56" s="28" t="s">
        <v>62</v>
      </c>
      <c r="BH56" s="30"/>
    </row>
    <row r="57" spans="1:60" x14ac:dyDescent="0.4">
      <c r="A57" s="27">
        <v>21</v>
      </c>
      <c r="B57" s="14">
        <v>0.28999999999999998</v>
      </c>
      <c r="C57" s="4">
        <v>0</v>
      </c>
      <c r="D57" s="28" t="s">
        <v>62</v>
      </c>
      <c r="E57" s="31"/>
      <c r="F57" s="27">
        <v>21</v>
      </c>
      <c r="G57" s="14">
        <v>0.28999999999999998</v>
      </c>
      <c r="H57" s="4">
        <v>351.3</v>
      </c>
      <c r="I57" s="28" t="s">
        <v>43</v>
      </c>
      <c r="J57" s="31"/>
      <c r="K57" s="27">
        <v>21</v>
      </c>
      <c r="L57" s="14">
        <v>0.28999999999999998</v>
      </c>
      <c r="M57" s="4">
        <v>781.7</v>
      </c>
      <c r="N57" s="28" t="s">
        <v>63</v>
      </c>
      <c r="O57" s="31"/>
      <c r="P57" s="27">
        <v>21</v>
      </c>
      <c r="Q57" s="14">
        <v>0.28999999999999998</v>
      </c>
      <c r="R57" s="4">
        <v>164.16125654450261</v>
      </c>
      <c r="S57" s="28" t="s">
        <v>31</v>
      </c>
      <c r="T57" s="31"/>
      <c r="U57" s="27">
        <v>21</v>
      </c>
      <c r="V57" s="14">
        <v>0.28999999999999998</v>
      </c>
      <c r="W57" s="4">
        <v>84.3</v>
      </c>
      <c r="X57" s="28" t="s">
        <v>58</v>
      </c>
      <c r="Y57" s="31"/>
      <c r="Z57" s="27">
        <v>21</v>
      </c>
      <c r="AA57" s="14">
        <v>0.28999999999999998</v>
      </c>
      <c r="AB57" s="4">
        <v>368.13333333333333</v>
      </c>
      <c r="AC57" s="28" t="s">
        <v>43</v>
      </c>
      <c r="AD57" s="31"/>
      <c r="AE57" s="27">
        <v>21</v>
      </c>
      <c r="AF57" s="14">
        <v>0.28999999999999998</v>
      </c>
      <c r="AG57" s="4">
        <v>67.3</v>
      </c>
      <c r="AH57" s="28" t="s">
        <v>63</v>
      </c>
      <c r="AI57" s="31"/>
      <c r="AJ57" s="27">
        <v>21</v>
      </c>
      <c r="AK57" s="14">
        <v>0.28999999999999998</v>
      </c>
      <c r="AL57" s="4">
        <v>146</v>
      </c>
      <c r="AM57" s="28" t="s">
        <v>40</v>
      </c>
      <c r="AN57" s="31"/>
      <c r="AO57" s="27">
        <v>21</v>
      </c>
      <c r="AP57" s="14">
        <v>0.28999999999999998</v>
      </c>
      <c r="AQ57" s="4">
        <v>1000.3</v>
      </c>
      <c r="AR57" s="28" t="s">
        <v>27</v>
      </c>
      <c r="AS57" s="31"/>
      <c r="AT57" s="27">
        <v>21</v>
      </c>
      <c r="AU57" s="14">
        <v>0.28999999999999998</v>
      </c>
      <c r="AV57" s="4">
        <v>0</v>
      </c>
      <c r="AW57" s="28" t="s">
        <v>62</v>
      </c>
      <c r="AX57" s="31"/>
      <c r="AY57" s="27">
        <v>21</v>
      </c>
      <c r="AZ57" s="14">
        <v>0.28999999999999998</v>
      </c>
      <c r="BA57" s="4">
        <v>183.71005025125629</v>
      </c>
      <c r="BB57" s="34" t="s">
        <v>42</v>
      </c>
      <c r="BC57" s="31"/>
      <c r="BD57" s="27">
        <v>21</v>
      </c>
      <c r="BE57" s="14">
        <v>0.28999999999999998</v>
      </c>
      <c r="BF57" s="4">
        <v>0</v>
      </c>
      <c r="BG57" s="28" t="s">
        <v>62</v>
      </c>
      <c r="BH57" s="31"/>
    </row>
    <row r="58" spans="1:60" x14ac:dyDescent="0.4">
      <c r="A58" s="27">
        <v>22</v>
      </c>
      <c r="B58" s="14">
        <v>0.28000000000000003</v>
      </c>
      <c r="C58" s="4">
        <v>0</v>
      </c>
      <c r="D58" s="28" t="s">
        <v>62</v>
      </c>
      <c r="E58" s="32"/>
      <c r="F58" s="27">
        <v>22</v>
      </c>
      <c r="G58" s="14">
        <v>0.28000000000000003</v>
      </c>
      <c r="H58" s="4">
        <v>239.200023999976</v>
      </c>
      <c r="I58" s="28" t="s">
        <v>52</v>
      </c>
      <c r="J58" s="32"/>
      <c r="K58" s="27">
        <v>22</v>
      </c>
      <c r="L58" s="14">
        <v>0.28000000000000003</v>
      </c>
      <c r="M58" s="4">
        <v>0</v>
      </c>
      <c r="N58" s="28" t="s">
        <v>62</v>
      </c>
      <c r="O58" s="32"/>
      <c r="P58" s="27">
        <v>22</v>
      </c>
      <c r="Q58" s="14">
        <v>0.28000000000000003</v>
      </c>
      <c r="R58" s="4">
        <v>268.89999999999998</v>
      </c>
      <c r="S58" s="28" t="s">
        <v>29</v>
      </c>
      <c r="T58" s="32"/>
      <c r="U58" s="27">
        <v>22</v>
      </c>
      <c r="V58" s="14">
        <v>0.28000000000000003</v>
      </c>
      <c r="W58" s="4">
        <v>91.773372781065092</v>
      </c>
      <c r="X58" s="28" t="s">
        <v>30</v>
      </c>
      <c r="Y58" s="32"/>
      <c r="Z58" s="27">
        <v>22</v>
      </c>
      <c r="AA58" s="14">
        <v>0.28000000000000003</v>
      </c>
      <c r="AB58" s="4">
        <v>0</v>
      </c>
      <c r="AC58" s="28" t="s">
        <v>62</v>
      </c>
      <c r="AD58" s="32"/>
      <c r="AE58" s="27">
        <v>22</v>
      </c>
      <c r="AF58" s="14">
        <v>0.28000000000000003</v>
      </c>
      <c r="AG58" s="4">
        <v>75.599999999999994</v>
      </c>
      <c r="AH58" s="28" t="s">
        <v>47</v>
      </c>
      <c r="AI58" s="32"/>
      <c r="AJ58" s="27">
        <v>22</v>
      </c>
      <c r="AK58" s="14">
        <v>0.28000000000000003</v>
      </c>
      <c r="AL58" s="4">
        <v>0</v>
      </c>
      <c r="AM58" s="28" t="s">
        <v>62</v>
      </c>
      <c r="AN58" s="32"/>
      <c r="AO58" s="27">
        <v>22</v>
      </c>
      <c r="AP58" s="14">
        <v>0.28000000000000003</v>
      </c>
      <c r="AQ58" s="4">
        <v>470.73684210526318</v>
      </c>
      <c r="AR58" s="28" t="s">
        <v>43</v>
      </c>
      <c r="AS58" s="32"/>
      <c r="AT58" s="27">
        <v>22</v>
      </c>
      <c r="AU58" s="14">
        <v>0.28000000000000003</v>
      </c>
      <c r="AV58" s="4">
        <v>0</v>
      </c>
      <c r="AW58" s="28" t="s">
        <v>62</v>
      </c>
      <c r="AX58" s="32"/>
      <c r="AY58" s="27">
        <v>22</v>
      </c>
      <c r="AZ58" s="14">
        <v>0.28000000000000003</v>
      </c>
      <c r="BA58" s="4">
        <v>0</v>
      </c>
      <c r="BB58" s="28" t="s">
        <v>62</v>
      </c>
      <c r="BC58" s="32"/>
      <c r="BD58" s="27">
        <v>22</v>
      </c>
      <c r="BE58" s="14">
        <v>0.28000000000000003</v>
      </c>
      <c r="BF58" s="4">
        <v>0</v>
      </c>
      <c r="BG58" s="28" t="s">
        <v>62</v>
      </c>
      <c r="BH58" s="32"/>
    </row>
    <row r="59" spans="1:60" x14ac:dyDescent="0.4">
      <c r="A59" s="27">
        <v>23</v>
      </c>
      <c r="B59" s="14">
        <v>0.27</v>
      </c>
      <c r="C59" s="4">
        <v>0</v>
      </c>
      <c r="D59" s="28" t="s">
        <v>62</v>
      </c>
      <c r="E59" s="32"/>
      <c r="F59" s="27">
        <v>23</v>
      </c>
      <c r="G59" s="14">
        <v>0.27</v>
      </c>
      <c r="H59" s="4">
        <v>229.8</v>
      </c>
      <c r="I59" s="28" t="s">
        <v>50</v>
      </c>
      <c r="J59" s="32"/>
      <c r="K59" s="27">
        <v>23</v>
      </c>
      <c r="L59" s="14">
        <v>0.27</v>
      </c>
      <c r="M59" s="4">
        <v>0</v>
      </c>
      <c r="N59" s="28" t="s">
        <v>62</v>
      </c>
      <c r="O59" s="32"/>
      <c r="P59" s="27">
        <v>23</v>
      </c>
      <c r="Q59" s="14">
        <v>0.27</v>
      </c>
      <c r="R59" s="4">
        <v>164.5</v>
      </c>
      <c r="S59" s="28" t="s">
        <v>38</v>
      </c>
      <c r="T59" s="32"/>
      <c r="U59" s="27">
        <v>23</v>
      </c>
      <c r="V59" s="14">
        <v>0.27</v>
      </c>
      <c r="W59" s="4">
        <v>89.1</v>
      </c>
      <c r="X59" s="28" t="s">
        <v>44</v>
      </c>
      <c r="Y59" s="32"/>
      <c r="Z59" s="27">
        <v>23</v>
      </c>
      <c r="AA59" s="14">
        <v>0.27</v>
      </c>
      <c r="AB59" s="4">
        <v>0</v>
      </c>
      <c r="AC59" s="28" t="s">
        <v>62</v>
      </c>
      <c r="AD59" s="32"/>
      <c r="AE59" s="27">
        <v>23</v>
      </c>
      <c r="AF59" s="14">
        <v>0.27</v>
      </c>
      <c r="AG59" s="4">
        <v>76.200024999975</v>
      </c>
      <c r="AH59" s="28" t="s">
        <v>19</v>
      </c>
      <c r="AI59" s="32"/>
      <c r="AJ59" s="27">
        <v>23</v>
      </c>
      <c r="AK59" s="14">
        <v>0.27</v>
      </c>
      <c r="AL59" s="4">
        <v>0</v>
      </c>
      <c r="AM59" s="28" t="s">
        <v>62</v>
      </c>
      <c r="AN59" s="32"/>
      <c r="AO59" s="27">
        <v>23</v>
      </c>
      <c r="AP59" s="14">
        <v>0.27</v>
      </c>
      <c r="AQ59" s="4">
        <v>384.3478260869565</v>
      </c>
      <c r="AR59" s="28" t="s">
        <v>39</v>
      </c>
      <c r="AS59" s="32"/>
      <c r="AT59" s="27">
        <v>23</v>
      </c>
      <c r="AU59" s="14">
        <v>0.27</v>
      </c>
      <c r="AV59" s="4">
        <v>0</v>
      </c>
      <c r="AW59" s="28" t="s">
        <v>62</v>
      </c>
      <c r="AX59" s="32"/>
      <c r="AY59" s="27">
        <v>23</v>
      </c>
      <c r="AZ59" s="14">
        <v>0.27</v>
      </c>
      <c r="BA59" s="4">
        <v>0</v>
      </c>
      <c r="BB59" s="28" t="s">
        <v>62</v>
      </c>
      <c r="BC59" s="32"/>
      <c r="BD59" s="27">
        <v>23</v>
      </c>
      <c r="BE59" s="14">
        <v>0.27</v>
      </c>
      <c r="BF59" s="4">
        <v>0</v>
      </c>
      <c r="BG59" s="28" t="s">
        <v>62</v>
      </c>
      <c r="BH59" s="32"/>
    </row>
    <row r="60" spans="1:60" x14ac:dyDescent="0.4">
      <c r="A60" s="27">
        <v>24</v>
      </c>
      <c r="B60" s="14">
        <v>0.26</v>
      </c>
      <c r="C60" s="4">
        <v>0</v>
      </c>
      <c r="D60" s="28" t="s">
        <v>62</v>
      </c>
      <c r="E60" s="32"/>
      <c r="F60" s="27">
        <v>24</v>
      </c>
      <c r="G60" s="14">
        <v>0.26</v>
      </c>
      <c r="H60" s="4">
        <v>543</v>
      </c>
      <c r="I60" s="28" t="s">
        <v>33</v>
      </c>
      <c r="J60" s="32"/>
      <c r="K60" s="27">
        <v>24</v>
      </c>
      <c r="L60" s="14">
        <v>0.26</v>
      </c>
      <c r="M60" s="4">
        <v>0</v>
      </c>
      <c r="N60" s="28" t="s">
        <v>62</v>
      </c>
      <c r="O60" s="32"/>
      <c r="P60" s="27">
        <v>24</v>
      </c>
      <c r="Q60" s="14">
        <v>0.26</v>
      </c>
      <c r="R60" s="4">
        <v>319.7</v>
      </c>
      <c r="S60" s="28" t="s">
        <v>37</v>
      </c>
      <c r="T60" s="32"/>
      <c r="U60" s="27">
        <v>24</v>
      </c>
      <c r="V60" s="14">
        <v>0.26</v>
      </c>
      <c r="W60" s="4">
        <v>246</v>
      </c>
      <c r="X60" s="28" t="s">
        <v>21</v>
      </c>
      <c r="Y60" s="32"/>
      <c r="Z60" s="27">
        <v>24</v>
      </c>
      <c r="AA60" s="14">
        <v>0.26</v>
      </c>
      <c r="AB60" s="4">
        <v>0</v>
      </c>
      <c r="AC60" s="28" t="s">
        <v>62</v>
      </c>
      <c r="AD60" s="32"/>
      <c r="AE60" s="27">
        <v>24</v>
      </c>
      <c r="AF60" s="14">
        <v>0.26</v>
      </c>
      <c r="AG60" s="4">
        <v>201.5</v>
      </c>
      <c r="AH60" s="28" t="s">
        <v>21</v>
      </c>
      <c r="AI60" s="32"/>
      <c r="AJ60" s="27">
        <v>24</v>
      </c>
      <c r="AK60" s="14">
        <v>0.26</v>
      </c>
      <c r="AL60" s="4">
        <v>0</v>
      </c>
      <c r="AM60" s="28" t="s">
        <v>62</v>
      </c>
      <c r="AN60" s="32"/>
      <c r="AO60" s="27">
        <v>24</v>
      </c>
      <c r="AP60" s="14">
        <v>0.26</v>
      </c>
      <c r="AQ60" s="4">
        <v>425.90476190476193</v>
      </c>
      <c r="AR60" s="28" t="s">
        <v>45</v>
      </c>
      <c r="AS60" s="32"/>
      <c r="AT60" s="27">
        <v>24</v>
      </c>
      <c r="AU60" s="14">
        <v>0.26</v>
      </c>
      <c r="AV60" s="4">
        <v>0</v>
      </c>
      <c r="AW60" s="28" t="s">
        <v>62</v>
      </c>
      <c r="AX60" s="32"/>
      <c r="AY60" s="27">
        <v>24</v>
      </c>
      <c r="AZ60" s="14">
        <v>0.26</v>
      </c>
      <c r="BA60" s="4">
        <v>0</v>
      </c>
      <c r="BB60" s="28" t="s">
        <v>62</v>
      </c>
      <c r="BC60" s="32"/>
      <c r="BD60" s="27">
        <v>24</v>
      </c>
      <c r="BE60" s="14">
        <v>0.26</v>
      </c>
      <c r="BF60" s="4">
        <v>0</v>
      </c>
      <c r="BG60" s="28" t="s">
        <v>62</v>
      </c>
      <c r="BH60" s="32"/>
    </row>
    <row r="61" spans="1:60" ht="19.5" thickBot="1" x14ac:dyDescent="0.45">
      <c r="A61" s="27">
        <v>25</v>
      </c>
      <c r="B61" s="14">
        <v>0.25</v>
      </c>
      <c r="C61" s="4">
        <v>0</v>
      </c>
      <c r="D61" s="28" t="s">
        <v>62</v>
      </c>
      <c r="E61" s="33"/>
      <c r="F61" s="27">
        <v>25</v>
      </c>
      <c r="G61" s="14">
        <v>0.25</v>
      </c>
      <c r="H61" s="4">
        <v>358.800026999973</v>
      </c>
      <c r="I61" s="28" t="s">
        <v>29</v>
      </c>
      <c r="J61" s="33"/>
      <c r="K61" s="27">
        <v>25</v>
      </c>
      <c r="L61" s="14">
        <v>0.25</v>
      </c>
      <c r="M61" s="4">
        <v>0</v>
      </c>
      <c r="N61" s="28" t="s">
        <v>62</v>
      </c>
      <c r="O61" s="33"/>
      <c r="P61" s="27">
        <v>25</v>
      </c>
      <c r="Q61" s="14">
        <v>0.25</v>
      </c>
      <c r="R61" s="4">
        <v>231.34222222222223</v>
      </c>
      <c r="S61" s="28" t="s">
        <v>34</v>
      </c>
      <c r="T61" s="33"/>
      <c r="U61" s="27">
        <v>25</v>
      </c>
      <c r="V61" s="14">
        <v>0.25</v>
      </c>
      <c r="W61" s="4">
        <v>104.4</v>
      </c>
      <c r="X61" s="28" t="s">
        <v>43</v>
      </c>
      <c r="Y61" s="33"/>
      <c r="Z61" s="27">
        <v>25</v>
      </c>
      <c r="AA61" s="14">
        <v>0.25</v>
      </c>
      <c r="AB61" s="4">
        <v>0</v>
      </c>
      <c r="AC61" s="28" t="s">
        <v>62</v>
      </c>
      <c r="AD61" s="33"/>
      <c r="AE61" s="27">
        <v>25</v>
      </c>
      <c r="AF61" s="14">
        <v>0.25</v>
      </c>
      <c r="AG61" s="4">
        <v>238.6</v>
      </c>
      <c r="AH61" s="28" t="s">
        <v>35</v>
      </c>
      <c r="AI61" s="33"/>
      <c r="AJ61" s="27">
        <v>25</v>
      </c>
      <c r="AK61" s="14">
        <v>0.25</v>
      </c>
      <c r="AL61" s="4">
        <v>0</v>
      </c>
      <c r="AM61" s="28" t="s">
        <v>62</v>
      </c>
      <c r="AN61" s="33"/>
      <c r="AO61" s="27">
        <v>25</v>
      </c>
      <c r="AP61" s="14">
        <v>0.25</v>
      </c>
      <c r="AQ61" s="4">
        <v>785.36363636363637</v>
      </c>
      <c r="AR61" s="28" t="s">
        <v>21</v>
      </c>
      <c r="AS61" s="33"/>
      <c r="AT61" s="27">
        <v>25</v>
      </c>
      <c r="AU61" s="14">
        <v>0.25</v>
      </c>
      <c r="AV61" s="4">
        <v>0</v>
      </c>
      <c r="AW61" s="28" t="s">
        <v>62</v>
      </c>
      <c r="AX61" s="33"/>
      <c r="AY61" s="27">
        <v>25</v>
      </c>
      <c r="AZ61" s="14">
        <v>0.25</v>
      </c>
      <c r="BA61" s="4">
        <v>0</v>
      </c>
      <c r="BB61" s="28" t="s">
        <v>62</v>
      </c>
      <c r="BC61" s="33"/>
      <c r="BD61" s="27">
        <v>25</v>
      </c>
      <c r="BE61" s="14">
        <v>0.25</v>
      </c>
      <c r="BF61" s="4">
        <v>0</v>
      </c>
      <c r="BG61" s="28" t="s">
        <v>62</v>
      </c>
      <c r="BH61" s="33"/>
    </row>
    <row r="62" spans="1:60" ht="19.5" thickBot="1" x14ac:dyDescent="0.45">
      <c r="A62" s="27">
        <v>26</v>
      </c>
      <c r="B62" s="14">
        <v>0.24</v>
      </c>
      <c r="C62" s="4">
        <v>0</v>
      </c>
      <c r="D62" s="28" t="s">
        <v>62</v>
      </c>
      <c r="E62" s="35"/>
      <c r="F62" s="27">
        <v>26</v>
      </c>
      <c r="G62" s="14">
        <v>0.24</v>
      </c>
      <c r="H62" s="4">
        <v>247</v>
      </c>
      <c r="I62" s="28" t="s">
        <v>48</v>
      </c>
      <c r="J62" s="35"/>
      <c r="K62" s="27">
        <v>26</v>
      </c>
      <c r="L62" s="14">
        <v>0.24</v>
      </c>
      <c r="M62" s="4">
        <v>0</v>
      </c>
      <c r="N62" s="28" t="s">
        <v>62</v>
      </c>
      <c r="O62" s="35"/>
      <c r="P62" s="27">
        <v>26</v>
      </c>
      <c r="Q62" s="14">
        <v>0.24</v>
      </c>
      <c r="R62" s="4">
        <v>234.5</v>
      </c>
      <c r="S62" s="28" t="s">
        <v>49</v>
      </c>
      <c r="T62" s="35"/>
      <c r="U62" s="27">
        <v>26</v>
      </c>
      <c r="V62" s="14">
        <v>0.24</v>
      </c>
      <c r="W62" s="4">
        <v>143.69999999999999</v>
      </c>
      <c r="X62" s="28" t="s">
        <v>39</v>
      </c>
      <c r="Y62" s="35"/>
      <c r="Z62" s="27">
        <v>26</v>
      </c>
      <c r="AA62" s="14">
        <v>0.24</v>
      </c>
      <c r="AB62" s="4">
        <v>0</v>
      </c>
      <c r="AC62" s="28" t="s">
        <v>62</v>
      </c>
      <c r="AD62" s="35"/>
      <c r="AE62" s="27">
        <v>26</v>
      </c>
      <c r="AF62" s="14">
        <v>0.24</v>
      </c>
      <c r="AG62" s="4">
        <v>96</v>
      </c>
      <c r="AH62" s="28" t="s">
        <v>41</v>
      </c>
      <c r="AI62" s="35"/>
      <c r="AJ62" s="27">
        <v>26</v>
      </c>
      <c r="AK62" s="14">
        <v>0.24</v>
      </c>
      <c r="AL62" s="4">
        <v>0</v>
      </c>
      <c r="AM62" s="28" t="s">
        <v>62</v>
      </c>
      <c r="AN62" s="35"/>
      <c r="AO62" s="27">
        <v>26</v>
      </c>
      <c r="AP62" s="14">
        <v>0.24</v>
      </c>
      <c r="AQ62" s="4">
        <v>1583.9</v>
      </c>
      <c r="AR62" s="28" t="s">
        <v>25</v>
      </c>
      <c r="AS62" s="35"/>
      <c r="AT62" s="27">
        <v>26</v>
      </c>
      <c r="AU62" s="14">
        <v>0.24</v>
      </c>
      <c r="AV62" s="4">
        <v>0</v>
      </c>
      <c r="AW62" s="28" t="s">
        <v>62</v>
      </c>
      <c r="AX62" s="35"/>
      <c r="AY62" s="27">
        <v>26</v>
      </c>
      <c r="AZ62" s="14">
        <v>0.24</v>
      </c>
      <c r="BA62" s="4">
        <v>0</v>
      </c>
      <c r="BB62" s="28" t="s">
        <v>62</v>
      </c>
      <c r="BC62" s="35"/>
      <c r="BD62" s="27">
        <v>26</v>
      </c>
      <c r="BE62" s="14">
        <v>0.24</v>
      </c>
      <c r="BF62" s="4">
        <v>0</v>
      </c>
      <c r="BG62" s="28" t="s">
        <v>62</v>
      </c>
      <c r="BH62" s="35"/>
    </row>
    <row r="63" spans="1:60" x14ac:dyDescent="0.4">
      <c r="A63" s="27">
        <v>27</v>
      </c>
      <c r="B63" s="14">
        <v>0.23</v>
      </c>
      <c r="C63" s="4">
        <v>0</v>
      </c>
      <c r="D63" s="28" t="s">
        <v>62</v>
      </c>
      <c r="E63" s="36"/>
      <c r="F63" s="27">
        <v>27</v>
      </c>
      <c r="G63" s="14">
        <v>0.23</v>
      </c>
      <c r="H63" s="4">
        <v>380</v>
      </c>
      <c r="I63" s="28" t="s">
        <v>61</v>
      </c>
      <c r="J63" s="36"/>
      <c r="K63" s="27">
        <v>27</v>
      </c>
      <c r="L63" s="14">
        <v>0.23</v>
      </c>
      <c r="M63" s="4">
        <v>0</v>
      </c>
      <c r="N63" s="28" t="s">
        <v>62</v>
      </c>
      <c r="O63" s="36"/>
      <c r="P63" s="27">
        <v>27</v>
      </c>
      <c r="Q63" s="14">
        <v>0.23</v>
      </c>
      <c r="R63" s="4">
        <v>262.89999999999998</v>
      </c>
      <c r="S63" s="28" t="s">
        <v>27</v>
      </c>
      <c r="T63" s="36"/>
      <c r="U63" s="27">
        <v>27</v>
      </c>
      <c r="V63" s="14">
        <v>0.23</v>
      </c>
      <c r="W63" s="4">
        <v>126.7</v>
      </c>
      <c r="X63" s="28" t="s">
        <v>46</v>
      </c>
      <c r="Y63" s="36"/>
      <c r="Z63" s="27">
        <v>27</v>
      </c>
      <c r="AA63" s="14">
        <v>0.23</v>
      </c>
      <c r="AB63" s="4">
        <v>0</v>
      </c>
      <c r="AC63" s="28" t="s">
        <v>62</v>
      </c>
      <c r="AD63" s="36"/>
      <c r="AE63" s="27">
        <v>27</v>
      </c>
      <c r="AF63" s="14">
        <v>0.23</v>
      </c>
      <c r="AG63" s="4">
        <v>99.2</v>
      </c>
      <c r="AH63" s="28" t="s">
        <v>52</v>
      </c>
      <c r="AI63" s="36"/>
      <c r="AJ63" s="27">
        <v>27</v>
      </c>
      <c r="AK63" s="14">
        <v>0.23</v>
      </c>
      <c r="AL63" s="4">
        <v>0</v>
      </c>
      <c r="AM63" s="28" t="s">
        <v>62</v>
      </c>
      <c r="AN63" s="36"/>
      <c r="AO63" s="27">
        <v>27</v>
      </c>
      <c r="AP63" s="14">
        <v>0.23</v>
      </c>
      <c r="AQ63" s="4">
        <v>1810.1</v>
      </c>
      <c r="AR63" s="28" t="s">
        <v>40</v>
      </c>
      <c r="AS63" s="36"/>
      <c r="AT63" s="27">
        <v>27</v>
      </c>
      <c r="AU63" s="14">
        <v>0.23</v>
      </c>
      <c r="AV63" s="4">
        <v>0</v>
      </c>
      <c r="AW63" s="28" t="s">
        <v>62</v>
      </c>
      <c r="AX63" s="36"/>
      <c r="AY63" s="27">
        <v>27</v>
      </c>
      <c r="AZ63" s="14">
        <v>0.23</v>
      </c>
      <c r="BA63" s="4">
        <v>0</v>
      </c>
      <c r="BB63" s="28" t="s">
        <v>62</v>
      </c>
      <c r="BC63" s="36"/>
      <c r="BD63" s="27">
        <v>27</v>
      </c>
      <c r="BE63" s="14">
        <v>0.23</v>
      </c>
      <c r="BF63" s="4">
        <v>0</v>
      </c>
      <c r="BG63" s="28" t="s">
        <v>62</v>
      </c>
      <c r="BH63" s="36"/>
    </row>
    <row r="64" spans="1:60" x14ac:dyDescent="0.4">
      <c r="A64" s="27">
        <v>28</v>
      </c>
      <c r="B64" s="14">
        <v>0.22</v>
      </c>
      <c r="C64" s="4">
        <v>0</v>
      </c>
      <c r="D64" s="28" t="s">
        <v>62</v>
      </c>
      <c r="F64" s="27">
        <v>28</v>
      </c>
      <c r="G64" s="14">
        <v>0.22</v>
      </c>
      <c r="H64" s="4">
        <v>717.70002999997007</v>
      </c>
      <c r="I64" s="28" t="s">
        <v>36</v>
      </c>
      <c r="K64" s="27">
        <v>28</v>
      </c>
      <c r="L64" s="14">
        <v>0.22</v>
      </c>
      <c r="M64" s="4">
        <v>0</v>
      </c>
      <c r="N64" s="28" t="s">
        <v>62</v>
      </c>
      <c r="P64" s="27">
        <v>28</v>
      </c>
      <c r="Q64" s="14">
        <v>0.22</v>
      </c>
      <c r="R64" s="4">
        <v>239.6</v>
      </c>
      <c r="S64" s="28" t="s">
        <v>54</v>
      </c>
      <c r="U64" s="27">
        <v>28</v>
      </c>
      <c r="V64" s="14">
        <v>0.22</v>
      </c>
      <c r="W64" s="4">
        <v>126.7</v>
      </c>
      <c r="X64" s="28" t="s">
        <v>46</v>
      </c>
      <c r="Z64" s="27">
        <v>28</v>
      </c>
      <c r="AA64" s="14">
        <v>0.22</v>
      </c>
      <c r="AB64" s="4">
        <v>0</v>
      </c>
      <c r="AC64" s="28" t="s">
        <v>62</v>
      </c>
      <c r="AE64" s="27">
        <v>28</v>
      </c>
      <c r="AF64" s="14">
        <v>0.22</v>
      </c>
      <c r="AG64" s="4">
        <v>108.2</v>
      </c>
      <c r="AH64" s="28" t="s">
        <v>87</v>
      </c>
      <c r="AJ64" s="27">
        <v>28</v>
      </c>
      <c r="AK64" s="14">
        <v>0.22</v>
      </c>
      <c r="AL64" s="4">
        <v>0</v>
      </c>
      <c r="AM64" s="28" t="s">
        <v>62</v>
      </c>
      <c r="AO64" s="27">
        <v>28</v>
      </c>
      <c r="AP64" s="14">
        <v>0.22</v>
      </c>
      <c r="AQ64" s="4">
        <v>582.9</v>
      </c>
      <c r="AR64" s="28" t="s">
        <v>37</v>
      </c>
      <c r="AT64" s="27">
        <v>28</v>
      </c>
      <c r="AU64" s="14">
        <v>0.22</v>
      </c>
      <c r="AV64" s="4">
        <v>0</v>
      </c>
      <c r="AW64" s="28" t="s">
        <v>62</v>
      </c>
      <c r="AY64" s="27">
        <v>28</v>
      </c>
      <c r="AZ64" s="14">
        <v>0.22</v>
      </c>
      <c r="BA64" s="4">
        <v>0</v>
      </c>
      <c r="BB64" s="28" t="s">
        <v>62</v>
      </c>
      <c r="BD64" s="27">
        <v>28</v>
      </c>
      <c r="BE64" s="14">
        <v>0.22</v>
      </c>
      <c r="BF64" s="4">
        <v>0</v>
      </c>
      <c r="BG64" s="28" t="s">
        <v>62</v>
      </c>
    </row>
    <row r="65" spans="1:60" x14ac:dyDescent="0.4">
      <c r="A65" s="27">
        <v>29</v>
      </c>
      <c r="B65" s="14">
        <v>0.21</v>
      </c>
      <c r="C65" s="4">
        <v>0</v>
      </c>
      <c r="D65" s="28" t="s">
        <v>62</v>
      </c>
      <c r="F65" s="27">
        <v>29</v>
      </c>
      <c r="G65" s="14">
        <v>0.21</v>
      </c>
      <c r="H65" s="4">
        <v>617.6</v>
      </c>
      <c r="I65" s="28" t="s">
        <v>44</v>
      </c>
      <c r="K65" s="27">
        <v>29</v>
      </c>
      <c r="L65" s="14">
        <v>0.21</v>
      </c>
      <c r="M65" s="4">
        <v>0</v>
      </c>
      <c r="N65" s="28" t="s">
        <v>62</v>
      </c>
      <c r="P65" s="27">
        <v>29</v>
      </c>
      <c r="Q65" s="14">
        <v>0.21</v>
      </c>
      <c r="R65" s="4">
        <v>657.3</v>
      </c>
      <c r="S65" s="28" t="s">
        <v>42</v>
      </c>
      <c r="U65" s="27">
        <v>29</v>
      </c>
      <c r="V65" s="14">
        <v>0.21</v>
      </c>
      <c r="W65" s="4">
        <v>129.9</v>
      </c>
      <c r="X65" s="28" t="s">
        <v>49</v>
      </c>
      <c r="Z65" s="27">
        <v>29</v>
      </c>
      <c r="AA65" s="14">
        <v>0.21</v>
      </c>
      <c r="AB65" s="4">
        <v>0</v>
      </c>
      <c r="AC65" s="28" t="s">
        <v>62</v>
      </c>
      <c r="AE65" s="27">
        <v>29</v>
      </c>
      <c r="AF65" s="14">
        <v>0.21</v>
      </c>
      <c r="AG65" s="4">
        <v>178.9</v>
      </c>
      <c r="AH65" s="28" t="s">
        <v>94</v>
      </c>
      <c r="AJ65" s="27">
        <v>29</v>
      </c>
      <c r="AK65" s="14">
        <v>0.21</v>
      </c>
      <c r="AL65" s="4">
        <v>0</v>
      </c>
      <c r="AM65" s="28" t="s">
        <v>62</v>
      </c>
      <c r="AO65" s="27">
        <v>29</v>
      </c>
      <c r="AP65" s="14">
        <v>0.21</v>
      </c>
      <c r="AQ65" s="4">
        <v>0</v>
      </c>
      <c r="AR65" s="28" t="s">
        <v>62</v>
      </c>
      <c r="AT65" s="27">
        <v>29</v>
      </c>
      <c r="AU65" s="14">
        <v>0.21</v>
      </c>
      <c r="AV65" s="4">
        <v>0</v>
      </c>
      <c r="AW65" s="28" t="s">
        <v>62</v>
      </c>
      <c r="AY65" s="27">
        <v>29</v>
      </c>
      <c r="AZ65" s="14">
        <v>0.21</v>
      </c>
      <c r="BA65" s="4">
        <v>0</v>
      </c>
      <c r="BB65" s="28" t="s">
        <v>62</v>
      </c>
      <c r="BD65" s="27">
        <v>29</v>
      </c>
      <c r="BE65" s="14">
        <v>0.21</v>
      </c>
      <c r="BF65" s="4">
        <v>0</v>
      </c>
      <c r="BG65" s="28" t="s">
        <v>62</v>
      </c>
    </row>
    <row r="66" spans="1:60" x14ac:dyDescent="0.4">
      <c r="A66" s="27">
        <v>30</v>
      </c>
      <c r="B66" s="14">
        <v>0.2</v>
      </c>
      <c r="C66" s="4">
        <v>0</v>
      </c>
      <c r="D66" s="28" t="s">
        <v>62</v>
      </c>
      <c r="F66" s="27">
        <v>30</v>
      </c>
      <c r="G66" s="14">
        <v>0.2</v>
      </c>
      <c r="H66" s="4">
        <v>658.8</v>
      </c>
      <c r="I66" s="28" t="s">
        <v>45</v>
      </c>
      <c r="K66" s="27">
        <v>30</v>
      </c>
      <c r="L66" s="14">
        <v>0.2</v>
      </c>
      <c r="M66" s="4">
        <v>0</v>
      </c>
      <c r="N66" s="28" t="s">
        <v>62</v>
      </c>
      <c r="P66" s="27">
        <v>30</v>
      </c>
      <c r="Q66" s="14">
        <v>0.2</v>
      </c>
      <c r="R66" s="4">
        <v>657.3</v>
      </c>
      <c r="S66" s="28" t="s">
        <v>42</v>
      </c>
      <c r="U66" s="27">
        <v>30</v>
      </c>
      <c r="V66" s="14">
        <v>0.2</v>
      </c>
      <c r="W66" s="4">
        <v>254.6</v>
      </c>
      <c r="X66" s="28" t="s">
        <v>51</v>
      </c>
      <c r="Z66" s="27">
        <v>30</v>
      </c>
      <c r="AA66" s="14">
        <v>0.2</v>
      </c>
      <c r="AB66" s="4">
        <v>0</v>
      </c>
      <c r="AC66" s="28" t="s">
        <v>62</v>
      </c>
      <c r="AE66" s="27">
        <v>30</v>
      </c>
      <c r="AF66" s="14">
        <v>0.2</v>
      </c>
      <c r="AG66" s="4">
        <v>180.5</v>
      </c>
      <c r="AH66" s="28" t="s">
        <v>33</v>
      </c>
      <c r="AJ66" s="27">
        <v>30</v>
      </c>
      <c r="AK66" s="14">
        <v>0.2</v>
      </c>
      <c r="AL66" s="4">
        <v>0</v>
      </c>
      <c r="AM66" s="28" t="s">
        <v>62</v>
      </c>
      <c r="AO66" s="27">
        <v>30</v>
      </c>
      <c r="AP66" s="14">
        <v>0.2</v>
      </c>
      <c r="AQ66" s="4">
        <v>0</v>
      </c>
      <c r="AR66" s="28" t="s">
        <v>62</v>
      </c>
      <c r="AT66" s="27">
        <v>30</v>
      </c>
      <c r="AU66" s="14">
        <v>0.2</v>
      </c>
      <c r="AV66" s="4">
        <v>0</v>
      </c>
      <c r="AW66" s="28" t="s">
        <v>62</v>
      </c>
      <c r="AY66" s="27">
        <v>30</v>
      </c>
      <c r="AZ66" s="14">
        <v>0.2</v>
      </c>
      <c r="BA66" s="4">
        <v>0</v>
      </c>
      <c r="BB66" s="28" t="s">
        <v>62</v>
      </c>
      <c r="BD66" s="27">
        <v>30</v>
      </c>
      <c r="BE66" s="14">
        <v>0.2</v>
      </c>
      <c r="BF66" s="4">
        <v>0</v>
      </c>
      <c r="BG66" s="28" t="s">
        <v>62</v>
      </c>
    </row>
    <row r="67" spans="1:60" x14ac:dyDescent="0.4">
      <c r="B67" t="s">
        <v>95</v>
      </c>
      <c r="F67" t="s">
        <v>96</v>
      </c>
      <c r="K67" t="s">
        <v>97</v>
      </c>
      <c r="P67" t="s">
        <v>98</v>
      </c>
      <c r="U67" t="s">
        <v>99</v>
      </c>
      <c r="Z67" t="s">
        <v>100</v>
      </c>
      <c r="AE67" t="s">
        <v>101</v>
      </c>
      <c r="AJ67" t="s">
        <v>102</v>
      </c>
      <c r="AO67" t="s">
        <v>103</v>
      </c>
      <c r="AT67" t="s">
        <v>104</v>
      </c>
      <c r="AY67" t="s">
        <v>105</v>
      </c>
      <c r="BD67" t="s">
        <v>106</v>
      </c>
    </row>
    <row r="68" spans="1:60" ht="19.5" thickBot="1" x14ac:dyDescent="0.45">
      <c r="A68" s="8" t="s">
        <v>18</v>
      </c>
      <c r="B68" s="4">
        <v>1.5862499999999999</v>
      </c>
      <c r="C68" s="4">
        <f>+AVERAGE(B69:B73)</f>
        <v>1.1935018851808961</v>
      </c>
      <c r="D68" s="4"/>
      <c r="E68" s="5"/>
      <c r="F68" s="8" t="s">
        <v>18</v>
      </c>
      <c r="G68" s="4">
        <v>1.9550003399996601</v>
      </c>
      <c r="H68" s="4">
        <f>+AVERAGE(G69:G73)</f>
        <v>1.4513180661648697</v>
      </c>
      <c r="I68" s="4"/>
      <c r="J68" s="5"/>
      <c r="K68" s="8" t="s">
        <v>18</v>
      </c>
      <c r="L68" s="4">
        <v>1.9963505016722407</v>
      </c>
      <c r="M68" s="4">
        <f>+AVERAGE(L69:L73)</f>
        <v>1.3059713212098309</v>
      </c>
      <c r="N68" s="4"/>
      <c r="O68" s="5"/>
      <c r="P68" s="8" t="s">
        <v>18</v>
      </c>
      <c r="Q68" s="4">
        <v>0.95060027999972008</v>
      </c>
      <c r="R68" s="4">
        <f>+AVERAGE(Q69:Q73)</f>
        <v>0.8432393725345978</v>
      </c>
      <c r="S68" s="4"/>
      <c r="T68" s="5"/>
      <c r="U68" s="8" t="s">
        <v>18</v>
      </c>
      <c r="V68" s="4">
        <v>1.1847422394678491</v>
      </c>
      <c r="W68" s="4">
        <f>+AVERAGE(V69:V73)</f>
        <v>0.98417184791208179</v>
      </c>
      <c r="X68" s="4"/>
      <c r="Y68" s="5"/>
      <c r="Z68" s="8" t="s">
        <v>18</v>
      </c>
      <c r="AA68" s="4">
        <v>1.3523438395415475</v>
      </c>
      <c r="AB68" s="4">
        <f>+AVERAGE(AA69:AA73)</f>
        <v>1.2651197691696059</v>
      </c>
      <c r="AC68" s="4"/>
      <c r="AD68" s="5"/>
      <c r="AE68" s="8" t="s">
        <v>18</v>
      </c>
      <c r="AF68" s="4">
        <v>2.1984201680672268</v>
      </c>
      <c r="AG68" s="4">
        <f>+AVERAGE(AF69:AF73)</f>
        <v>1.571123623572912</v>
      </c>
      <c r="AH68" s="4"/>
      <c r="AI68" s="5"/>
      <c r="AJ68" s="8" t="s">
        <v>18</v>
      </c>
      <c r="AK68" s="4">
        <v>1.5120002849997147</v>
      </c>
      <c r="AL68" s="4">
        <f>+AVERAGE(AK69:AK73)</f>
        <v>1.2929962857338584</v>
      </c>
      <c r="AM68" s="4"/>
      <c r="AN68" s="5"/>
      <c r="AO68" s="8" t="s">
        <v>18</v>
      </c>
      <c r="AP68" s="4">
        <v>2.0095113772455089</v>
      </c>
      <c r="AQ68" s="4">
        <f>+AVERAGE(AP69:AP73)</f>
        <v>1.877564128730955</v>
      </c>
      <c r="AR68" s="4"/>
      <c r="AS68" s="5"/>
      <c r="AT68" s="8" t="s">
        <v>18</v>
      </c>
      <c r="AU68" s="4">
        <v>1.6380042968749999</v>
      </c>
      <c r="AV68" s="4">
        <f>+AVERAGE(AU69:AU73)</f>
        <v>1.0513104215616498</v>
      </c>
      <c r="AW68" s="4"/>
      <c r="AX68" s="5"/>
      <c r="AY68" s="8" t="s">
        <v>18</v>
      </c>
      <c r="AZ68" s="4">
        <v>3.0002358974358976</v>
      </c>
      <c r="BA68" s="4">
        <f>+AVERAGE(AZ69:AZ73)</f>
        <v>1.6486785892676885</v>
      </c>
      <c r="BB68" s="4"/>
      <c r="BC68" s="5"/>
      <c r="BD68" s="8" t="s">
        <v>18</v>
      </c>
      <c r="BE68" s="4">
        <v>0.95220309810671255</v>
      </c>
      <c r="BF68" s="4">
        <f>+AVERAGE(BE69:BE73)</f>
        <v>0.89579559125543518</v>
      </c>
      <c r="BG68" s="4"/>
      <c r="BH68" s="5"/>
    </row>
    <row r="69" spans="1:60" x14ac:dyDescent="0.4">
      <c r="A69" s="9">
        <v>1</v>
      </c>
      <c r="B69" s="10">
        <v>1.5862499999999999</v>
      </c>
      <c r="C69" s="11">
        <v>88.125</v>
      </c>
      <c r="D69" s="12" t="s">
        <v>64</v>
      </c>
      <c r="F69" s="9">
        <v>1</v>
      </c>
      <c r="G69" s="10">
        <v>1.9550003399996601</v>
      </c>
      <c r="H69" s="11">
        <v>57.500009999989999</v>
      </c>
      <c r="I69" s="12" t="s">
        <v>29</v>
      </c>
      <c r="K69" s="9">
        <v>1</v>
      </c>
      <c r="L69" s="10">
        <v>1.9963505016722407</v>
      </c>
      <c r="M69" s="11">
        <v>83.181270903010031</v>
      </c>
      <c r="N69" s="12" t="s">
        <v>33</v>
      </c>
      <c r="P69" s="9">
        <v>1</v>
      </c>
      <c r="Q69" s="10">
        <v>0.95060027999972008</v>
      </c>
      <c r="R69" s="11">
        <v>67.900019999980003</v>
      </c>
      <c r="S69" s="12" t="s">
        <v>28</v>
      </c>
      <c r="U69" s="9">
        <v>1</v>
      </c>
      <c r="V69" s="10">
        <v>1.1847422394678491</v>
      </c>
      <c r="W69" s="11">
        <v>51.510532150776051</v>
      </c>
      <c r="X69" s="12" t="s">
        <v>65</v>
      </c>
      <c r="Z69" s="9">
        <v>1</v>
      </c>
      <c r="AA69" s="10">
        <v>1.3523438395415475</v>
      </c>
      <c r="AB69" s="11">
        <v>84.52148997134671</v>
      </c>
      <c r="AC69" s="12" t="s">
        <v>27</v>
      </c>
      <c r="AE69" s="9">
        <v>1</v>
      </c>
      <c r="AF69" s="10">
        <v>2.1984201680672268</v>
      </c>
      <c r="AG69" s="11">
        <v>91.600840336134453</v>
      </c>
      <c r="AH69" s="12" t="s">
        <v>31</v>
      </c>
      <c r="AJ69" s="9">
        <v>1</v>
      </c>
      <c r="AK69" s="10">
        <v>1.5120002849997147</v>
      </c>
      <c r="AL69" s="11">
        <v>100.80001899998099</v>
      </c>
      <c r="AM69" s="12" t="s">
        <v>28</v>
      </c>
      <c r="AO69" s="9">
        <v>1</v>
      </c>
      <c r="AP69" s="10">
        <v>2.0095113772455089</v>
      </c>
      <c r="AQ69" s="11">
        <v>83.729640718562877</v>
      </c>
      <c r="AR69" s="12" t="s">
        <v>26</v>
      </c>
      <c r="AT69" s="9">
        <v>1</v>
      </c>
      <c r="AU69" s="10">
        <v>1.6380042968749999</v>
      </c>
      <c r="AV69" s="11">
        <v>71.217578125000003</v>
      </c>
      <c r="AW69" s="12" t="s">
        <v>26</v>
      </c>
      <c r="AY69" s="9">
        <v>1</v>
      </c>
      <c r="AZ69" s="10">
        <v>3.0002358974358976</v>
      </c>
      <c r="BA69" s="11">
        <v>214.30256410256411</v>
      </c>
      <c r="BB69" s="12" t="s">
        <v>51</v>
      </c>
      <c r="BD69" s="9">
        <v>1</v>
      </c>
      <c r="BE69" s="10">
        <v>0.95220309810671255</v>
      </c>
      <c r="BF69" s="11">
        <v>63.480206540447504</v>
      </c>
      <c r="BG69" s="12" t="s">
        <v>52</v>
      </c>
    </row>
    <row r="70" spans="1:60" x14ac:dyDescent="0.4">
      <c r="A70" s="13">
        <v>2</v>
      </c>
      <c r="B70" s="14">
        <v>1.5067616666666666</v>
      </c>
      <c r="C70" s="4">
        <v>71.75055555555555</v>
      </c>
      <c r="D70" s="15" t="s">
        <v>53</v>
      </c>
      <c r="F70" s="13">
        <v>2</v>
      </c>
      <c r="G70" s="17">
        <v>1.724800351999648</v>
      </c>
      <c r="H70" s="4">
        <v>39.200007999992003</v>
      </c>
      <c r="I70" s="16" t="s">
        <v>27</v>
      </c>
      <c r="K70" s="13">
        <v>2</v>
      </c>
      <c r="L70" s="14">
        <v>1.3619999999999999</v>
      </c>
      <c r="M70" s="4">
        <v>90.8</v>
      </c>
      <c r="N70" s="15" t="s">
        <v>64</v>
      </c>
      <c r="P70" s="13">
        <v>2</v>
      </c>
      <c r="Q70" s="14">
        <v>0.84040035199964802</v>
      </c>
      <c r="R70" s="4">
        <v>19.100007999992002</v>
      </c>
      <c r="S70" s="16" t="s">
        <v>26</v>
      </c>
      <c r="U70" s="13">
        <v>2</v>
      </c>
      <c r="V70" s="17">
        <v>0.95760034199965804</v>
      </c>
      <c r="W70" s="4">
        <v>16.800005999993999</v>
      </c>
      <c r="X70" s="16" t="s">
        <v>22</v>
      </c>
      <c r="Z70" s="13">
        <v>2</v>
      </c>
      <c r="AA70" s="14">
        <v>1.3385540453074434</v>
      </c>
      <c r="AB70" s="4">
        <v>95.611003236245949</v>
      </c>
      <c r="AC70" s="15" t="s">
        <v>33</v>
      </c>
      <c r="AE70" s="13">
        <v>2</v>
      </c>
      <c r="AF70" s="14">
        <v>1.9296</v>
      </c>
      <c r="AG70" s="4">
        <v>120.6</v>
      </c>
      <c r="AH70" s="15" t="s">
        <v>27</v>
      </c>
      <c r="AJ70" s="13">
        <v>2</v>
      </c>
      <c r="AK70" s="14">
        <v>1.3914002879997118</v>
      </c>
      <c r="AL70" s="4">
        <v>77.300015999983998</v>
      </c>
      <c r="AM70" s="15" t="s">
        <v>42</v>
      </c>
      <c r="AO70" s="13">
        <v>2</v>
      </c>
      <c r="AP70" s="14">
        <v>1.9416092664092663</v>
      </c>
      <c r="AQ70" s="4">
        <v>107.86718146718147</v>
      </c>
      <c r="AR70" s="15" t="s">
        <v>27</v>
      </c>
      <c r="AT70" s="13">
        <v>2</v>
      </c>
      <c r="AU70" s="14">
        <v>0.94360000000000011</v>
      </c>
      <c r="AV70" s="4">
        <v>33.700000000000003</v>
      </c>
      <c r="AW70" s="15" t="s">
        <v>36</v>
      </c>
      <c r="AY70" s="13">
        <v>2</v>
      </c>
      <c r="AZ70" s="14">
        <v>1.753463606557377</v>
      </c>
      <c r="BA70" s="4">
        <v>109.59147540983606</v>
      </c>
      <c r="BB70" s="15" t="s">
        <v>40</v>
      </c>
      <c r="BD70" s="13">
        <v>2</v>
      </c>
      <c r="BE70" s="14">
        <v>0.94381243144424143</v>
      </c>
      <c r="BF70" s="4">
        <v>33.707586837294336</v>
      </c>
      <c r="BG70" s="15" t="s">
        <v>65</v>
      </c>
    </row>
    <row r="71" spans="1:60" x14ac:dyDescent="0.4">
      <c r="A71" s="13">
        <v>3</v>
      </c>
      <c r="B71" s="14">
        <v>1.047200335999664</v>
      </c>
      <c r="C71" s="4">
        <v>37.400011999987996</v>
      </c>
      <c r="D71" s="15" t="s">
        <v>42</v>
      </c>
      <c r="F71" s="13">
        <v>3</v>
      </c>
      <c r="G71" s="14">
        <v>1.5036003359996641</v>
      </c>
      <c r="H71" s="4">
        <v>53.700011999988</v>
      </c>
      <c r="I71" s="15" t="s">
        <v>24</v>
      </c>
      <c r="K71" s="13">
        <v>3</v>
      </c>
      <c r="L71" s="14">
        <v>1.1703999999999999</v>
      </c>
      <c r="M71" s="4">
        <v>83.6</v>
      </c>
      <c r="N71" s="15" t="s">
        <v>67</v>
      </c>
      <c r="P71" s="13">
        <v>3</v>
      </c>
      <c r="Q71" s="14">
        <v>0.81318582677165352</v>
      </c>
      <c r="R71" s="4">
        <v>35.355905511811024</v>
      </c>
      <c r="S71" s="15" t="s">
        <v>29</v>
      </c>
      <c r="U71" s="13">
        <v>3</v>
      </c>
      <c r="V71" s="14">
        <v>0.93800033599966393</v>
      </c>
      <c r="W71" s="4">
        <v>33.500011999987997</v>
      </c>
      <c r="X71" s="15" t="s">
        <v>42</v>
      </c>
      <c r="Z71" s="13">
        <v>3</v>
      </c>
      <c r="AA71" s="14">
        <v>1.2675002849997148</v>
      </c>
      <c r="AB71" s="4">
        <v>84.500018999980995</v>
      </c>
      <c r="AC71" s="15" t="s">
        <v>34</v>
      </c>
      <c r="AE71" s="13">
        <v>3</v>
      </c>
      <c r="AF71" s="14">
        <v>1.3023207257501745</v>
      </c>
      <c r="AG71" s="4">
        <v>22.847732030704815</v>
      </c>
      <c r="AH71" s="15" t="s">
        <v>45</v>
      </c>
      <c r="AJ71" s="13">
        <v>3</v>
      </c>
      <c r="AK71" s="14">
        <v>1.2954079754601229</v>
      </c>
      <c r="AL71" s="4">
        <v>92.529141104294496</v>
      </c>
      <c r="AM71" s="15" t="s">
        <v>63</v>
      </c>
      <c r="AO71" s="13">
        <v>3</v>
      </c>
      <c r="AP71" s="14">
        <v>1.8944000000000001</v>
      </c>
      <c r="AQ71" s="4">
        <v>118.4</v>
      </c>
      <c r="AR71" s="15" t="s">
        <v>22</v>
      </c>
      <c r="AT71" s="13">
        <v>3</v>
      </c>
      <c r="AU71" s="14">
        <v>0.91350000000000009</v>
      </c>
      <c r="AV71" s="4">
        <v>43.5</v>
      </c>
      <c r="AW71" s="15" t="s">
        <v>24</v>
      </c>
      <c r="AY71" s="13">
        <v>3</v>
      </c>
      <c r="AZ71" s="14">
        <v>1.3102310344827588</v>
      </c>
      <c r="BA71" s="4">
        <v>38.536206896551725</v>
      </c>
      <c r="BB71" s="15" t="s">
        <v>25</v>
      </c>
      <c r="BD71" s="13">
        <v>3</v>
      </c>
      <c r="BE71" s="14">
        <v>0.91662390532544369</v>
      </c>
      <c r="BF71" s="4">
        <v>43.648757396449696</v>
      </c>
      <c r="BG71" s="15" t="s">
        <v>19</v>
      </c>
    </row>
    <row r="72" spans="1:60" x14ac:dyDescent="0.4">
      <c r="A72" s="13">
        <v>4</v>
      </c>
      <c r="B72" s="14">
        <v>0.96232778761061954</v>
      </c>
      <c r="C72" s="4">
        <v>68.737699115044251</v>
      </c>
      <c r="D72" s="15" t="s">
        <v>49</v>
      </c>
      <c r="F72" s="13">
        <v>4</v>
      </c>
      <c r="G72" s="14">
        <v>1.1856003119996881</v>
      </c>
      <c r="H72" s="4">
        <v>49.400012999986998</v>
      </c>
      <c r="I72" s="16" t="s">
        <v>40</v>
      </c>
      <c r="K72" s="13">
        <v>4</v>
      </c>
      <c r="L72" s="14">
        <v>1.169200443999556</v>
      </c>
      <c r="M72" s="4">
        <v>7.9000029999970005</v>
      </c>
      <c r="N72" s="16" t="s">
        <v>32</v>
      </c>
      <c r="P72" s="13">
        <v>4</v>
      </c>
      <c r="Q72" s="14">
        <v>0.81021218961625274</v>
      </c>
      <c r="R72" s="4">
        <v>50.638261851015798</v>
      </c>
      <c r="S72" s="15" t="s">
        <v>45</v>
      </c>
      <c r="U72" s="13">
        <v>4</v>
      </c>
      <c r="V72" s="14">
        <v>0.92357014925373138</v>
      </c>
      <c r="W72" s="4">
        <v>57.723134328358206</v>
      </c>
      <c r="X72" s="15" t="s">
        <v>52</v>
      </c>
      <c r="Z72" s="13">
        <v>4</v>
      </c>
      <c r="AA72" s="14">
        <v>1.1968003399996601</v>
      </c>
      <c r="AB72" s="4">
        <v>35.200009999990002</v>
      </c>
      <c r="AC72" s="15" t="s">
        <v>28</v>
      </c>
      <c r="AE72" s="13">
        <v>4</v>
      </c>
      <c r="AF72" s="14">
        <v>1.2225352112676056</v>
      </c>
      <c r="AG72" s="4">
        <v>76.408450704225345</v>
      </c>
      <c r="AH72" s="15" t="s">
        <v>49</v>
      </c>
      <c r="AJ72" s="13">
        <v>4</v>
      </c>
      <c r="AK72" s="14">
        <v>1.1707082887700535</v>
      </c>
      <c r="AL72" s="4">
        <v>40.369251336898394</v>
      </c>
      <c r="AM72" s="15" t="s">
        <v>34</v>
      </c>
      <c r="AO72" s="13">
        <v>4</v>
      </c>
      <c r="AP72" s="14">
        <v>1.8081</v>
      </c>
      <c r="AQ72" s="4">
        <v>86.1</v>
      </c>
      <c r="AR72" s="15" t="s">
        <v>19</v>
      </c>
      <c r="AT72" s="13">
        <v>4</v>
      </c>
      <c r="AU72" s="14">
        <v>0.89475234657039726</v>
      </c>
      <c r="AV72" s="4">
        <v>26.316245487364622</v>
      </c>
      <c r="AW72" s="16" t="s">
        <v>22</v>
      </c>
      <c r="AY72" s="13">
        <v>4</v>
      </c>
      <c r="AZ72" s="14">
        <v>1.2338624078624079</v>
      </c>
      <c r="BA72" s="4">
        <v>82.257493857493856</v>
      </c>
      <c r="BB72" s="15" t="s">
        <v>22</v>
      </c>
      <c r="BD72" s="13">
        <v>4</v>
      </c>
      <c r="BE72" s="14">
        <v>0.86133852140077816</v>
      </c>
      <c r="BF72" s="4">
        <v>35.889105058365757</v>
      </c>
      <c r="BG72" s="15" t="s">
        <v>44</v>
      </c>
    </row>
    <row r="73" spans="1:60" x14ac:dyDescent="0.4">
      <c r="A73" s="13">
        <v>5</v>
      </c>
      <c r="B73" s="14">
        <v>0.86496963562753038</v>
      </c>
      <c r="C73" s="4">
        <v>19.6584008097166</v>
      </c>
      <c r="D73" s="15" t="s">
        <v>44</v>
      </c>
      <c r="F73" s="13">
        <v>5</v>
      </c>
      <c r="G73" s="14">
        <v>0.8875889908256881</v>
      </c>
      <c r="H73" s="4">
        <v>38.590825688073394</v>
      </c>
      <c r="I73" s="15" t="s">
        <v>39</v>
      </c>
      <c r="K73" s="13">
        <v>5</v>
      </c>
      <c r="L73" s="14">
        <v>0.83190566037735847</v>
      </c>
      <c r="M73" s="4">
        <v>36.169811320754718</v>
      </c>
      <c r="N73" s="15" t="s">
        <v>30</v>
      </c>
      <c r="P73" s="13">
        <v>5</v>
      </c>
      <c r="Q73" s="14">
        <v>0.80179821428571429</v>
      </c>
      <c r="R73" s="4">
        <v>27.648214285714285</v>
      </c>
      <c r="S73" s="15" t="s">
        <v>27</v>
      </c>
      <c r="U73" s="13">
        <v>5</v>
      </c>
      <c r="V73" s="14">
        <v>0.91694617283950619</v>
      </c>
      <c r="W73" s="4">
        <v>57.309135802469136</v>
      </c>
      <c r="X73" s="15" t="s">
        <v>39</v>
      </c>
      <c r="Z73" s="13">
        <v>5</v>
      </c>
      <c r="AA73" s="14">
        <v>1.1704003359996638</v>
      </c>
      <c r="AB73" s="4">
        <v>41.800011999987994</v>
      </c>
      <c r="AC73" s="15" t="s">
        <v>29</v>
      </c>
      <c r="AE73" s="13">
        <v>5</v>
      </c>
      <c r="AF73" s="14">
        <v>1.2027420127795529</v>
      </c>
      <c r="AG73" s="4">
        <v>52.293130990415342</v>
      </c>
      <c r="AH73" s="15" t="s">
        <v>21</v>
      </c>
      <c r="AJ73" s="13">
        <v>5</v>
      </c>
      <c r="AK73" s="14">
        <v>1.0954645914396888</v>
      </c>
      <c r="AL73" s="4">
        <v>39.123735408560314</v>
      </c>
      <c r="AM73" s="15" t="s">
        <v>46</v>
      </c>
      <c r="AO73" s="13">
        <v>5</v>
      </c>
      <c r="AP73" s="14">
        <v>1.7342000000000002</v>
      </c>
      <c r="AQ73" s="4">
        <v>75.400000000000006</v>
      </c>
      <c r="AR73" s="15" t="s">
        <v>43</v>
      </c>
      <c r="AT73" s="13">
        <v>5</v>
      </c>
      <c r="AU73" s="14">
        <v>0.86669546436285083</v>
      </c>
      <c r="AV73" s="4">
        <v>19.697624190064793</v>
      </c>
      <c r="AW73" s="15" t="s">
        <v>35</v>
      </c>
      <c r="AY73" s="13">
        <v>5</v>
      </c>
      <c r="AZ73" s="14">
        <v>0.9456</v>
      </c>
      <c r="BA73" s="4">
        <v>59.1</v>
      </c>
      <c r="BB73" s="15" t="s">
        <v>26</v>
      </c>
      <c r="BD73" s="13">
        <v>5</v>
      </c>
      <c r="BE73" s="14">
        <v>0.80499999999999994</v>
      </c>
      <c r="BF73" s="4">
        <v>35</v>
      </c>
      <c r="BG73" s="15" t="s">
        <v>32</v>
      </c>
    </row>
    <row r="74" spans="1:60" x14ac:dyDescent="0.4">
      <c r="A74" s="13">
        <v>6</v>
      </c>
      <c r="B74" s="14">
        <v>0.82529032258064516</v>
      </c>
      <c r="C74" s="4">
        <v>15.870967741935484</v>
      </c>
      <c r="D74" s="16" t="s">
        <v>21</v>
      </c>
      <c r="F74" s="13">
        <v>6</v>
      </c>
      <c r="G74" s="14">
        <v>0.86709999999999998</v>
      </c>
      <c r="H74" s="4">
        <v>29.9</v>
      </c>
      <c r="I74" s="15" t="s">
        <v>48</v>
      </c>
      <c r="K74" s="13">
        <v>6</v>
      </c>
      <c r="L74" s="14">
        <v>0.79832464929859726</v>
      </c>
      <c r="M74" s="4">
        <v>49.895290581162328</v>
      </c>
      <c r="N74" s="15" t="s">
        <v>50</v>
      </c>
      <c r="P74" s="13">
        <v>6</v>
      </c>
      <c r="Q74" s="14">
        <v>0.76960044399955596</v>
      </c>
      <c r="R74" s="4">
        <v>5.2000029999970003</v>
      </c>
      <c r="S74" s="15" t="s">
        <v>51</v>
      </c>
      <c r="U74" s="13">
        <v>6</v>
      </c>
      <c r="V74" s="14">
        <v>0.89880031499968494</v>
      </c>
      <c r="W74" s="4">
        <v>42.800014999984995</v>
      </c>
      <c r="X74" s="15" t="s">
        <v>27</v>
      </c>
      <c r="Z74" s="13">
        <v>6</v>
      </c>
      <c r="AA74" s="14">
        <v>1.1592470588235295</v>
      </c>
      <c r="AB74" s="4">
        <v>64.40261437908498</v>
      </c>
      <c r="AC74" s="15" t="s">
        <v>45</v>
      </c>
      <c r="AE74" s="13">
        <v>6</v>
      </c>
      <c r="AF74" s="14">
        <v>1.1827741935483869</v>
      </c>
      <c r="AG74" s="4">
        <v>65.709677419354833</v>
      </c>
      <c r="AH74" s="15" t="s">
        <v>51</v>
      </c>
      <c r="AJ74" s="13">
        <v>6</v>
      </c>
      <c r="AK74" s="14">
        <v>1.033857748776509</v>
      </c>
      <c r="AL74" s="4">
        <v>49.231321370309949</v>
      </c>
      <c r="AM74" s="15" t="s">
        <v>65</v>
      </c>
      <c r="AO74" s="13">
        <v>6</v>
      </c>
      <c r="AP74" s="14">
        <v>1.7022857142857144</v>
      </c>
      <c r="AQ74" s="4">
        <v>42.557142857142857</v>
      </c>
      <c r="AR74" s="16" t="s">
        <v>40</v>
      </c>
      <c r="AT74" s="13">
        <v>6</v>
      </c>
      <c r="AU74" s="14">
        <v>0.83903225806451609</v>
      </c>
      <c r="AV74" s="4">
        <v>55.935483870967744</v>
      </c>
      <c r="AW74" s="15" t="s">
        <v>19</v>
      </c>
      <c r="AY74" s="13">
        <v>6</v>
      </c>
      <c r="AZ74" s="17">
        <v>0.78886994271932465</v>
      </c>
      <c r="BA74" s="4">
        <v>10.113717214350316</v>
      </c>
      <c r="BB74" s="16" t="s">
        <v>27</v>
      </c>
      <c r="BD74" s="13">
        <v>6</v>
      </c>
      <c r="BE74" s="14">
        <v>0.80053953488372087</v>
      </c>
      <c r="BF74" s="4">
        <v>57.181395348837206</v>
      </c>
      <c r="BG74" s="15" t="s">
        <v>48</v>
      </c>
    </row>
    <row r="75" spans="1:60" x14ac:dyDescent="0.4">
      <c r="A75" s="13">
        <v>7</v>
      </c>
      <c r="B75" s="14">
        <v>0.79900033999966003</v>
      </c>
      <c r="C75" s="4">
        <v>23.500009999989999</v>
      </c>
      <c r="D75" s="15" t="s">
        <v>24</v>
      </c>
      <c r="F75" s="13">
        <v>7</v>
      </c>
      <c r="G75" s="14">
        <v>0.84160027199972809</v>
      </c>
      <c r="H75" s="4">
        <v>52.600016999983005</v>
      </c>
      <c r="I75" s="15" t="s">
        <v>36</v>
      </c>
      <c r="K75" s="13">
        <v>7</v>
      </c>
      <c r="L75" s="14">
        <v>0.78400000000000003</v>
      </c>
      <c r="M75" s="4">
        <v>49</v>
      </c>
      <c r="N75" s="15" t="s">
        <v>69</v>
      </c>
      <c r="P75" s="13">
        <v>7</v>
      </c>
      <c r="Q75" s="14">
        <v>0.75655788336933039</v>
      </c>
      <c r="R75" s="4">
        <v>9.6994600431965434</v>
      </c>
      <c r="S75" s="15" t="s">
        <v>21</v>
      </c>
      <c r="U75" s="13">
        <v>7</v>
      </c>
      <c r="V75" s="14">
        <v>0.86537408844065178</v>
      </c>
      <c r="W75" s="4">
        <v>36.057253685027156</v>
      </c>
      <c r="X75" s="16" t="s">
        <v>87</v>
      </c>
      <c r="Z75" s="13">
        <v>7</v>
      </c>
      <c r="AA75" s="14">
        <v>1.159104711111111</v>
      </c>
      <c r="AB75" s="4">
        <v>26.343288888888889</v>
      </c>
      <c r="AC75" s="15" t="s">
        <v>54</v>
      </c>
      <c r="AE75" s="13">
        <v>7</v>
      </c>
      <c r="AF75" s="14">
        <v>1.003600363999636</v>
      </c>
      <c r="AG75" s="4">
        <v>19.300006999993002</v>
      </c>
      <c r="AH75" s="15" t="s">
        <v>19</v>
      </c>
      <c r="AJ75" s="13">
        <v>7</v>
      </c>
      <c r="AK75" s="14">
        <v>0.95478103448275853</v>
      </c>
      <c r="AL75" s="4">
        <v>21.699568965517241</v>
      </c>
      <c r="AM75" s="15" t="s">
        <v>38</v>
      </c>
      <c r="AO75" s="13">
        <v>7</v>
      </c>
      <c r="AP75" s="14">
        <v>1.5231999999999999</v>
      </c>
      <c r="AQ75" s="4">
        <v>54.4</v>
      </c>
      <c r="AR75" s="15" t="s">
        <v>34</v>
      </c>
      <c r="AT75" s="13">
        <v>7</v>
      </c>
      <c r="AU75" s="14">
        <v>0.83708976982097172</v>
      </c>
      <c r="AV75" s="4">
        <v>46.504987212276212</v>
      </c>
      <c r="AW75" s="15" t="s">
        <v>31</v>
      </c>
      <c r="AY75" s="13">
        <v>7</v>
      </c>
      <c r="AZ75" s="14">
        <v>0.78400000000000003</v>
      </c>
      <c r="BA75" s="4">
        <v>19.600000000000001</v>
      </c>
      <c r="BB75" s="16" t="s">
        <v>21</v>
      </c>
      <c r="BD75" s="13">
        <v>7</v>
      </c>
      <c r="BE75" s="14">
        <v>0.79560038999960991</v>
      </c>
      <c r="BF75" s="4">
        <v>10.200004999994999</v>
      </c>
      <c r="BG75" s="15" t="s">
        <v>22</v>
      </c>
    </row>
    <row r="76" spans="1:60" x14ac:dyDescent="0.4">
      <c r="A76" s="13">
        <v>8</v>
      </c>
      <c r="B76" s="14">
        <v>0.77958814665996989</v>
      </c>
      <c r="C76" s="4">
        <v>19.489703666499246</v>
      </c>
      <c r="D76" s="15" t="s">
        <v>30</v>
      </c>
      <c r="F76" s="13">
        <v>8</v>
      </c>
      <c r="G76" s="14">
        <v>0.8254285714285714</v>
      </c>
      <c r="H76" s="4">
        <v>55.028571428571432</v>
      </c>
      <c r="I76" s="15" t="s">
        <v>33</v>
      </c>
      <c r="K76" s="13">
        <v>8</v>
      </c>
      <c r="L76" s="14">
        <v>0.71760038999960984</v>
      </c>
      <c r="M76" s="4">
        <v>9.2000049999949987</v>
      </c>
      <c r="N76" s="16" t="s">
        <v>47</v>
      </c>
      <c r="P76" s="13">
        <v>8</v>
      </c>
      <c r="Q76" s="14">
        <v>0.75449999999999995</v>
      </c>
      <c r="R76" s="4">
        <v>50.3</v>
      </c>
      <c r="S76" s="15" t="s">
        <v>31</v>
      </c>
      <c r="U76" s="13">
        <v>8</v>
      </c>
      <c r="V76" s="14">
        <v>0.80750037999961999</v>
      </c>
      <c r="W76" s="4">
        <v>8.5000039999960002</v>
      </c>
      <c r="X76" s="15" t="s">
        <v>26</v>
      </c>
      <c r="Z76" s="13">
        <v>8</v>
      </c>
      <c r="AA76" s="14">
        <v>1.0257700650759218</v>
      </c>
      <c r="AB76" s="4">
        <v>64.110629067245114</v>
      </c>
      <c r="AC76" s="15" t="s">
        <v>39</v>
      </c>
      <c r="AE76" s="13">
        <v>8</v>
      </c>
      <c r="AF76" s="14">
        <v>0.98122575107296128</v>
      </c>
      <c r="AG76" s="4">
        <v>70.087553648068663</v>
      </c>
      <c r="AH76" s="15" t="s">
        <v>38</v>
      </c>
      <c r="AJ76" s="13">
        <v>8</v>
      </c>
      <c r="AK76" s="14">
        <v>0.90336574420344051</v>
      </c>
      <c r="AL76" s="4">
        <v>22.584143605086012</v>
      </c>
      <c r="AM76" s="15" t="s">
        <v>25</v>
      </c>
      <c r="AO76" s="13">
        <v>8</v>
      </c>
      <c r="AP76" s="14">
        <v>1.4386468085106383</v>
      </c>
      <c r="AQ76" s="4">
        <v>49.608510638297872</v>
      </c>
      <c r="AR76" s="15" t="s">
        <v>51</v>
      </c>
      <c r="AT76" s="13">
        <v>8</v>
      </c>
      <c r="AU76" s="14">
        <v>0.81840000000000002</v>
      </c>
      <c r="AV76" s="4">
        <v>34.1</v>
      </c>
      <c r="AW76" s="15" t="s">
        <v>25</v>
      </c>
      <c r="AY76" s="13">
        <v>8</v>
      </c>
      <c r="AZ76" s="14">
        <v>0.74712490706319701</v>
      </c>
      <c r="BA76" s="4">
        <v>41.506939281288723</v>
      </c>
      <c r="BB76" s="15" t="s">
        <v>23</v>
      </c>
      <c r="BD76" s="13">
        <v>8</v>
      </c>
      <c r="BE76" s="14">
        <v>0.77948257655755016</v>
      </c>
      <c r="BF76" s="4">
        <v>19.487064413938754</v>
      </c>
      <c r="BG76" s="15" t="s">
        <v>87</v>
      </c>
    </row>
    <row r="77" spans="1:60" x14ac:dyDescent="0.4">
      <c r="A77" s="13">
        <v>9</v>
      </c>
      <c r="B77" s="14">
        <v>0.75607679932260796</v>
      </c>
      <c r="C77" s="4">
        <v>32.87290431837426</v>
      </c>
      <c r="D77" s="15" t="s">
        <v>32</v>
      </c>
      <c r="F77" s="13">
        <v>9</v>
      </c>
      <c r="G77" s="14">
        <v>0.79920044399955603</v>
      </c>
      <c r="H77" s="4">
        <v>5.4000029999970005</v>
      </c>
      <c r="I77" s="16" t="s">
        <v>43</v>
      </c>
      <c r="K77" s="13">
        <v>9</v>
      </c>
      <c r="L77" s="17">
        <v>0.71261329521086492</v>
      </c>
      <c r="M77" s="4">
        <v>17.815332380271624</v>
      </c>
      <c r="N77" s="16" t="s">
        <v>43</v>
      </c>
      <c r="P77" s="13">
        <v>9</v>
      </c>
      <c r="Q77" s="14">
        <v>0.72039465240641709</v>
      </c>
      <c r="R77" s="4">
        <v>30.016443850267379</v>
      </c>
      <c r="S77" s="15" t="s">
        <v>54</v>
      </c>
      <c r="U77" s="13">
        <v>9</v>
      </c>
      <c r="V77" s="14">
        <v>0.77980027999972001</v>
      </c>
      <c r="W77" s="4">
        <v>55.70001999998</v>
      </c>
      <c r="X77" s="15" t="s">
        <v>30</v>
      </c>
      <c r="Z77" s="13">
        <v>9</v>
      </c>
      <c r="AA77" s="14">
        <v>0.95200035999964006</v>
      </c>
      <c r="AB77" s="4">
        <v>23.800008999991</v>
      </c>
      <c r="AC77" s="15" t="s">
        <v>48</v>
      </c>
      <c r="AE77" s="13">
        <v>9</v>
      </c>
      <c r="AF77" s="14">
        <v>0.94500000000000006</v>
      </c>
      <c r="AG77" s="20">
        <v>45</v>
      </c>
      <c r="AH77" s="16" t="s">
        <v>43</v>
      </c>
      <c r="AJ77" s="13">
        <v>9</v>
      </c>
      <c r="AK77" s="14">
        <v>0.79680000000000006</v>
      </c>
      <c r="AL77" s="4">
        <v>33.200000000000003</v>
      </c>
      <c r="AM77" s="16" t="s">
        <v>47</v>
      </c>
      <c r="AO77" s="13">
        <v>9</v>
      </c>
      <c r="AP77" s="14">
        <v>1.3998585034013604</v>
      </c>
      <c r="AQ77" s="4">
        <v>31.814965986394558</v>
      </c>
      <c r="AR77" s="15" t="s">
        <v>28</v>
      </c>
      <c r="AT77" s="13">
        <v>9</v>
      </c>
      <c r="AU77" s="14">
        <v>0.79200000000000004</v>
      </c>
      <c r="AV77" s="4">
        <v>19.8</v>
      </c>
      <c r="AW77" s="15" t="s">
        <v>27</v>
      </c>
      <c r="AY77" s="13">
        <v>9</v>
      </c>
      <c r="AZ77" s="14">
        <v>0.74330938566552895</v>
      </c>
      <c r="BA77" s="4">
        <v>14.294411262798635</v>
      </c>
      <c r="BB77" s="15" t="s">
        <v>43</v>
      </c>
      <c r="BD77" s="13">
        <v>9</v>
      </c>
      <c r="BE77" s="14">
        <v>0.7749735981308411</v>
      </c>
      <c r="BF77" s="4">
        <v>43.05408878504673</v>
      </c>
      <c r="BG77" s="15" t="s">
        <v>58</v>
      </c>
    </row>
    <row r="78" spans="1:60" x14ac:dyDescent="0.4">
      <c r="A78" s="13">
        <v>10</v>
      </c>
      <c r="B78" s="14">
        <v>0.72449999999999992</v>
      </c>
      <c r="C78" s="4">
        <v>48.3</v>
      </c>
      <c r="D78" s="15" t="s">
        <v>45</v>
      </c>
      <c r="F78" s="13">
        <v>10</v>
      </c>
      <c r="G78" s="14">
        <v>0.79537500000000005</v>
      </c>
      <c r="H78" s="4">
        <v>37.875</v>
      </c>
      <c r="I78" s="15" t="s">
        <v>41</v>
      </c>
      <c r="K78" s="13">
        <v>10</v>
      </c>
      <c r="L78" s="14">
        <v>0.71250000000000002</v>
      </c>
      <c r="M78" s="4">
        <v>7.5</v>
      </c>
      <c r="N78" s="15" t="s">
        <v>88</v>
      </c>
      <c r="P78" s="13">
        <v>10</v>
      </c>
      <c r="Q78" s="14">
        <v>0.71250037999962001</v>
      </c>
      <c r="R78" s="4">
        <v>7.5000039999960002</v>
      </c>
      <c r="S78" s="15" t="s">
        <v>36</v>
      </c>
      <c r="U78" s="13">
        <v>10</v>
      </c>
      <c r="V78" s="14">
        <v>0.77099999999999991</v>
      </c>
      <c r="W78" s="4">
        <v>51.4</v>
      </c>
      <c r="X78" s="15" t="s">
        <v>53</v>
      </c>
      <c r="Z78" s="13">
        <v>10</v>
      </c>
      <c r="AA78" s="14">
        <v>0.95055825688073403</v>
      </c>
      <c r="AB78" s="4">
        <v>45.264678899082568</v>
      </c>
      <c r="AC78" s="15" t="s">
        <v>37</v>
      </c>
      <c r="AE78" s="13">
        <v>10</v>
      </c>
      <c r="AF78" s="14">
        <v>0.93913451476793253</v>
      </c>
      <c r="AG78" s="4">
        <v>27.621603375527425</v>
      </c>
      <c r="AH78" s="15" t="s">
        <v>50</v>
      </c>
      <c r="AJ78" s="13">
        <v>10</v>
      </c>
      <c r="AK78" s="14">
        <v>0.79125769669327239</v>
      </c>
      <c r="AL78" s="4">
        <v>34.402508551881411</v>
      </c>
      <c r="AM78" s="15" t="s">
        <v>33</v>
      </c>
      <c r="AO78" s="13">
        <v>10</v>
      </c>
      <c r="AP78" s="14">
        <v>1.140411244019139</v>
      </c>
      <c r="AQ78" s="4">
        <v>33.541507177033495</v>
      </c>
      <c r="AR78" s="15" t="s">
        <v>42</v>
      </c>
      <c r="AT78" s="13">
        <v>10</v>
      </c>
      <c r="AU78" s="14">
        <v>0.75276156583629894</v>
      </c>
      <c r="AV78" s="4">
        <v>25.957295373665481</v>
      </c>
      <c r="AW78" s="16" t="s">
        <v>38</v>
      </c>
      <c r="AY78" s="13">
        <v>10</v>
      </c>
      <c r="AZ78" s="14">
        <v>0.72233962264150942</v>
      </c>
      <c r="BA78" s="4">
        <v>30.09748427672956</v>
      </c>
      <c r="BB78" s="15" t="s">
        <v>37</v>
      </c>
      <c r="BD78" s="13">
        <v>10</v>
      </c>
      <c r="BE78" s="14">
        <v>0.74774520255863541</v>
      </c>
      <c r="BF78" s="20">
        <v>13.118336886993603</v>
      </c>
      <c r="BG78" s="15" t="s">
        <v>64</v>
      </c>
    </row>
    <row r="79" spans="1:60" x14ac:dyDescent="0.4">
      <c r="A79" s="13">
        <v>11</v>
      </c>
      <c r="B79" s="14">
        <v>0.71340031899968115</v>
      </c>
      <c r="C79" s="4">
        <v>24.600010999989003</v>
      </c>
      <c r="D79" s="15" t="s">
        <v>40</v>
      </c>
      <c r="F79" s="13">
        <v>11</v>
      </c>
      <c r="G79" s="14">
        <v>0.79039999999999999</v>
      </c>
      <c r="H79" s="4">
        <v>49.4</v>
      </c>
      <c r="I79" s="15" t="s">
        <v>51</v>
      </c>
      <c r="K79" s="13">
        <v>11</v>
      </c>
      <c r="L79" s="14">
        <v>0.67513645161290325</v>
      </c>
      <c r="M79" s="4">
        <v>32.149354838709677</v>
      </c>
      <c r="N79" s="15" t="s">
        <v>23</v>
      </c>
      <c r="P79" s="13">
        <v>11</v>
      </c>
      <c r="Q79" s="14">
        <v>0.69751777711383323</v>
      </c>
      <c r="R79" s="4">
        <v>13.413803406035255</v>
      </c>
      <c r="S79" s="15" t="s">
        <v>44</v>
      </c>
      <c r="U79" s="13">
        <v>11</v>
      </c>
      <c r="V79" s="14">
        <v>0.7668425391591096</v>
      </c>
      <c r="W79" s="4">
        <v>19.171063478977739</v>
      </c>
      <c r="X79" s="15" t="s">
        <v>68</v>
      </c>
      <c r="Z79" s="13">
        <v>11</v>
      </c>
      <c r="AA79" s="14">
        <v>0.85743236763236763</v>
      </c>
      <c r="AB79" s="4">
        <v>29.566633366633365</v>
      </c>
      <c r="AC79" s="15" t="s">
        <v>31</v>
      </c>
      <c r="AE79" s="13">
        <v>11</v>
      </c>
      <c r="AF79" s="14">
        <v>0.89849999999999997</v>
      </c>
      <c r="AG79" s="4">
        <v>59.9</v>
      </c>
      <c r="AH79" s="15" t="s">
        <v>32</v>
      </c>
      <c r="AJ79" s="13">
        <v>11</v>
      </c>
      <c r="AK79" s="14">
        <v>0.79027954173486092</v>
      </c>
      <c r="AL79" s="4">
        <v>49.392471358428807</v>
      </c>
      <c r="AM79" s="15" t="s">
        <v>48</v>
      </c>
      <c r="AO79" s="13">
        <v>11</v>
      </c>
      <c r="AP79" s="14">
        <v>0.89439999999999997</v>
      </c>
      <c r="AQ79" s="4">
        <v>17.2</v>
      </c>
      <c r="AR79" s="15" t="s">
        <v>29</v>
      </c>
      <c r="AT79" s="13">
        <v>11</v>
      </c>
      <c r="AU79" s="14">
        <v>0.74640702781844803</v>
      </c>
      <c r="AV79" s="4">
        <v>53.314787701317719</v>
      </c>
      <c r="AW79" s="15" t="s">
        <v>43</v>
      </c>
      <c r="AY79" s="13">
        <v>11</v>
      </c>
      <c r="AZ79" s="14">
        <v>0.6996</v>
      </c>
      <c r="BA79" s="4">
        <v>15.9</v>
      </c>
      <c r="BB79" s="15" t="s">
        <v>33</v>
      </c>
      <c r="BD79" s="13">
        <v>11</v>
      </c>
      <c r="BE79" s="14">
        <v>0.6784</v>
      </c>
      <c r="BF79" s="4">
        <v>42.4</v>
      </c>
      <c r="BG79" s="15" t="s">
        <v>49</v>
      </c>
    </row>
    <row r="80" spans="1:60" x14ac:dyDescent="0.4">
      <c r="A80" s="13">
        <v>12</v>
      </c>
      <c r="B80" s="14">
        <v>0.70720000000000005</v>
      </c>
      <c r="C80" s="4">
        <v>44.2</v>
      </c>
      <c r="D80" s="15" t="s">
        <v>46</v>
      </c>
      <c r="F80" s="13">
        <v>12</v>
      </c>
      <c r="G80" s="14">
        <v>0.77900037999961991</v>
      </c>
      <c r="H80" s="4">
        <v>8.2000039999959995</v>
      </c>
      <c r="I80" s="15" t="s">
        <v>28</v>
      </c>
      <c r="K80" s="13">
        <v>12</v>
      </c>
      <c r="L80" s="14">
        <v>0.67200553488372095</v>
      </c>
      <c r="M80" s="4">
        <v>23.172604651162789</v>
      </c>
      <c r="N80" s="15" t="s">
        <v>53</v>
      </c>
      <c r="P80" s="13">
        <v>12</v>
      </c>
      <c r="Q80" s="14">
        <v>0.67831359999999996</v>
      </c>
      <c r="R80" s="4">
        <v>19.950399999999998</v>
      </c>
      <c r="S80" s="15" t="s">
        <v>46</v>
      </c>
      <c r="U80" s="13">
        <v>12</v>
      </c>
      <c r="V80" s="14">
        <v>0.73828571428571432</v>
      </c>
      <c r="W80" s="4">
        <v>41.015873015873019</v>
      </c>
      <c r="X80" s="15" t="s">
        <v>58</v>
      </c>
      <c r="Z80" s="13">
        <v>12</v>
      </c>
      <c r="AA80" s="14">
        <v>0.7807907216494846</v>
      </c>
      <c r="AB80" s="4">
        <v>33.947422680412373</v>
      </c>
      <c r="AC80" s="15" t="s">
        <v>63</v>
      </c>
      <c r="AE80" s="13">
        <v>12</v>
      </c>
      <c r="AF80" s="14">
        <v>0.89599999999999991</v>
      </c>
      <c r="AG80" s="4">
        <v>22.4</v>
      </c>
      <c r="AH80" s="15" t="s">
        <v>28</v>
      </c>
      <c r="AJ80" s="13">
        <v>12</v>
      </c>
      <c r="AK80" s="14">
        <v>0.76000037999962</v>
      </c>
      <c r="AL80" s="4">
        <v>8.0000039999960002</v>
      </c>
      <c r="AM80" s="15" t="s">
        <v>43</v>
      </c>
      <c r="AO80" s="13">
        <v>12</v>
      </c>
      <c r="AP80" s="17">
        <v>0.41552787278727871</v>
      </c>
      <c r="AQ80" s="4">
        <v>2.8076207620762075</v>
      </c>
      <c r="AR80" s="16" t="s">
        <v>24</v>
      </c>
      <c r="AT80" s="13">
        <v>12</v>
      </c>
      <c r="AU80" s="14">
        <v>0.73280000000000001</v>
      </c>
      <c r="AV80" s="4">
        <v>45.8</v>
      </c>
      <c r="AW80" s="15" t="s">
        <v>63</v>
      </c>
      <c r="AY80" s="13">
        <v>12</v>
      </c>
      <c r="AZ80" s="14">
        <v>0.67480000000000007</v>
      </c>
      <c r="BA80" s="4">
        <v>24.1</v>
      </c>
      <c r="BB80" s="15" t="s">
        <v>31</v>
      </c>
      <c r="BD80" s="13">
        <v>12</v>
      </c>
      <c r="BE80" s="14">
        <v>0.67759999999999998</v>
      </c>
      <c r="BF80" s="4">
        <v>15.4</v>
      </c>
      <c r="BG80" s="15" t="s">
        <v>43</v>
      </c>
    </row>
    <row r="81" spans="1:60" x14ac:dyDescent="0.4">
      <c r="A81" s="13">
        <v>13</v>
      </c>
      <c r="B81" s="14">
        <v>0.70300037999962006</v>
      </c>
      <c r="C81" s="4">
        <v>7.4000039999960006</v>
      </c>
      <c r="D81" s="15" t="s">
        <v>51</v>
      </c>
      <c r="F81" s="13">
        <v>13</v>
      </c>
      <c r="G81" s="14">
        <v>0.76319999999999988</v>
      </c>
      <c r="H81" s="4">
        <v>42.4</v>
      </c>
      <c r="I81" s="15" t="s">
        <v>23</v>
      </c>
      <c r="K81" s="13">
        <v>13</v>
      </c>
      <c r="L81" s="14">
        <v>0.66560036399963596</v>
      </c>
      <c r="M81" s="4">
        <v>12.800006999993</v>
      </c>
      <c r="N81" s="15" t="s">
        <v>28</v>
      </c>
      <c r="P81" s="13">
        <v>13</v>
      </c>
      <c r="Q81" s="14">
        <v>0.66467942887361187</v>
      </c>
      <c r="R81" s="4">
        <v>23.738551031200423</v>
      </c>
      <c r="S81" s="15" t="s">
        <v>37</v>
      </c>
      <c r="U81" s="13">
        <v>13</v>
      </c>
      <c r="V81" s="14">
        <v>0.73660000000000003</v>
      </c>
      <c r="W81" s="4">
        <v>25.4</v>
      </c>
      <c r="X81" s="15" t="s">
        <v>29</v>
      </c>
      <c r="Z81" s="13">
        <v>13</v>
      </c>
      <c r="AA81" s="14">
        <v>0.76440036399963585</v>
      </c>
      <c r="AB81" s="4">
        <v>14.700006999992999</v>
      </c>
      <c r="AC81" s="15" t="s">
        <v>43</v>
      </c>
      <c r="AE81" s="13">
        <v>13</v>
      </c>
      <c r="AF81" s="14">
        <v>0.87919999999999998</v>
      </c>
      <c r="AG81" s="4">
        <v>31.4</v>
      </c>
      <c r="AH81" s="15" t="s">
        <v>48</v>
      </c>
      <c r="AJ81" s="13">
        <v>13</v>
      </c>
      <c r="AK81" s="14">
        <v>0.74080028799971198</v>
      </c>
      <c r="AL81" s="4">
        <v>46.300017999981996</v>
      </c>
      <c r="AM81" s="15" t="s">
        <v>27</v>
      </c>
      <c r="AO81" s="13">
        <v>13</v>
      </c>
      <c r="AP81" s="14">
        <v>0.4047</v>
      </c>
      <c r="AQ81" s="4">
        <v>7.1</v>
      </c>
      <c r="AR81" s="15" t="s">
        <v>35</v>
      </c>
      <c r="AT81" s="13">
        <v>13</v>
      </c>
      <c r="AU81" s="14">
        <v>0.72799999999999998</v>
      </c>
      <c r="AV81" s="4">
        <v>45.5</v>
      </c>
      <c r="AW81" s="15" t="s">
        <v>46</v>
      </c>
      <c r="AY81" s="13">
        <v>13</v>
      </c>
      <c r="AZ81" s="14">
        <v>0.66990000000000005</v>
      </c>
      <c r="BA81" s="4">
        <v>23.1</v>
      </c>
      <c r="BB81" s="15" t="s">
        <v>24</v>
      </c>
      <c r="BD81" s="13">
        <v>13</v>
      </c>
      <c r="BE81" s="14">
        <v>0.65920000000000001</v>
      </c>
      <c r="BF81" s="4">
        <v>41.2</v>
      </c>
      <c r="BG81" s="15" t="s">
        <v>83</v>
      </c>
    </row>
    <row r="82" spans="1:60" x14ac:dyDescent="0.4">
      <c r="A82" s="13">
        <v>14</v>
      </c>
      <c r="B82" s="14">
        <v>0.68800000000000006</v>
      </c>
      <c r="C82" s="4">
        <v>43</v>
      </c>
      <c r="D82" s="15" t="s">
        <v>68</v>
      </c>
      <c r="F82" s="13">
        <v>14</v>
      </c>
      <c r="G82" s="14">
        <v>0.76159999999999994</v>
      </c>
      <c r="H82" s="4">
        <v>54.4</v>
      </c>
      <c r="I82" s="15" t="s">
        <v>64</v>
      </c>
      <c r="K82" s="13">
        <v>14</v>
      </c>
      <c r="L82" s="14">
        <v>0.6099</v>
      </c>
      <c r="M82" s="4">
        <v>10.7</v>
      </c>
      <c r="N82" s="15" t="s">
        <v>87</v>
      </c>
      <c r="P82" s="13">
        <v>14</v>
      </c>
      <c r="Q82" s="14">
        <v>0.66400000000000003</v>
      </c>
      <c r="R82" s="4">
        <v>16.600000000000001</v>
      </c>
      <c r="S82" s="15" t="s">
        <v>58</v>
      </c>
      <c r="U82" s="13">
        <v>14</v>
      </c>
      <c r="V82" s="14">
        <v>0.72520000000000007</v>
      </c>
      <c r="W82" s="4">
        <v>4.9000000000000004</v>
      </c>
      <c r="X82" s="16" t="s">
        <v>47</v>
      </c>
      <c r="Z82" s="13">
        <v>14</v>
      </c>
      <c r="AA82" s="14">
        <v>0.71771878787878785</v>
      </c>
      <c r="AB82" s="4">
        <v>29.904949494949495</v>
      </c>
      <c r="AC82" s="16" t="s">
        <v>21</v>
      </c>
      <c r="AE82" s="13">
        <v>14</v>
      </c>
      <c r="AF82" s="14">
        <v>0.80520000000000003</v>
      </c>
      <c r="AG82" s="4">
        <v>18.3</v>
      </c>
      <c r="AH82" s="15" t="s">
        <v>24</v>
      </c>
      <c r="AJ82" s="13">
        <v>14</v>
      </c>
      <c r="AK82" s="14">
        <v>0.70639559834938104</v>
      </c>
      <c r="AL82" s="4">
        <v>20.776341127922969</v>
      </c>
      <c r="AM82" s="15" t="s">
        <v>60</v>
      </c>
      <c r="AO82" s="13">
        <v>14</v>
      </c>
      <c r="AP82" s="14">
        <v>0.35099999999999998</v>
      </c>
      <c r="AQ82" s="4">
        <v>4.5</v>
      </c>
      <c r="AR82" s="16" t="s">
        <v>21</v>
      </c>
      <c r="AT82" s="13">
        <v>14</v>
      </c>
      <c r="AU82" s="14">
        <v>0.66039999999999999</v>
      </c>
      <c r="AV82" s="4">
        <v>12.7</v>
      </c>
      <c r="AW82" s="15" t="s">
        <v>37</v>
      </c>
      <c r="AY82" s="13">
        <v>14</v>
      </c>
      <c r="AZ82" s="14">
        <v>0.62370000000000003</v>
      </c>
      <c r="BA82" s="4">
        <v>29.7</v>
      </c>
      <c r="BB82" s="15" t="s">
        <v>45</v>
      </c>
      <c r="BD82" s="13">
        <v>14</v>
      </c>
      <c r="BE82" s="14">
        <v>0.6414983299933199</v>
      </c>
      <c r="BF82" s="4">
        <v>12.336506346025384</v>
      </c>
      <c r="BG82" s="15" t="s">
        <v>27</v>
      </c>
    </row>
    <row r="83" spans="1:60" x14ac:dyDescent="0.4">
      <c r="A83" s="13">
        <v>15</v>
      </c>
      <c r="B83" s="14">
        <v>0.66600044399955594</v>
      </c>
      <c r="C83" s="4">
        <v>4.5000029999970002</v>
      </c>
      <c r="D83" s="18" t="s">
        <v>36</v>
      </c>
      <c r="F83" s="13">
        <v>15</v>
      </c>
      <c r="G83" s="14">
        <v>0.69599999999999995</v>
      </c>
      <c r="H83" s="4">
        <v>17.399999999999999</v>
      </c>
      <c r="I83" s="18" t="s">
        <v>88</v>
      </c>
      <c r="K83" s="13">
        <v>15</v>
      </c>
      <c r="L83" s="14">
        <v>0.60860000000000003</v>
      </c>
      <c r="M83" s="4">
        <v>17.899999999999999</v>
      </c>
      <c r="N83" s="18" t="s">
        <v>34</v>
      </c>
      <c r="P83" s="13">
        <v>15</v>
      </c>
      <c r="Q83" s="14">
        <v>0.65730000000000011</v>
      </c>
      <c r="R83" s="4">
        <v>31.3</v>
      </c>
      <c r="S83" s="18" t="s">
        <v>47</v>
      </c>
      <c r="U83" s="13">
        <v>15</v>
      </c>
      <c r="V83" s="14">
        <v>0.69599769717904425</v>
      </c>
      <c r="W83" s="4">
        <v>13.384571099597006</v>
      </c>
      <c r="X83" s="18" t="s">
        <v>88</v>
      </c>
      <c r="Z83" s="13">
        <v>15</v>
      </c>
      <c r="AA83" s="14">
        <v>0.68640038999960995</v>
      </c>
      <c r="AB83" s="4">
        <v>8.8000049999950001</v>
      </c>
      <c r="AC83" s="18" t="s">
        <v>40</v>
      </c>
      <c r="AE83" s="13">
        <v>15</v>
      </c>
      <c r="AF83" s="14">
        <v>0.70760000000000001</v>
      </c>
      <c r="AG83" s="4">
        <v>24.4</v>
      </c>
      <c r="AH83" s="18" t="s">
        <v>25</v>
      </c>
      <c r="AJ83" s="13">
        <v>15</v>
      </c>
      <c r="AK83" s="14">
        <v>0.6552</v>
      </c>
      <c r="AL83" s="4">
        <v>8.4</v>
      </c>
      <c r="AM83" s="18" t="s">
        <v>41</v>
      </c>
      <c r="AO83" s="13">
        <v>15</v>
      </c>
      <c r="AP83" s="14">
        <v>0.3135</v>
      </c>
      <c r="AQ83" s="4">
        <v>3.3</v>
      </c>
      <c r="AR83" s="18" t="s">
        <v>36</v>
      </c>
      <c r="AT83" s="13">
        <v>15</v>
      </c>
      <c r="AU83" s="17">
        <v>0.64740000000000009</v>
      </c>
      <c r="AV83" s="4">
        <v>8.3000000000000007</v>
      </c>
      <c r="AW83" s="19" t="s">
        <v>39</v>
      </c>
      <c r="AY83" s="13">
        <v>15</v>
      </c>
      <c r="AZ83" s="14">
        <v>0.61560000000000004</v>
      </c>
      <c r="BA83" s="4">
        <v>10.8</v>
      </c>
      <c r="BB83" s="18" t="s">
        <v>54</v>
      </c>
      <c r="BD83" s="13">
        <v>15</v>
      </c>
      <c r="BE83" s="14">
        <v>0.63650000000000007</v>
      </c>
      <c r="BF83" s="4">
        <v>6.7</v>
      </c>
      <c r="BG83" s="18" t="s">
        <v>41</v>
      </c>
    </row>
    <row r="84" spans="1:60" x14ac:dyDescent="0.4">
      <c r="A84" s="13">
        <v>16</v>
      </c>
      <c r="B84" s="14">
        <v>0.60839999999999994</v>
      </c>
      <c r="C84" s="4">
        <v>7.8</v>
      </c>
      <c r="D84" s="18" t="s">
        <v>88</v>
      </c>
      <c r="F84" s="13">
        <v>16</v>
      </c>
      <c r="G84" s="14">
        <v>0.6552</v>
      </c>
      <c r="H84" s="4">
        <v>8.4</v>
      </c>
      <c r="I84" s="18" t="s">
        <v>26</v>
      </c>
      <c r="K84" s="13">
        <v>16</v>
      </c>
      <c r="L84" s="14">
        <v>0.60001946951052776</v>
      </c>
      <c r="M84" s="4">
        <v>13.636806125239268</v>
      </c>
      <c r="N84" s="18" t="s">
        <v>26</v>
      </c>
      <c r="P84" s="13">
        <v>16</v>
      </c>
      <c r="Q84" s="14">
        <v>0.64960000000000007</v>
      </c>
      <c r="R84" s="4">
        <v>40.6</v>
      </c>
      <c r="S84" s="18" t="s">
        <v>30</v>
      </c>
      <c r="U84" s="13">
        <v>16</v>
      </c>
      <c r="V84" s="14">
        <v>0.66244425817267394</v>
      </c>
      <c r="W84" s="4">
        <v>19.483654652137467</v>
      </c>
      <c r="X84" s="18" t="s">
        <v>33</v>
      </c>
      <c r="Z84" s="13">
        <v>16</v>
      </c>
      <c r="AA84" s="14">
        <v>0.64600000000000002</v>
      </c>
      <c r="AB84" s="4">
        <v>6.8</v>
      </c>
      <c r="AC84" s="18" t="s">
        <v>25</v>
      </c>
      <c r="AE84" s="13">
        <v>16</v>
      </c>
      <c r="AF84" s="14">
        <v>0.57719999999999994</v>
      </c>
      <c r="AG84" s="4">
        <v>3.9</v>
      </c>
      <c r="AH84" s="18" t="s">
        <v>40</v>
      </c>
      <c r="AJ84" s="13">
        <v>16</v>
      </c>
      <c r="AK84" s="14">
        <v>0.60577692010806627</v>
      </c>
      <c r="AL84" s="4">
        <v>11.649556155924353</v>
      </c>
      <c r="AM84" s="18" t="s">
        <v>26</v>
      </c>
      <c r="AO84" s="13">
        <v>16</v>
      </c>
      <c r="AP84" s="14">
        <v>0</v>
      </c>
      <c r="AQ84" s="4">
        <v>0</v>
      </c>
      <c r="AR84" s="18" t="s">
        <v>62</v>
      </c>
      <c r="AT84" s="13">
        <v>16</v>
      </c>
      <c r="AU84" s="14">
        <v>0.54033691369136916</v>
      </c>
      <c r="AV84" s="4">
        <v>3.6509250925092509</v>
      </c>
      <c r="AW84" s="18" t="s">
        <v>54</v>
      </c>
      <c r="AY84" s="13">
        <v>16</v>
      </c>
      <c r="AZ84" s="14">
        <v>0.58189999999999997</v>
      </c>
      <c r="BA84" s="4">
        <v>25.3</v>
      </c>
      <c r="BB84" s="18" t="s">
        <v>63</v>
      </c>
      <c r="BD84" s="13">
        <v>16</v>
      </c>
      <c r="BE84" s="14">
        <v>0.62715474794841741</v>
      </c>
      <c r="BF84" s="4">
        <v>21.626025791324736</v>
      </c>
      <c r="BG84" s="18" t="s">
        <v>29</v>
      </c>
    </row>
    <row r="85" spans="1:60" ht="19.5" thickBot="1" x14ac:dyDescent="0.45">
      <c r="A85" s="13">
        <v>17</v>
      </c>
      <c r="B85" s="14">
        <v>0.56400000000000006</v>
      </c>
      <c r="C85" s="4">
        <v>23.5</v>
      </c>
      <c r="D85" s="18" t="s">
        <v>58</v>
      </c>
      <c r="F85" s="13">
        <v>17</v>
      </c>
      <c r="G85" s="14">
        <v>0.56679999999999997</v>
      </c>
      <c r="H85" s="4">
        <v>10.9</v>
      </c>
      <c r="I85" s="18" t="s">
        <v>32</v>
      </c>
      <c r="K85" s="13">
        <v>17</v>
      </c>
      <c r="L85" s="14">
        <v>0.58240000000000003</v>
      </c>
      <c r="M85" s="4">
        <v>20.8</v>
      </c>
      <c r="N85" s="18" t="s">
        <v>42</v>
      </c>
      <c r="P85" s="13">
        <v>17</v>
      </c>
      <c r="Q85" s="14">
        <v>0.56340000000000001</v>
      </c>
      <c r="R85" s="4">
        <v>31.3</v>
      </c>
      <c r="S85" s="18" t="s">
        <v>47</v>
      </c>
      <c r="U85" s="13">
        <v>17</v>
      </c>
      <c r="V85" s="14">
        <v>0.60060000000000002</v>
      </c>
      <c r="W85" s="4">
        <v>7.7</v>
      </c>
      <c r="X85" s="18" t="s">
        <v>41</v>
      </c>
      <c r="Z85" s="13">
        <v>17</v>
      </c>
      <c r="AA85" s="14">
        <v>0.51870000000000005</v>
      </c>
      <c r="AB85" s="4">
        <v>9.1</v>
      </c>
      <c r="AC85" s="18" t="s">
        <v>23</v>
      </c>
      <c r="AE85" s="13">
        <v>17</v>
      </c>
      <c r="AF85" s="14">
        <v>0.52592565055762075</v>
      </c>
      <c r="AG85" s="4">
        <v>5.5360594795539031</v>
      </c>
      <c r="AH85" s="19" t="s">
        <v>23</v>
      </c>
      <c r="AJ85" s="13">
        <v>17</v>
      </c>
      <c r="AK85" s="14">
        <v>0.51870000000000005</v>
      </c>
      <c r="AL85" s="4">
        <v>9.1</v>
      </c>
      <c r="AM85" s="18" t="s">
        <v>22</v>
      </c>
      <c r="AO85" s="13">
        <v>17</v>
      </c>
      <c r="AP85" s="14">
        <v>0</v>
      </c>
      <c r="AQ85" s="4">
        <v>0</v>
      </c>
      <c r="AR85" s="18" t="s">
        <v>62</v>
      </c>
      <c r="AT85" s="13">
        <v>17</v>
      </c>
      <c r="AU85" s="14">
        <v>0.49589999999999995</v>
      </c>
      <c r="AV85" s="4">
        <v>8.6999999999999993</v>
      </c>
      <c r="AW85" s="18" t="s">
        <v>21</v>
      </c>
      <c r="AY85" s="13">
        <v>17</v>
      </c>
      <c r="AZ85" s="14">
        <v>0.49655709570957091</v>
      </c>
      <c r="BA85" s="4">
        <v>3.3551155115511548</v>
      </c>
      <c r="BB85" s="19" t="s">
        <v>29</v>
      </c>
      <c r="BD85" s="13">
        <v>17</v>
      </c>
      <c r="BE85" s="14">
        <v>0.62220000000000009</v>
      </c>
      <c r="BF85" s="4">
        <v>18.3</v>
      </c>
      <c r="BG85" s="18" t="s">
        <v>39</v>
      </c>
    </row>
    <row r="86" spans="1:60" ht="19.5" thickBot="1" x14ac:dyDescent="0.45">
      <c r="A86" s="21">
        <v>18</v>
      </c>
      <c r="B86" s="22">
        <v>0.53010034199965805</v>
      </c>
      <c r="C86" s="23">
        <v>9.300005999994001</v>
      </c>
      <c r="D86" s="24" t="s">
        <v>28</v>
      </c>
      <c r="F86" s="21">
        <v>18</v>
      </c>
      <c r="G86" s="22">
        <v>0.54624410669975187</v>
      </c>
      <c r="H86" s="23">
        <v>9.5832299421009104</v>
      </c>
      <c r="I86" s="24" t="s">
        <v>47</v>
      </c>
      <c r="K86" s="21">
        <v>18</v>
      </c>
      <c r="L86" s="22">
        <v>0.52921486725663713</v>
      </c>
      <c r="M86" s="23">
        <v>29.400825958702065</v>
      </c>
      <c r="N86" s="24" t="s">
        <v>22</v>
      </c>
      <c r="P86" s="40">
        <v>18</v>
      </c>
      <c r="Q86" s="22">
        <v>0.51870000000000005</v>
      </c>
      <c r="R86" s="23">
        <v>9.1</v>
      </c>
      <c r="S86" s="24" t="s">
        <v>88</v>
      </c>
      <c r="U86" s="40">
        <v>18</v>
      </c>
      <c r="V86" s="22">
        <v>0.56320000000000003</v>
      </c>
      <c r="W86" s="23">
        <v>12.8</v>
      </c>
      <c r="X86" s="24" t="s">
        <v>64</v>
      </c>
      <c r="Z86" s="40">
        <v>18</v>
      </c>
      <c r="AA86" s="22">
        <v>0.43902374237423741</v>
      </c>
      <c r="AB86" s="23">
        <v>2.9663766376637666</v>
      </c>
      <c r="AC86" s="24" t="s">
        <v>24</v>
      </c>
      <c r="AE86" s="40">
        <v>18</v>
      </c>
      <c r="AF86" s="22">
        <v>0.45240038999961002</v>
      </c>
      <c r="AG86" s="23">
        <v>5.8000049999950001</v>
      </c>
      <c r="AH86" s="24" t="s">
        <v>34</v>
      </c>
      <c r="AJ86" s="40">
        <v>18</v>
      </c>
      <c r="AK86" s="22">
        <v>0.50319999999999998</v>
      </c>
      <c r="AL86" s="39">
        <v>3.4</v>
      </c>
      <c r="AM86" s="26" t="s">
        <v>39</v>
      </c>
      <c r="AO86" s="40">
        <v>18</v>
      </c>
      <c r="AP86" s="22">
        <v>0</v>
      </c>
      <c r="AQ86" s="23">
        <v>0</v>
      </c>
      <c r="AR86" s="24" t="s">
        <v>62</v>
      </c>
      <c r="AT86" s="40">
        <v>18</v>
      </c>
      <c r="AU86" s="22">
        <v>0.45774551214361148</v>
      </c>
      <c r="AV86" s="23">
        <v>4.8183738120380157</v>
      </c>
      <c r="AW86" s="24" t="s">
        <v>29</v>
      </c>
      <c r="AY86" s="40">
        <v>18</v>
      </c>
      <c r="AZ86" s="22">
        <v>0.43378290458690622</v>
      </c>
      <c r="BA86" s="23">
        <v>4.5661358377569075</v>
      </c>
      <c r="BB86" s="24" t="s">
        <v>39</v>
      </c>
      <c r="BD86" s="40">
        <v>18</v>
      </c>
      <c r="BE86" s="22">
        <v>0.6067999999999999</v>
      </c>
      <c r="BF86" s="23">
        <v>4.0999999999999996</v>
      </c>
      <c r="BG86" s="24" t="s">
        <v>47</v>
      </c>
    </row>
    <row r="87" spans="1:60" x14ac:dyDescent="0.4">
      <c r="A87" s="27">
        <v>19</v>
      </c>
      <c r="B87" s="14">
        <v>0.31</v>
      </c>
      <c r="C87" s="4">
        <v>129.80000000000001</v>
      </c>
      <c r="D87" s="28" t="s">
        <v>48</v>
      </c>
      <c r="E87" s="29"/>
      <c r="F87" s="27">
        <v>19</v>
      </c>
      <c r="G87" s="14">
        <v>0.31</v>
      </c>
      <c r="H87" s="4">
        <v>56</v>
      </c>
      <c r="I87" s="28" t="s">
        <v>25</v>
      </c>
      <c r="J87" s="29"/>
      <c r="K87" s="27">
        <v>19</v>
      </c>
      <c r="L87" s="14">
        <v>0.31</v>
      </c>
      <c r="M87" s="4">
        <v>85.7</v>
      </c>
      <c r="N87" s="28" t="s">
        <v>44</v>
      </c>
      <c r="O87" s="29"/>
      <c r="P87" s="27">
        <v>19</v>
      </c>
      <c r="Q87" s="14">
        <v>0.31</v>
      </c>
      <c r="R87" s="4">
        <v>74.743833333333328</v>
      </c>
      <c r="S87" s="28" t="s">
        <v>39</v>
      </c>
      <c r="T87" s="29"/>
      <c r="U87" s="27">
        <v>19</v>
      </c>
      <c r="V87" s="14">
        <v>0.31</v>
      </c>
      <c r="W87" s="4">
        <v>111.2</v>
      </c>
      <c r="X87" s="28" t="s">
        <v>51</v>
      </c>
      <c r="Y87" s="29"/>
      <c r="Z87" s="27">
        <v>19</v>
      </c>
      <c r="AA87" s="14">
        <v>0.31</v>
      </c>
      <c r="AB87" s="4">
        <v>71.251207729468604</v>
      </c>
      <c r="AC87" s="28" t="s">
        <v>32</v>
      </c>
      <c r="AD87" s="29"/>
      <c r="AE87" s="27">
        <v>19</v>
      </c>
      <c r="AF87" s="14">
        <v>0.31</v>
      </c>
      <c r="AG87" s="4">
        <v>77.195035460992912</v>
      </c>
      <c r="AH87" s="28" t="s">
        <v>35</v>
      </c>
      <c r="AI87" s="29"/>
      <c r="AJ87" s="27">
        <v>19</v>
      </c>
      <c r="AK87" s="14">
        <v>0.31</v>
      </c>
      <c r="AL87" s="4">
        <v>138.80184331797236</v>
      </c>
      <c r="AM87" s="28" t="s">
        <v>50</v>
      </c>
      <c r="AN87" s="29"/>
      <c r="AO87" s="27">
        <v>19</v>
      </c>
      <c r="AP87" s="14">
        <v>0.31</v>
      </c>
      <c r="AQ87" s="4">
        <v>0</v>
      </c>
      <c r="AR87" s="28" t="s">
        <v>62</v>
      </c>
      <c r="AS87" s="29"/>
      <c r="AT87" s="27">
        <v>19</v>
      </c>
      <c r="AU87" s="14">
        <v>0.31</v>
      </c>
      <c r="AV87" s="4">
        <v>63.005536332179929</v>
      </c>
      <c r="AW87" s="28" t="s">
        <v>33</v>
      </c>
      <c r="AX87" s="29"/>
      <c r="AY87" s="27">
        <v>19</v>
      </c>
      <c r="AZ87" s="14">
        <v>0.31</v>
      </c>
      <c r="BA87" s="4">
        <v>151.12533936651585</v>
      </c>
      <c r="BB87" s="28" t="s">
        <v>36</v>
      </c>
      <c r="BC87" s="29"/>
      <c r="BD87" s="27">
        <v>19</v>
      </c>
      <c r="BE87" s="14">
        <v>0.31</v>
      </c>
      <c r="BF87" s="4">
        <v>71.803508771929828</v>
      </c>
      <c r="BG87" s="28" t="s">
        <v>38</v>
      </c>
      <c r="BH87" s="29"/>
    </row>
    <row r="88" spans="1:60" x14ac:dyDescent="0.4">
      <c r="A88" s="27">
        <v>20</v>
      </c>
      <c r="B88" s="14">
        <v>0.3</v>
      </c>
      <c r="C88" s="4">
        <v>77.599999999999994</v>
      </c>
      <c r="D88" s="28" t="s">
        <v>31</v>
      </c>
      <c r="E88" s="30"/>
      <c r="F88" s="27">
        <v>20</v>
      </c>
      <c r="G88" s="14">
        <v>0.3</v>
      </c>
      <c r="H88" s="4">
        <v>58.4</v>
      </c>
      <c r="I88" s="28" t="s">
        <v>68</v>
      </c>
      <c r="J88" s="30"/>
      <c r="K88" s="27">
        <v>20</v>
      </c>
      <c r="L88" s="14">
        <v>0.3</v>
      </c>
      <c r="M88" s="4">
        <v>96</v>
      </c>
      <c r="N88" s="28" t="s">
        <v>51</v>
      </c>
      <c r="O88" s="30"/>
      <c r="P88" s="27">
        <v>20</v>
      </c>
      <c r="Q88" s="14">
        <v>0.3</v>
      </c>
      <c r="R88" s="4">
        <v>74.261423841059596</v>
      </c>
      <c r="S88" s="28" t="s">
        <v>53</v>
      </c>
      <c r="T88" s="30"/>
      <c r="U88" s="27">
        <v>20</v>
      </c>
      <c r="V88" s="14">
        <v>0.3</v>
      </c>
      <c r="W88" s="4">
        <v>64.200021999978006</v>
      </c>
      <c r="X88" s="28" t="s">
        <v>43</v>
      </c>
      <c r="Y88" s="30"/>
      <c r="Z88" s="27">
        <v>20</v>
      </c>
      <c r="AA88" s="14">
        <v>0.3</v>
      </c>
      <c r="AB88" s="4">
        <v>100.99044368600683</v>
      </c>
      <c r="AC88" s="28" t="s">
        <v>61</v>
      </c>
      <c r="AD88" s="30"/>
      <c r="AE88" s="27">
        <v>20</v>
      </c>
      <c r="AF88" s="14">
        <v>0.3</v>
      </c>
      <c r="AG88" s="4">
        <v>83.136132315521635</v>
      </c>
      <c r="AH88" s="28" t="s">
        <v>42</v>
      </c>
      <c r="AI88" s="30"/>
      <c r="AJ88" s="27">
        <v>20</v>
      </c>
      <c r="AK88" s="14">
        <v>0.3</v>
      </c>
      <c r="AL88" s="4">
        <v>78.3</v>
      </c>
      <c r="AM88" s="28" t="s">
        <v>29</v>
      </c>
      <c r="AN88" s="30"/>
      <c r="AO88" s="27">
        <v>20</v>
      </c>
      <c r="AP88" s="14">
        <v>0.3</v>
      </c>
      <c r="AQ88" s="4">
        <v>0</v>
      </c>
      <c r="AR88" s="28" t="s">
        <v>62</v>
      </c>
      <c r="AS88" s="30"/>
      <c r="AT88" s="27">
        <v>20</v>
      </c>
      <c r="AU88" s="14">
        <v>0.3</v>
      </c>
      <c r="AV88" s="4">
        <v>120.66578073089703</v>
      </c>
      <c r="AW88" s="28" t="s">
        <v>50</v>
      </c>
      <c r="AX88" s="30"/>
      <c r="AY88" s="27">
        <v>20</v>
      </c>
      <c r="AZ88" s="14">
        <v>0.3</v>
      </c>
      <c r="BA88" s="4">
        <v>133.3672</v>
      </c>
      <c r="BB88" s="28" t="s">
        <v>46</v>
      </c>
      <c r="BC88" s="30"/>
      <c r="BD88" s="27">
        <v>20</v>
      </c>
      <c r="BE88" s="14">
        <v>0.3</v>
      </c>
      <c r="BF88" s="4">
        <v>81.200021999978006</v>
      </c>
      <c r="BG88" s="28" t="s">
        <v>21</v>
      </c>
      <c r="BH88" s="30"/>
    </row>
    <row r="89" spans="1:60" x14ac:dyDescent="0.4">
      <c r="A89" s="27">
        <v>21</v>
      </c>
      <c r="B89" s="14">
        <v>0.28999999999999998</v>
      </c>
      <c r="C89" s="4">
        <v>99.218717948717952</v>
      </c>
      <c r="D89" s="28" t="s">
        <v>23</v>
      </c>
      <c r="E89" s="31"/>
      <c r="F89" s="27">
        <v>21</v>
      </c>
      <c r="G89" s="14">
        <v>0.28999999999999998</v>
      </c>
      <c r="H89" s="4">
        <v>64.099999999999994</v>
      </c>
      <c r="I89" s="28" t="s">
        <v>58</v>
      </c>
      <c r="J89" s="31"/>
      <c r="K89" s="27">
        <v>21</v>
      </c>
      <c r="L89" s="14">
        <v>0.28999999999999998</v>
      </c>
      <c r="M89" s="4">
        <v>201.2</v>
      </c>
      <c r="N89" s="28" t="s">
        <v>83</v>
      </c>
      <c r="O89" s="31"/>
      <c r="P89" s="27">
        <v>21</v>
      </c>
      <c r="Q89" s="17">
        <v>0.28999999999999998</v>
      </c>
      <c r="R89" s="4">
        <v>79.2</v>
      </c>
      <c r="S89" s="34" t="s">
        <v>42</v>
      </c>
      <c r="T89" s="31"/>
      <c r="U89" s="27">
        <v>21</v>
      </c>
      <c r="V89" s="14">
        <v>0.28999999999999998</v>
      </c>
      <c r="W89" s="4">
        <v>65.508474576271183</v>
      </c>
      <c r="X89" s="28" t="s">
        <v>61</v>
      </c>
      <c r="Y89" s="31"/>
      <c r="Z89" s="27">
        <v>21</v>
      </c>
      <c r="AA89" s="14">
        <v>0.28999999999999998</v>
      </c>
      <c r="AB89" s="4">
        <v>109.600022999977</v>
      </c>
      <c r="AC89" s="28" t="s">
        <v>36</v>
      </c>
      <c r="AD89" s="31"/>
      <c r="AE89" s="27">
        <v>21</v>
      </c>
      <c r="AF89" s="14">
        <v>0.28999999999999998</v>
      </c>
      <c r="AG89" s="4">
        <v>85.7</v>
      </c>
      <c r="AH89" s="28" t="s">
        <v>37</v>
      </c>
      <c r="AI89" s="31"/>
      <c r="AJ89" s="27">
        <v>21</v>
      </c>
      <c r="AK89" s="14">
        <v>0.28999999999999998</v>
      </c>
      <c r="AL89" s="4">
        <v>82.519452054794527</v>
      </c>
      <c r="AM89" s="34" t="s">
        <v>83</v>
      </c>
      <c r="AN89" s="31"/>
      <c r="AO89" s="27">
        <v>21</v>
      </c>
      <c r="AP89" s="14">
        <v>0.28999999999999998</v>
      </c>
      <c r="AQ89" s="4">
        <v>0</v>
      </c>
      <c r="AR89" s="28" t="s">
        <v>62</v>
      </c>
      <c r="AS89" s="31"/>
      <c r="AT89" s="27">
        <v>21</v>
      </c>
      <c r="AU89" s="14">
        <v>0.28999999999999998</v>
      </c>
      <c r="AV89" s="4">
        <v>108.1</v>
      </c>
      <c r="AW89" s="28" t="s">
        <v>51</v>
      </c>
      <c r="AX89" s="31"/>
      <c r="AY89" s="27">
        <v>21</v>
      </c>
      <c r="AZ89" s="14">
        <v>0.28999999999999998</v>
      </c>
      <c r="BA89" s="4">
        <v>128.5</v>
      </c>
      <c r="BB89" s="28" t="s">
        <v>28</v>
      </c>
      <c r="BC89" s="31"/>
      <c r="BD89" s="27">
        <v>21</v>
      </c>
      <c r="BE89" s="14">
        <v>0.28999999999999998</v>
      </c>
      <c r="BF89" s="4">
        <v>68.7</v>
      </c>
      <c r="BG89" s="28" t="s">
        <v>60</v>
      </c>
      <c r="BH89" s="31"/>
    </row>
    <row r="90" spans="1:60" x14ac:dyDescent="0.4">
      <c r="A90" s="27">
        <v>22</v>
      </c>
      <c r="B90" s="14">
        <v>0.28000000000000003</v>
      </c>
      <c r="C90" s="4">
        <v>153.19999999999999</v>
      </c>
      <c r="D90" s="28" t="s">
        <v>54</v>
      </c>
      <c r="E90" s="32"/>
      <c r="F90" s="27">
        <v>22</v>
      </c>
      <c r="G90" s="14">
        <v>0.28000000000000003</v>
      </c>
      <c r="H90" s="4">
        <v>66.3</v>
      </c>
      <c r="I90" s="28" t="s">
        <v>44</v>
      </c>
      <c r="J90" s="32"/>
      <c r="K90" s="27">
        <v>22</v>
      </c>
      <c r="L90" s="14">
        <v>0.28000000000000003</v>
      </c>
      <c r="M90" s="4">
        <v>191.5</v>
      </c>
      <c r="N90" s="28" t="s">
        <v>107</v>
      </c>
      <c r="O90" s="32"/>
      <c r="P90" s="27">
        <v>22</v>
      </c>
      <c r="Q90" s="14">
        <v>0.28000000000000003</v>
      </c>
      <c r="R90" s="4">
        <v>99.000023999975994</v>
      </c>
      <c r="S90" s="28" t="s">
        <v>35</v>
      </c>
      <c r="T90" s="32"/>
      <c r="U90" s="27">
        <v>22</v>
      </c>
      <c r="V90" s="14">
        <v>0.28000000000000003</v>
      </c>
      <c r="W90" s="4">
        <v>64.3</v>
      </c>
      <c r="X90" s="28" t="s">
        <v>36</v>
      </c>
      <c r="Y90" s="32"/>
      <c r="Z90" s="27">
        <v>22</v>
      </c>
      <c r="AA90" s="17">
        <v>0.28000000000000003</v>
      </c>
      <c r="AB90" s="4">
        <v>158.1</v>
      </c>
      <c r="AC90" s="34" t="s">
        <v>52</v>
      </c>
      <c r="AD90" s="32"/>
      <c r="AE90" s="27">
        <v>22</v>
      </c>
      <c r="AF90" s="14">
        <v>0.28000000000000003</v>
      </c>
      <c r="AG90" s="4">
        <v>101.79843750000001</v>
      </c>
      <c r="AH90" s="28" t="s">
        <v>65</v>
      </c>
      <c r="AI90" s="32"/>
      <c r="AJ90" s="27">
        <v>22</v>
      </c>
      <c r="AK90" s="14">
        <v>0.28000000000000003</v>
      </c>
      <c r="AL90" s="4">
        <v>115.43409961685823</v>
      </c>
      <c r="AM90" s="28" t="s">
        <v>68</v>
      </c>
      <c r="AN90" s="32"/>
      <c r="AO90" s="27">
        <v>22</v>
      </c>
      <c r="AP90" s="14">
        <v>0.28000000000000003</v>
      </c>
      <c r="AQ90" s="4">
        <v>0</v>
      </c>
      <c r="AR90" s="28" t="s">
        <v>62</v>
      </c>
      <c r="AS90" s="32"/>
      <c r="AT90" s="27">
        <v>22</v>
      </c>
      <c r="AU90" s="14">
        <v>0.28000000000000003</v>
      </c>
      <c r="AV90" s="4">
        <v>127.3</v>
      </c>
      <c r="AW90" s="28" t="s">
        <v>40</v>
      </c>
      <c r="AX90" s="32"/>
      <c r="AY90" s="27">
        <v>22</v>
      </c>
      <c r="AZ90" s="14">
        <v>0.28000000000000003</v>
      </c>
      <c r="BA90" s="4">
        <v>131.4</v>
      </c>
      <c r="BB90" s="28" t="s">
        <v>38</v>
      </c>
      <c r="BC90" s="32"/>
      <c r="BD90" s="27">
        <v>22</v>
      </c>
      <c r="BE90" s="14">
        <v>0.28000000000000003</v>
      </c>
      <c r="BF90" s="4">
        <v>117.30002399997599</v>
      </c>
      <c r="BG90" s="28" t="s">
        <v>35</v>
      </c>
      <c r="BH90" s="32"/>
    </row>
    <row r="91" spans="1:60" x14ac:dyDescent="0.4">
      <c r="A91" s="27">
        <v>23</v>
      </c>
      <c r="B91" s="14">
        <v>0.27</v>
      </c>
      <c r="C91" s="4">
        <v>108</v>
      </c>
      <c r="D91" s="28" t="s">
        <v>52</v>
      </c>
      <c r="E91" s="32"/>
      <c r="F91" s="27">
        <v>23</v>
      </c>
      <c r="G91" s="14">
        <v>0.27</v>
      </c>
      <c r="H91" s="4">
        <v>72.8</v>
      </c>
      <c r="I91" s="28" t="s">
        <v>46</v>
      </c>
      <c r="J91" s="32"/>
      <c r="K91" s="27">
        <v>23</v>
      </c>
      <c r="L91" s="14">
        <v>0.27</v>
      </c>
      <c r="M91" s="4">
        <v>119.8</v>
      </c>
      <c r="N91" s="28" t="s">
        <v>56</v>
      </c>
      <c r="O91" s="32"/>
      <c r="P91" s="27">
        <v>23</v>
      </c>
      <c r="Q91" s="14">
        <v>0.27</v>
      </c>
      <c r="R91" s="4">
        <v>186</v>
      </c>
      <c r="S91" s="28" t="s">
        <v>40</v>
      </c>
      <c r="T91" s="32"/>
      <c r="U91" s="27">
        <v>23</v>
      </c>
      <c r="V91" s="14">
        <v>0.27</v>
      </c>
      <c r="W91" s="4">
        <v>113</v>
      </c>
      <c r="X91" s="28" t="s">
        <v>44</v>
      </c>
      <c r="Y91" s="32"/>
      <c r="Z91" s="27">
        <v>23</v>
      </c>
      <c r="AA91" s="14">
        <v>0.27</v>
      </c>
      <c r="AB91" s="4">
        <v>101.48041237113402</v>
      </c>
      <c r="AC91" s="28" t="s">
        <v>60</v>
      </c>
      <c r="AD91" s="32"/>
      <c r="AE91" s="27">
        <v>23</v>
      </c>
      <c r="AF91" s="14">
        <v>0.27</v>
      </c>
      <c r="AG91" s="4">
        <v>98.5</v>
      </c>
      <c r="AH91" s="28" t="s">
        <v>63</v>
      </c>
      <c r="AI91" s="32"/>
      <c r="AJ91" s="27">
        <v>23</v>
      </c>
      <c r="AK91" s="14">
        <v>0.27</v>
      </c>
      <c r="AL91" s="4">
        <v>266.39999999999998</v>
      </c>
      <c r="AM91" s="28" t="s">
        <v>37</v>
      </c>
      <c r="AN91" s="32"/>
      <c r="AO91" s="27">
        <v>23</v>
      </c>
      <c r="AP91" s="14">
        <v>0.27</v>
      </c>
      <c r="AQ91" s="4">
        <v>0</v>
      </c>
      <c r="AR91" s="28" t="s">
        <v>62</v>
      </c>
      <c r="AS91" s="32"/>
      <c r="AT91" s="27">
        <v>23</v>
      </c>
      <c r="AU91" s="14">
        <v>0.27</v>
      </c>
      <c r="AV91" s="4">
        <v>130.9</v>
      </c>
      <c r="AW91" s="28" t="s">
        <v>45</v>
      </c>
      <c r="AX91" s="32"/>
      <c r="AY91" s="27">
        <v>23</v>
      </c>
      <c r="AZ91" s="14">
        <v>0.27</v>
      </c>
      <c r="BA91" s="4">
        <v>135.53577235772357</v>
      </c>
      <c r="BB91" s="28" t="s">
        <v>35</v>
      </c>
      <c r="BC91" s="32"/>
      <c r="BD91" s="27">
        <v>23</v>
      </c>
      <c r="BE91" s="14">
        <v>0.27</v>
      </c>
      <c r="BF91" s="4">
        <v>113.10002499997499</v>
      </c>
      <c r="BG91" s="28" t="s">
        <v>37</v>
      </c>
      <c r="BH91" s="32"/>
    </row>
    <row r="92" spans="1:60" x14ac:dyDescent="0.4">
      <c r="A92" s="27">
        <v>24</v>
      </c>
      <c r="B92" s="14">
        <v>0.26</v>
      </c>
      <c r="C92" s="4">
        <v>112.4</v>
      </c>
      <c r="D92" s="28" t="s">
        <v>26</v>
      </c>
      <c r="E92" s="32"/>
      <c r="F92" s="27">
        <v>24</v>
      </c>
      <c r="G92" s="14">
        <v>0.26</v>
      </c>
      <c r="H92" s="4">
        <v>73.3</v>
      </c>
      <c r="I92" s="28" t="s">
        <v>83</v>
      </c>
      <c r="J92" s="32"/>
      <c r="K92" s="27">
        <v>24</v>
      </c>
      <c r="L92" s="14">
        <v>0.26</v>
      </c>
      <c r="M92" s="4">
        <v>230.4</v>
      </c>
      <c r="N92" s="28" t="s">
        <v>55</v>
      </c>
      <c r="O92" s="32"/>
      <c r="P92" s="27">
        <v>24</v>
      </c>
      <c r="Q92" s="14">
        <v>0.26</v>
      </c>
      <c r="R92" s="4">
        <v>220.7</v>
      </c>
      <c r="S92" s="28" t="s">
        <v>33</v>
      </c>
      <c r="T92" s="32"/>
      <c r="U92" s="27">
        <v>24</v>
      </c>
      <c r="V92" s="14">
        <v>0.26</v>
      </c>
      <c r="W92" s="4">
        <v>138.5</v>
      </c>
      <c r="X92" s="28" t="s">
        <v>83</v>
      </c>
      <c r="Y92" s="32"/>
      <c r="Z92" s="27">
        <v>24</v>
      </c>
      <c r="AA92" s="14">
        <v>0.26</v>
      </c>
      <c r="AB92" s="4">
        <v>225.40002599997402</v>
      </c>
      <c r="AC92" s="28" t="s">
        <v>26</v>
      </c>
      <c r="AD92" s="32"/>
      <c r="AE92" s="27">
        <v>24</v>
      </c>
      <c r="AF92" s="14">
        <v>0.26</v>
      </c>
      <c r="AG92" s="4">
        <v>135.46041666666667</v>
      </c>
      <c r="AH92" s="28" t="s">
        <v>61</v>
      </c>
      <c r="AI92" s="32"/>
      <c r="AJ92" s="27">
        <v>24</v>
      </c>
      <c r="AK92" s="14">
        <v>0.26</v>
      </c>
      <c r="AL92" s="4">
        <v>277.7</v>
      </c>
      <c r="AM92" s="28" t="s">
        <v>32</v>
      </c>
      <c r="AN92" s="32"/>
      <c r="AO92" s="27">
        <v>24</v>
      </c>
      <c r="AP92" s="14">
        <v>0.26</v>
      </c>
      <c r="AQ92" s="4">
        <v>0</v>
      </c>
      <c r="AR92" s="28" t="s">
        <v>62</v>
      </c>
      <c r="AS92" s="32"/>
      <c r="AT92" s="27">
        <v>24</v>
      </c>
      <c r="AU92" s="14">
        <v>0.26</v>
      </c>
      <c r="AV92" s="4">
        <v>175.76941747572815</v>
      </c>
      <c r="AW92" s="28" t="s">
        <v>42</v>
      </c>
      <c r="AX92" s="32"/>
      <c r="AY92" s="27">
        <v>24</v>
      </c>
      <c r="AZ92" s="14">
        <v>0.26</v>
      </c>
      <c r="BA92" s="4">
        <v>838.4</v>
      </c>
      <c r="BB92" s="28" t="s">
        <v>19</v>
      </c>
      <c r="BC92" s="32"/>
      <c r="BD92" s="27">
        <v>24</v>
      </c>
      <c r="BE92" s="14">
        <v>0.26</v>
      </c>
      <c r="BF92" s="4">
        <v>170.2</v>
      </c>
      <c r="BG92" s="28" t="s">
        <v>34</v>
      </c>
      <c r="BH92" s="32"/>
    </row>
    <row r="93" spans="1:60" ht="19.5" thickBot="1" x14ac:dyDescent="0.45">
      <c r="A93" s="27">
        <v>25</v>
      </c>
      <c r="B93" s="17">
        <v>0.25</v>
      </c>
      <c r="C93" s="4">
        <v>194.7</v>
      </c>
      <c r="D93" s="34" t="s">
        <v>35</v>
      </c>
      <c r="E93" s="33"/>
      <c r="F93" s="27">
        <v>25</v>
      </c>
      <c r="G93" s="14">
        <v>0.25</v>
      </c>
      <c r="H93" s="4">
        <v>164.5</v>
      </c>
      <c r="I93" s="28" t="s">
        <v>30</v>
      </c>
      <c r="J93" s="33"/>
      <c r="K93" s="27">
        <v>25</v>
      </c>
      <c r="L93" s="14">
        <v>0.25</v>
      </c>
      <c r="M93" s="4">
        <v>187</v>
      </c>
      <c r="N93" s="28" t="s">
        <v>58</v>
      </c>
      <c r="O93" s="33"/>
      <c r="P93" s="27">
        <v>25</v>
      </c>
      <c r="Q93" s="14">
        <v>0.25</v>
      </c>
      <c r="R93" s="4">
        <v>212.4</v>
      </c>
      <c r="S93" s="28" t="s">
        <v>19</v>
      </c>
      <c r="T93" s="33"/>
      <c r="U93" s="27">
        <v>25</v>
      </c>
      <c r="V93" s="14">
        <v>0.25</v>
      </c>
      <c r="W93" s="4">
        <v>122.4</v>
      </c>
      <c r="X93" s="28" t="s">
        <v>32</v>
      </c>
      <c r="Y93" s="33"/>
      <c r="Z93" s="27">
        <v>25</v>
      </c>
      <c r="AA93" s="14">
        <v>0.25</v>
      </c>
      <c r="AB93" s="4">
        <v>378.7</v>
      </c>
      <c r="AC93" s="28" t="s">
        <v>46</v>
      </c>
      <c r="AD93" s="33"/>
      <c r="AE93" s="27">
        <v>25</v>
      </c>
      <c r="AF93" s="14">
        <v>0.25</v>
      </c>
      <c r="AG93" s="4">
        <v>274.8</v>
      </c>
      <c r="AH93" s="28" t="s">
        <v>30</v>
      </c>
      <c r="AI93" s="33"/>
      <c r="AJ93" s="27">
        <v>25</v>
      </c>
      <c r="AK93" s="14">
        <v>0.25</v>
      </c>
      <c r="AL93" s="4">
        <v>117.5</v>
      </c>
      <c r="AM93" s="28" t="s">
        <v>30</v>
      </c>
      <c r="AN93" s="33"/>
      <c r="AO93" s="27">
        <v>25</v>
      </c>
      <c r="AP93" s="14">
        <v>0.25</v>
      </c>
      <c r="AQ93" s="4">
        <v>0</v>
      </c>
      <c r="AR93" s="28" t="s">
        <v>62</v>
      </c>
      <c r="AS93" s="33"/>
      <c r="AT93" s="27">
        <v>25</v>
      </c>
      <c r="AU93" s="14">
        <v>0.25</v>
      </c>
      <c r="AV93" s="4">
        <v>186.6</v>
      </c>
      <c r="AW93" s="28" t="s">
        <v>34</v>
      </c>
      <c r="AX93" s="33"/>
      <c r="AY93" s="27">
        <v>25</v>
      </c>
      <c r="AZ93" s="14">
        <v>0.25</v>
      </c>
      <c r="BA93" s="4">
        <v>419.2</v>
      </c>
      <c r="BB93" s="28" t="s">
        <v>30</v>
      </c>
      <c r="BC93" s="33"/>
      <c r="BD93" s="27">
        <v>25</v>
      </c>
      <c r="BE93" s="14">
        <v>0.25</v>
      </c>
      <c r="BF93" s="4">
        <v>161.1</v>
      </c>
      <c r="BG93" s="28" t="s">
        <v>40</v>
      </c>
      <c r="BH93" s="33"/>
    </row>
    <row r="94" spans="1:60" ht="19.5" thickBot="1" x14ac:dyDescent="0.45">
      <c r="A94" s="27">
        <v>26</v>
      </c>
      <c r="B94" s="14">
        <v>0.24</v>
      </c>
      <c r="C94" s="4">
        <v>283.3</v>
      </c>
      <c r="D94" s="34" t="s">
        <v>19</v>
      </c>
      <c r="E94" s="35"/>
      <c r="F94" s="27">
        <v>26</v>
      </c>
      <c r="G94" s="14">
        <v>0.24</v>
      </c>
      <c r="H94" s="4">
        <v>155.6</v>
      </c>
      <c r="I94" s="28" t="s">
        <v>53</v>
      </c>
      <c r="J94" s="35"/>
      <c r="K94" s="27">
        <v>26</v>
      </c>
      <c r="L94" s="14">
        <v>0.24</v>
      </c>
      <c r="M94" s="4">
        <v>149.9</v>
      </c>
      <c r="N94" s="28" t="s">
        <v>40</v>
      </c>
      <c r="O94" s="35"/>
      <c r="P94" s="27">
        <v>26</v>
      </c>
      <c r="Q94" s="14">
        <v>0.24</v>
      </c>
      <c r="R94" s="4">
        <v>115.500027999972</v>
      </c>
      <c r="S94" s="28" t="s">
        <v>24</v>
      </c>
      <c r="T94" s="35"/>
      <c r="U94" s="27">
        <v>26</v>
      </c>
      <c r="V94" s="14">
        <v>0.24</v>
      </c>
      <c r="W94" s="4">
        <v>177</v>
      </c>
      <c r="X94" s="28" t="s">
        <v>46</v>
      </c>
      <c r="Y94" s="35"/>
      <c r="Z94" s="27">
        <v>26</v>
      </c>
      <c r="AA94" s="14">
        <v>0.24</v>
      </c>
      <c r="AB94" s="4">
        <v>225.400027999972</v>
      </c>
      <c r="AC94" s="28" t="s">
        <v>51</v>
      </c>
      <c r="AD94" s="35"/>
      <c r="AE94" s="27">
        <v>26</v>
      </c>
      <c r="AF94" s="14">
        <v>0.24</v>
      </c>
      <c r="AG94" s="4">
        <v>146.20002799997198</v>
      </c>
      <c r="AH94" s="34" t="s">
        <v>33</v>
      </c>
      <c r="AI94" s="35"/>
      <c r="AJ94" s="27">
        <v>26</v>
      </c>
      <c r="AK94" s="14">
        <v>0.24</v>
      </c>
      <c r="AL94" s="4">
        <v>326.3</v>
      </c>
      <c r="AM94" s="28" t="s">
        <v>88</v>
      </c>
      <c r="AN94" s="35"/>
      <c r="AO94" s="27">
        <v>26</v>
      </c>
      <c r="AP94" s="14">
        <v>0.24</v>
      </c>
      <c r="AQ94" s="4">
        <v>0</v>
      </c>
      <c r="AR94" s="28" t="s">
        <v>62</v>
      </c>
      <c r="AS94" s="35"/>
      <c r="AT94" s="27">
        <v>26</v>
      </c>
      <c r="AU94" s="14">
        <v>0.24</v>
      </c>
      <c r="AV94" s="4">
        <v>247.6</v>
      </c>
      <c r="AW94" s="28" t="s">
        <v>30</v>
      </c>
      <c r="AX94" s="35"/>
      <c r="AY94" s="27">
        <v>26</v>
      </c>
      <c r="AZ94" s="14">
        <v>0.24</v>
      </c>
      <c r="BA94" s="4">
        <v>394.2</v>
      </c>
      <c r="BB94" s="28" t="s">
        <v>34</v>
      </c>
      <c r="BC94" s="35"/>
      <c r="BD94" s="27">
        <v>26</v>
      </c>
      <c r="BE94" s="14">
        <v>0.24</v>
      </c>
      <c r="BF94" s="4">
        <v>152.9</v>
      </c>
      <c r="BG94" s="28" t="s">
        <v>26</v>
      </c>
      <c r="BH94" s="35"/>
    </row>
    <row r="95" spans="1:60" x14ac:dyDescent="0.4">
      <c r="A95" s="27">
        <v>27</v>
      </c>
      <c r="B95" s="14">
        <v>0.23</v>
      </c>
      <c r="C95" s="4">
        <v>148.9</v>
      </c>
      <c r="D95" s="28" t="s">
        <v>61</v>
      </c>
      <c r="E95" s="36"/>
      <c r="F95" s="27">
        <v>27</v>
      </c>
      <c r="G95" s="14">
        <v>0.23</v>
      </c>
      <c r="H95" s="4">
        <v>112.1</v>
      </c>
      <c r="I95" s="28" t="s">
        <v>34</v>
      </c>
      <c r="J95" s="36"/>
      <c r="K95" s="27">
        <v>27</v>
      </c>
      <c r="L95" s="14">
        <v>0.23</v>
      </c>
      <c r="M95" s="4">
        <v>223.9</v>
      </c>
      <c r="N95" s="28" t="s">
        <v>46</v>
      </c>
      <c r="O95" s="36"/>
      <c r="P95" s="27">
        <v>27</v>
      </c>
      <c r="Q95" s="14">
        <v>0.23</v>
      </c>
      <c r="R95" s="4">
        <v>128.1</v>
      </c>
      <c r="S95" s="28" t="s">
        <v>63</v>
      </c>
      <c r="T95" s="36"/>
      <c r="U95" s="27">
        <v>27</v>
      </c>
      <c r="V95" s="14">
        <v>0.23</v>
      </c>
      <c r="W95" s="4">
        <v>165</v>
      </c>
      <c r="X95" s="28" t="s">
        <v>49</v>
      </c>
      <c r="Y95" s="36"/>
      <c r="Z95" s="27">
        <v>27</v>
      </c>
      <c r="AA95" s="14">
        <v>0.23</v>
      </c>
      <c r="AB95" s="4">
        <v>378.7</v>
      </c>
      <c r="AC95" s="28" t="s">
        <v>46</v>
      </c>
      <c r="AD95" s="36"/>
      <c r="AE95" s="27">
        <v>27</v>
      </c>
      <c r="AF95" s="14">
        <v>0.23</v>
      </c>
      <c r="AG95" s="4">
        <v>159.6</v>
      </c>
      <c r="AH95" s="28" t="s">
        <v>44</v>
      </c>
      <c r="AI95" s="36"/>
      <c r="AJ95" s="27">
        <v>27</v>
      </c>
      <c r="AK95" s="14">
        <v>0.23</v>
      </c>
      <c r="AL95" s="4">
        <v>326.3</v>
      </c>
      <c r="AM95" s="28" t="s">
        <v>88</v>
      </c>
      <c r="AN95" s="36"/>
      <c r="AO95" s="27">
        <v>27</v>
      </c>
      <c r="AP95" s="14">
        <v>0.23</v>
      </c>
      <c r="AQ95" s="4">
        <v>0</v>
      </c>
      <c r="AR95" s="28" t="s">
        <v>62</v>
      </c>
      <c r="AS95" s="36"/>
      <c r="AT95" s="27">
        <v>27</v>
      </c>
      <c r="AU95" s="14">
        <v>0.23</v>
      </c>
      <c r="AV95" s="4">
        <v>498.7</v>
      </c>
      <c r="AW95" s="28" t="s">
        <v>23</v>
      </c>
      <c r="AX95" s="36"/>
      <c r="AY95" s="27">
        <v>27</v>
      </c>
      <c r="AZ95" s="14">
        <v>0.23</v>
      </c>
      <c r="BA95" s="4">
        <v>422.4</v>
      </c>
      <c r="BB95" s="28" t="s">
        <v>50</v>
      </c>
      <c r="BC95" s="36"/>
      <c r="BD95" s="27">
        <v>27</v>
      </c>
      <c r="BE95" s="14">
        <v>0.23</v>
      </c>
      <c r="BF95" s="4">
        <v>132.30000000000001</v>
      </c>
      <c r="BG95" s="28" t="s">
        <v>54</v>
      </c>
      <c r="BH95" s="36"/>
    </row>
    <row r="96" spans="1:60" x14ac:dyDescent="0.4">
      <c r="A96" s="27">
        <v>28</v>
      </c>
      <c r="B96" s="14">
        <v>0.22</v>
      </c>
      <c r="C96" s="4">
        <v>157.4</v>
      </c>
      <c r="D96" s="28" t="s">
        <v>83</v>
      </c>
      <c r="F96" s="27">
        <v>28</v>
      </c>
      <c r="G96" s="14">
        <v>0.22</v>
      </c>
      <c r="H96" s="4">
        <v>126</v>
      </c>
      <c r="I96" s="28" t="s">
        <v>21</v>
      </c>
      <c r="K96" s="27">
        <v>28</v>
      </c>
      <c r="L96" s="14">
        <v>0.22</v>
      </c>
      <c r="M96" s="4">
        <v>182.7</v>
      </c>
      <c r="N96" s="28" t="s">
        <v>68</v>
      </c>
      <c r="P96" s="27">
        <v>28</v>
      </c>
      <c r="Q96" s="14">
        <v>0.22</v>
      </c>
      <c r="R96" s="4">
        <v>137.4</v>
      </c>
      <c r="S96" s="28" t="s">
        <v>87</v>
      </c>
      <c r="U96" s="27">
        <v>28</v>
      </c>
      <c r="V96" s="14">
        <v>0.22</v>
      </c>
      <c r="W96" s="4">
        <v>210.90002999997</v>
      </c>
      <c r="X96" s="28" t="s">
        <v>28</v>
      </c>
      <c r="Z96" s="27">
        <v>28</v>
      </c>
      <c r="AA96" s="14">
        <v>0.22</v>
      </c>
      <c r="AB96" s="4">
        <v>202.9</v>
      </c>
      <c r="AC96" s="28" t="s">
        <v>35</v>
      </c>
      <c r="AE96" s="27">
        <v>28</v>
      </c>
      <c r="AF96" s="14">
        <v>0.22</v>
      </c>
      <c r="AG96" s="4">
        <v>135.19999999999999</v>
      </c>
      <c r="AH96" s="28" t="s">
        <v>36</v>
      </c>
      <c r="AJ96" s="27">
        <v>28</v>
      </c>
      <c r="AK96" s="14">
        <v>0.22</v>
      </c>
      <c r="AL96" s="4">
        <v>178.30002999997001</v>
      </c>
      <c r="AM96" s="28" t="s">
        <v>19</v>
      </c>
      <c r="AO96" s="27">
        <v>28</v>
      </c>
      <c r="AP96" s="14">
        <v>0.22</v>
      </c>
      <c r="AQ96" s="4">
        <v>0</v>
      </c>
      <c r="AR96" s="28" t="s">
        <v>62</v>
      </c>
      <c r="AT96" s="27">
        <v>28</v>
      </c>
      <c r="AU96" s="14">
        <v>0.22</v>
      </c>
      <c r="AV96" s="4">
        <v>523.9</v>
      </c>
      <c r="AW96" s="28" t="s">
        <v>28</v>
      </c>
      <c r="AY96" s="27">
        <v>28</v>
      </c>
      <c r="AZ96" s="14">
        <v>0.22</v>
      </c>
      <c r="BA96" s="4">
        <v>492.8</v>
      </c>
      <c r="BB96" s="28" t="s">
        <v>42</v>
      </c>
      <c r="BD96" s="27">
        <v>28</v>
      </c>
      <c r="BE96" s="14">
        <v>0.22</v>
      </c>
      <c r="BF96" s="4">
        <v>136.4</v>
      </c>
      <c r="BG96" s="28" t="s">
        <v>25</v>
      </c>
    </row>
    <row r="97" spans="1:60" x14ac:dyDescent="0.4">
      <c r="A97" s="27">
        <v>29</v>
      </c>
      <c r="B97" s="14">
        <v>0.21</v>
      </c>
      <c r="C97" s="4">
        <v>275</v>
      </c>
      <c r="D97" s="28" t="s">
        <v>25</v>
      </c>
      <c r="F97" s="27">
        <v>29</v>
      </c>
      <c r="G97" s="14">
        <v>0.21</v>
      </c>
      <c r="H97" s="4">
        <v>142</v>
      </c>
      <c r="I97" s="28" t="s">
        <v>42</v>
      </c>
      <c r="K97" s="27">
        <v>29</v>
      </c>
      <c r="L97" s="14">
        <v>0.21</v>
      </c>
      <c r="M97" s="4">
        <v>163.19999999999999</v>
      </c>
      <c r="N97" s="28" t="s">
        <v>27</v>
      </c>
      <c r="P97" s="27">
        <v>29</v>
      </c>
      <c r="Q97" s="14">
        <v>0.21</v>
      </c>
      <c r="R97" s="4">
        <v>229.7</v>
      </c>
      <c r="S97" s="28" t="s">
        <v>68</v>
      </c>
      <c r="U97" s="27">
        <v>29</v>
      </c>
      <c r="V97" s="14">
        <v>0.21</v>
      </c>
      <c r="W97" s="4">
        <v>94.9</v>
      </c>
      <c r="X97" s="28" t="s">
        <v>60</v>
      </c>
      <c r="Z97" s="27">
        <v>29</v>
      </c>
      <c r="AA97" s="14">
        <v>0.21</v>
      </c>
      <c r="AB97" s="4">
        <v>386.8</v>
      </c>
      <c r="AC97" s="34" t="s">
        <v>49</v>
      </c>
      <c r="AE97" s="27">
        <v>29</v>
      </c>
      <c r="AF97" s="14">
        <v>0.21</v>
      </c>
      <c r="AG97" s="4">
        <v>247.3</v>
      </c>
      <c r="AH97" s="28" t="s">
        <v>22</v>
      </c>
      <c r="AJ97" s="27">
        <v>29</v>
      </c>
      <c r="AK97" s="14">
        <v>0.21</v>
      </c>
      <c r="AL97" s="4">
        <v>165.4</v>
      </c>
      <c r="AM97" s="28" t="s">
        <v>87</v>
      </c>
      <c r="AO97" s="27">
        <v>29</v>
      </c>
      <c r="AP97" s="14">
        <v>0.21</v>
      </c>
      <c r="AQ97" s="4">
        <v>0</v>
      </c>
      <c r="AR97" s="28" t="s">
        <v>62</v>
      </c>
      <c r="AT97" s="27">
        <v>29</v>
      </c>
      <c r="AU97" s="14">
        <v>0.21</v>
      </c>
      <c r="AV97" s="4">
        <v>0</v>
      </c>
      <c r="AW97" s="28" t="s">
        <v>62</v>
      </c>
      <c r="AY97" s="27">
        <v>29</v>
      </c>
      <c r="AZ97" s="14">
        <v>0.21</v>
      </c>
      <c r="BA97" s="4">
        <v>0</v>
      </c>
      <c r="BB97" s="28" t="s">
        <v>62</v>
      </c>
      <c r="BD97" s="27">
        <v>29</v>
      </c>
      <c r="BE97" s="14">
        <v>0.21</v>
      </c>
      <c r="BF97" s="4">
        <v>147.80000000000001</v>
      </c>
      <c r="BG97" s="28" t="s">
        <v>24</v>
      </c>
    </row>
    <row r="98" spans="1:60" x14ac:dyDescent="0.4">
      <c r="A98" s="27">
        <v>30</v>
      </c>
      <c r="B98" s="14">
        <v>0.2</v>
      </c>
      <c r="C98" s="4">
        <v>180.6</v>
      </c>
      <c r="D98" s="28" t="s">
        <v>34</v>
      </c>
      <c r="F98" s="27">
        <v>30</v>
      </c>
      <c r="G98" s="14">
        <v>0.2</v>
      </c>
      <c r="H98" s="4">
        <v>142</v>
      </c>
      <c r="I98" s="28" t="s">
        <v>42</v>
      </c>
      <c r="K98" s="27">
        <v>30</v>
      </c>
      <c r="L98" s="14">
        <v>0.2</v>
      </c>
      <c r="M98" s="4">
        <v>165.2</v>
      </c>
      <c r="N98" s="28" t="s">
        <v>25</v>
      </c>
      <c r="P98" s="27">
        <v>30</v>
      </c>
      <c r="Q98" s="14">
        <v>0.2</v>
      </c>
      <c r="R98" s="4">
        <v>173</v>
      </c>
      <c r="S98" s="28" t="s">
        <v>25</v>
      </c>
      <c r="U98" s="27">
        <v>30</v>
      </c>
      <c r="V98" s="14">
        <v>0.2</v>
      </c>
      <c r="W98" s="4">
        <v>198.5</v>
      </c>
      <c r="X98" s="28" t="s">
        <v>50</v>
      </c>
      <c r="Z98" s="27">
        <v>30</v>
      </c>
      <c r="AA98" s="14">
        <v>0.2</v>
      </c>
      <c r="AB98" s="4">
        <v>206</v>
      </c>
      <c r="AC98" s="28" t="s">
        <v>30</v>
      </c>
      <c r="AE98" s="27">
        <v>30</v>
      </c>
      <c r="AF98" s="14">
        <v>0.2</v>
      </c>
      <c r="AG98" s="4">
        <v>162.80000000000001</v>
      </c>
      <c r="AH98" s="28" t="s">
        <v>52</v>
      </c>
      <c r="AJ98" s="27">
        <v>30</v>
      </c>
      <c r="AK98" s="14">
        <v>0.2</v>
      </c>
      <c r="AL98" s="4">
        <v>318.39999999999998</v>
      </c>
      <c r="AM98" s="28" t="s">
        <v>54</v>
      </c>
      <c r="AO98" s="27">
        <v>30</v>
      </c>
      <c r="AP98" s="14">
        <v>0.2</v>
      </c>
      <c r="AQ98" s="4">
        <v>0</v>
      </c>
      <c r="AR98" s="28" t="s">
        <v>62</v>
      </c>
      <c r="AT98" s="27">
        <v>30</v>
      </c>
      <c r="AU98" s="14">
        <v>0.2</v>
      </c>
      <c r="AV98" s="4">
        <v>0</v>
      </c>
      <c r="AW98" s="28" t="s">
        <v>62</v>
      </c>
      <c r="AY98" s="27">
        <v>30</v>
      </c>
      <c r="AZ98" s="14">
        <v>0.2</v>
      </c>
      <c r="BA98" s="4">
        <v>0</v>
      </c>
      <c r="BB98" s="28" t="s">
        <v>62</v>
      </c>
      <c r="BD98" s="27">
        <v>30</v>
      </c>
      <c r="BE98" s="14">
        <v>0.2</v>
      </c>
      <c r="BF98" s="4">
        <v>162.9</v>
      </c>
      <c r="BG98" s="28" t="s">
        <v>33</v>
      </c>
    </row>
    <row r="99" spans="1:60" x14ac:dyDescent="0.4">
      <c r="B99" t="s">
        <v>108</v>
      </c>
      <c r="F99" t="s">
        <v>109</v>
      </c>
      <c r="L99" t="s">
        <v>110</v>
      </c>
      <c r="P99" t="s">
        <v>111</v>
      </c>
      <c r="U99" t="s">
        <v>112</v>
      </c>
      <c r="Z99" t="s">
        <v>113</v>
      </c>
      <c r="AE99" t="s">
        <v>114</v>
      </c>
      <c r="AJ99" t="s">
        <v>115</v>
      </c>
      <c r="AO99" t="s">
        <v>116</v>
      </c>
      <c r="AT99" t="s">
        <v>117</v>
      </c>
      <c r="AY99" t="s">
        <v>118</v>
      </c>
      <c r="BD99" t="s">
        <v>119</v>
      </c>
    </row>
    <row r="100" spans="1:60" ht="19.5" thickBot="1" x14ac:dyDescent="0.45">
      <c r="A100" s="8" t="s">
        <v>18</v>
      </c>
      <c r="B100" s="4">
        <v>1.1115003799996199</v>
      </c>
      <c r="C100" s="4">
        <f>+AVERAGE(B101:B105)</f>
        <v>0.98718969255576217</v>
      </c>
      <c r="D100" s="4"/>
      <c r="E100" s="5"/>
      <c r="F100" s="8" t="s">
        <v>18</v>
      </c>
      <c r="G100" s="4">
        <v>1.9662003189996811</v>
      </c>
      <c r="H100" s="4">
        <f>+AVERAGE(G101:G105)</f>
        <v>1.4423350698352861</v>
      </c>
      <c r="I100" s="4"/>
      <c r="J100" s="5"/>
      <c r="K100" s="8" t="s">
        <v>18</v>
      </c>
      <c r="L100" s="4">
        <v>2.5139003219996776</v>
      </c>
      <c r="M100" s="4">
        <f>+AVERAGE(L101:L105)</f>
        <v>2.1429372345562125</v>
      </c>
      <c r="N100" s="4"/>
      <c r="O100" s="5"/>
      <c r="P100" s="8" t="s">
        <v>18</v>
      </c>
      <c r="Q100" s="4">
        <v>1.1159182222222221</v>
      </c>
      <c r="R100" s="4">
        <f>+AVERAGE(Q101:Q105)</f>
        <v>1.0497461202147804</v>
      </c>
      <c r="S100" s="4"/>
      <c r="T100" s="5"/>
      <c r="U100" s="8" t="s">
        <v>18</v>
      </c>
      <c r="V100" s="4">
        <v>1.2438218729535035</v>
      </c>
      <c r="W100" s="4">
        <f>+AVERAGE(V101:V105)</f>
        <v>0.96779020695173479</v>
      </c>
      <c r="X100" s="4"/>
      <c r="Y100" s="5"/>
      <c r="Z100" s="8" t="s">
        <v>18</v>
      </c>
      <c r="AA100" s="4">
        <v>1.4927999999999999</v>
      </c>
      <c r="AB100" s="4">
        <f>+AVERAGE(AA101:AA105)</f>
        <v>1.0271869367945019</v>
      </c>
      <c r="AC100" s="4"/>
      <c r="AD100" s="5"/>
      <c r="AE100" s="8" t="s">
        <v>18</v>
      </c>
      <c r="AF100" s="4">
        <v>3.4470945094509449</v>
      </c>
      <c r="AG100" s="4">
        <f>+AVERAGE(AF101:AF105)</f>
        <v>1.5802285417483088</v>
      </c>
      <c r="AH100" s="4"/>
      <c r="AI100" s="5"/>
      <c r="AJ100" s="8" t="s">
        <v>18</v>
      </c>
      <c r="AK100" s="4">
        <v>2.2932003899996096</v>
      </c>
      <c r="AL100" s="4">
        <f>+AVERAGE(AK101:AK105)</f>
        <v>1.3016845177635215</v>
      </c>
      <c r="AM100" s="4"/>
      <c r="AN100" s="5"/>
      <c r="AO100" s="8" t="s">
        <v>18</v>
      </c>
      <c r="AP100" s="4">
        <v>1.6134590163934426</v>
      </c>
      <c r="AQ100" s="4">
        <f>+AVERAGE(AP101:AP105)</f>
        <v>1.3673587085469052</v>
      </c>
      <c r="AR100" s="4"/>
      <c r="AS100" s="5"/>
      <c r="AT100" s="8" t="s">
        <v>18</v>
      </c>
      <c r="AU100" s="4">
        <v>5.1933000000000007</v>
      </c>
      <c r="AV100" s="4">
        <f>+AVERAGE(AU101:AU105)</f>
        <v>2.5019827392258782</v>
      </c>
      <c r="AW100" s="4"/>
      <c r="AX100" s="5"/>
      <c r="AY100" s="8" t="s">
        <v>18</v>
      </c>
      <c r="AZ100" s="4">
        <v>1.4612021202120211</v>
      </c>
      <c r="BA100" s="4">
        <f>+AVERAGE(AZ101:AZ105)</f>
        <v>1.0888232238377429</v>
      </c>
      <c r="BB100" s="4"/>
      <c r="BC100" s="5"/>
      <c r="BD100" s="8" t="s">
        <v>18</v>
      </c>
      <c r="BE100" s="4">
        <v>1.8758034203420342</v>
      </c>
      <c r="BF100" s="4">
        <f>+AVERAGE(BE101:BE105)</f>
        <v>1.6052853898534252</v>
      </c>
      <c r="BG100" s="4"/>
      <c r="BH100" s="5"/>
    </row>
    <row r="101" spans="1:60" x14ac:dyDescent="0.4">
      <c r="A101" s="9">
        <v>1</v>
      </c>
      <c r="B101" s="10">
        <v>1.1115003799996199</v>
      </c>
      <c r="C101" s="11">
        <v>11.700003999995999</v>
      </c>
      <c r="D101" s="12" t="s">
        <v>26</v>
      </c>
      <c r="F101" s="9">
        <v>1</v>
      </c>
      <c r="G101" s="10">
        <v>1.9662003189996811</v>
      </c>
      <c r="H101" s="11">
        <v>67.800010999988999</v>
      </c>
      <c r="I101" s="12" t="s">
        <v>43</v>
      </c>
      <c r="K101" s="9">
        <v>1</v>
      </c>
      <c r="L101" s="10">
        <v>2.5139003219996776</v>
      </c>
      <c r="M101" s="11">
        <v>109.30001399998599</v>
      </c>
      <c r="N101" s="12" t="s">
        <v>51</v>
      </c>
      <c r="P101" s="9">
        <v>1</v>
      </c>
      <c r="Q101" s="10">
        <v>1.1159182222222221</v>
      </c>
      <c r="R101" s="11">
        <v>79.708444444444439</v>
      </c>
      <c r="S101" s="12" t="s">
        <v>86</v>
      </c>
      <c r="U101" s="9">
        <v>1</v>
      </c>
      <c r="V101" s="10">
        <v>1.2438218729535035</v>
      </c>
      <c r="W101" s="11">
        <v>13.092861820563195</v>
      </c>
      <c r="X101" s="12" t="s">
        <v>46</v>
      </c>
      <c r="Z101" s="9">
        <v>1</v>
      </c>
      <c r="AA101" s="10">
        <v>1.4927999999999999</v>
      </c>
      <c r="AB101" s="11">
        <v>93.3</v>
      </c>
      <c r="AC101" s="12" t="s">
        <v>93</v>
      </c>
      <c r="AE101" s="9">
        <v>1</v>
      </c>
      <c r="AF101" s="10">
        <v>3.4470945094509449</v>
      </c>
      <c r="AG101" s="11">
        <v>23.291179117911792</v>
      </c>
      <c r="AH101" s="12" t="s">
        <v>40</v>
      </c>
      <c r="AJ101" s="9">
        <v>1</v>
      </c>
      <c r="AK101" s="10">
        <v>2.2932003899996096</v>
      </c>
      <c r="AL101" s="11">
        <v>29.400004999994998</v>
      </c>
      <c r="AM101" s="12" t="s">
        <v>49</v>
      </c>
      <c r="AO101" s="9">
        <v>1</v>
      </c>
      <c r="AP101" s="10">
        <v>1.6134590163934426</v>
      </c>
      <c r="AQ101" s="11">
        <v>107.56393442622951</v>
      </c>
      <c r="AR101" s="12" t="s">
        <v>29</v>
      </c>
      <c r="AT101" s="9">
        <v>1</v>
      </c>
      <c r="AU101" s="10">
        <v>5.1933000000000007</v>
      </c>
      <c r="AV101" s="11">
        <v>247.3</v>
      </c>
      <c r="AW101" s="12" t="s">
        <v>36</v>
      </c>
      <c r="AY101" s="9">
        <v>1</v>
      </c>
      <c r="AZ101" s="10">
        <v>1.4612021202120211</v>
      </c>
      <c r="BA101" s="11">
        <v>9.872987298729873</v>
      </c>
      <c r="BB101" s="12" t="s">
        <v>120</v>
      </c>
      <c r="BD101" s="9">
        <v>1</v>
      </c>
      <c r="BE101" s="10">
        <v>1.8758034203420342</v>
      </c>
      <c r="BF101" s="11">
        <v>12.674347434743474</v>
      </c>
      <c r="BG101" s="12" t="s">
        <v>121</v>
      </c>
    </row>
    <row r="102" spans="1:60" x14ac:dyDescent="0.4">
      <c r="A102" s="13">
        <v>2</v>
      </c>
      <c r="B102" s="14">
        <v>1.1070002879997118</v>
      </c>
      <c r="C102" s="4">
        <v>61.500015999984001</v>
      </c>
      <c r="D102" s="15" t="s">
        <v>29</v>
      </c>
      <c r="F102" s="13">
        <v>2</v>
      </c>
      <c r="G102" s="14">
        <v>1.372800363999636</v>
      </c>
      <c r="H102" s="20">
        <v>26.400006999993</v>
      </c>
      <c r="I102" s="15" t="s">
        <v>29</v>
      </c>
      <c r="K102" s="13">
        <v>2</v>
      </c>
      <c r="L102" s="14">
        <v>2.448000287999712</v>
      </c>
      <c r="M102" s="4">
        <v>153.00001799998199</v>
      </c>
      <c r="N102" s="15" t="s">
        <v>46</v>
      </c>
      <c r="P102" s="13">
        <v>2</v>
      </c>
      <c r="Q102" s="14">
        <v>1.0780003519996479</v>
      </c>
      <c r="R102" s="4">
        <v>24.500007999992</v>
      </c>
      <c r="S102" s="15" t="s">
        <v>22</v>
      </c>
      <c r="U102" s="13">
        <v>2</v>
      </c>
      <c r="V102" s="14">
        <v>1.1838283028302832</v>
      </c>
      <c r="W102" s="20">
        <v>7.9988398839884001</v>
      </c>
      <c r="X102" s="15" t="s">
        <v>68</v>
      </c>
      <c r="Z102" s="13">
        <v>2</v>
      </c>
      <c r="AA102" s="14">
        <v>1.0304283185840708</v>
      </c>
      <c r="AB102" s="4">
        <v>19.815929203539824</v>
      </c>
      <c r="AC102" s="15" t="s">
        <v>30</v>
      </c>
      <c r="AE102" s="13">
        <v>2</v>
      </c>
      <c r="AF102" s="14">
        <v>1.2070117314487632</v>
      </c>
      <c r="AG102" s="4">
        <v>27.432084805653709</v>
      </c>
      <c r="AH102" s="15" t="s">
        <v>65</v>
      </c>
      <c r="AJ102" s="13">
        <v>2</v>
      </c>
      <c r="AK102" s="14">
        <v>1.127015873015873</v>
      </c>
      <c r="AL102" s="4">
        <v>70.438492063492063</v>
      </c>
      <c r="AM102" s="15" t="s">
        <v>38</v>
      </c>
      <c r="AO102" s="13">
        <v>2</v>
      </c>
      <c r="AP102" s="14">
        <v>1.5246000000000002</v>
      </c>
      <c r="AQ102" s="4">
        <v>108.9</v>
      </c>
      <c r="AR102" s="15" t="s">
        <v>49</v>
      </c>
      <c r="AT102" s="13">
        <v>2</v>
      </c>
      <c r="AU102" s="14">
        <v>4.0517999999999992</v>
      </c>
      <c r="AV102" s="4">
        <v>225.1</v>
      </c>
      <c r="AW102" s="15" t="s">
        <v>54</v>
      </c>
      <c r="AY102" s="13">
        <v>2</v>
      </c>
      <c r="AZ102" s="14">
        <v>1.1970003799996201</v>
      </c>
      <c r="BA102" s="4">
        <v>12.600003999996</v>
      </c>
      <c r="BB102" s="15" t="s">
        <v>21</v>
      </c>
      <c r="BD102" s="13">
        <v>2</v>
      </c>
      <c r="BE102" s="14">
        <v>1.7100003419996579</v>
      </c>
      <c r="BF102" s="4">
        <v>30.000005999993999</v>
      </c>
      <c r="BG102" s="15" t="s">
        <v>94</v>
      </c>
    </row>
    <row r="103" spans="1:60" x14ac:dyDescent="0.4">
      <c r="A103" s="13">
        <v>3</v>
      </c>
      <c r="B103" s="14">
        <v>1.005147794779478</v>
      </c>
      <c r="C103" s="4">
        <v>6.7915391539153926</v>
      </c>
      <c r="D103" s="15" t="s">
        <v>43</v>
      </c>
      <c r="F103" s="13">
        <v>3</v>
      </c>
      <c r="G103" s="14">
        <v>1.310400314999685</v>
      </c>
      <c r="H103" s="4">
        <v>62.400014999984997</v>
      </c>
      <c r="I103" s="15" t="s">
        <v>22</v>
      </c>
      <c r="K103" s="13">
        <v>3</v>
      </c>
      <c r="L103" s="14">
        <v>1.9319497536945811</v>
      </c>
      <c r="M103" s="4">
        <v>107.33054187192118</v>
      </c>
      <c r="N103" s="15" t="s">
        <v>38</v>
      </c>
      <c r="P103" s="13">
        <v>3</v>
      </c>
      <c r="Q103" s="14">
        <v>1.0211852551984877</v>
      </c>
      <c r="R103" s="4">
        <v>68.079017013232516</v>
      </c>
      <c r="S103" s="15" t="s">
        <v>83</v>
      </c>
      <c r="U103" s="13">
        <v>3</v>
      </c>
      <c r="V103" s="14">
        <v>0.93570049497525121</v>
      </c>
      <c r="W103" s="4">
        <v>11.9961601919904</v>
      </c>
      <c r="X103" s="15" t="s">
        <v>60</v>
      </c>
      <c r="Z103" s="13">
        <v>3</v>
      </c>
      <c r="AA103" s="14">
        <v>0.96524999999999994</v>
      </c>
      <c r="AB103" s="4">
        <v>53.625</v>
      </c>
      <c r="AC103" s="15" t="s">
        <v>31</v>
      </c>
      <c r="AE103" s="13">
        <v>3</v>
      </c>
      <c r="AF103" s="14">
        <v>1.1434476717143005</v>
      </c>
      <c r="AG103" s="4">
        <v>12.036291281203162</v>
      </c>
      <c r="AH103" s="15" t="s">
        <v>48</v>
      </c>
      <c r="AJ103" s="13">
        <v>3</v>
      </c>
      <c r="AK103" s="14">
        <v>1.11860033999966</v>
      </c>
      <c r="AL103" s="4">
        <v>32.900009999989997</v>
      </c>
      <c r="AM103" s="15" t="s">
        <v>27</v>
      </c>
      <c r="AO103" s="13">
        <v>3</v>
      </c>
      <c r="AP103" s="14">
        <v>1.4725003799996201</v>
      </c>
      <c r="AQ103" s="4">
        <v>15.500003999996</v>
      </c>
      <c r="AR103" s="15" t="s">
        <v>21</v>
      </c>
      <c r="AT103" s="13">
        <v>3</v>
      </c>
      <c r="AU103" s="14">
        <v>1.1396003519996478</v>
      </c>
      <c r="AV103" s="4">
        <v>25.900007999991999</v>
      </c>
      <c r="AW103" s="15" t="s">
        <v>46</v>
      </c>
      <c r="AY103" s="13">
        <v>3</v>
      </c>
      <c r="AZ103" s="14">
        <v>0.95858160621761657</v>
      </c>
      <c r="BA103" s="4">
        <v>63.905440414507773</v>
      </c>
      <c r="BB103" s="15" t="s">
        <v>19</v>
      </c>
      <c r="BD103" s="13">
        <v>3</v>
      </c>
      <c r="BE103" s="14">
        <v>1.6245000000000001</v>
      </c>
      <c r="BF103" s="4">
        <v>17.100000000000001</v>
      </c>
      <c r="BG103" s="15" t="s">
        <v>90</v>
      </c>
    </row>
    <row r="104" spans="1:60" x14ac:dyDescent="0.4">
      <c r="A104" s="13">
        <v>4</v>
      </c>
      <c r="B104" s="14">
        <v>0.90800000000000003</v>
      </c>
      <c r="C104" s="4">
        <v>22.7</v>
      </c>
      <c r="D104" s="15" t="s">
        <v>47</v>
      </c>
      <c r="F104" s="13">
        <v>4</v>
      </c>
      <c r="G104" s="14">
        <v>1.3009072625698326</v>
      </c>
      <c r="H104" s="4">
        <v>81.30670391061453</v>
      </c>
      <c r="I104" s="15" t="s">
        <v>24</v>
      </c>
      <c r="K104" s="13">
        <v>4</v>
      </c>
      <c r="L104" s="14">
        <v>1.9271508379888269</v>
      </c>
      <c r="M104" s="4">
        <v>120.44692737430168</v>
      </c>
      <c r="N104" s="15" t="s">
        <v>34</v>
      </c>
      <c r="P104" s="13">
        <v>4</v>
      </c>
      <c r="Q104" s="14">
        <v>1.0208267716535433</v>
      </c>
      <c r="R104" s="4">
        <v>56.712598425196852</v>
      </c>
      <c r="S104" s="15" t="s">
        <v>61</v>
      </c>
      <c r="U104" s="13">
        <v>4</v>
      </c>
      <c r="V104" s="14">
        <v>0.74360036399963603</v>
      </c>
      <c r="W104" s="4">
        <v>14.300006999993</v>
      </c>
      <c r="X104" s="15" t="s">
        <v>64</v>
      </c>
      <c r="Z104" s="13">
        <v>4</v>
      </c>
      <c r="AA104" s="14">
        <v>0.85087764198418403</v>
      </c>
      <c r="AB104" s="4">
        <v>36.994680086268872</v>
      </c>
      <c r="AC104" s="15" t="s">
        <v>26</v>
      </c>
      <c r="AE104" s="13">
        <v>4</v>
      </c>
      <c r="AF104" s="14">
        <v>1.0982584849767245</v>
      </c>
      <c r="AG104" s="20">
        <v>14.080236986881083</v>
      </c>
      <c r="AH104" s="15" t="s">
        <v>34</v>
      </c>
      <c r="AJ104" s="13">
        <v>4</v>
      </c>
      <c r="AK104" s="14">
        <v>1.0016056338028168</v>
      </c>
      <c r="AL104" s="4">
        <v>71.543259557344058</v>
      </c>
      <c r="AM104" s="15" t="s">
        <v>19</v>
      </c>
      <c r="AO104" s="13">
        <v>4</v>
      </c>
      <c r="AP104" s="14">
        <v>1.1315999999999999</v>
      </c>
      <c r="AQ104" s="4">
        <v>49.2</v>
      </c>
      <c r="AR104" s="15" t="s">
        <v>30</v>
      </c>
      <c r="AT104" s="13">
        <v>4</v>
      </c>
      <c r="AU104" s="14">
        <v>1.0808130081300813</v>
      </c>
      <c r="AV104" s="4">
        <v>27.020325203252032</v>
      </c>
      <c r="AW104" s="15" t="s">
        <v>92</v>
      </c>
      <c r="AY104" s="13">
        <v>4</v>
      </c>
      <c r="AZ104" s="14">
        <v>0.92200464615016164</v>
      </c>
      <c r="BA104" s="4">
        <v>11.820572386540533</v>
      </c>
      <c r="BB104" s="15" t="s">
        <v>122</v>
      </c>
      <c r="BD104" s="13">
        <v>4</v>
      </c>
      <c r="BE104" s="14">
        <v>1.4667231869254342</v>
      </c>
      <c r="BF104" s="4">
        <v>43.13891726251277</v>
      </c>
      <c r="BG104" s="15" t="s">
        <v>23</v>
      </c>
    </row>
    <row r="105" spans="1:60" x14ac:dyDescent="0.4">
      <c r="A105" s="13">
        <v>5</v>
      </c>
      <c r="B105" s="14">
        <v>0.80430000000000001</v>
      </c>
      <c r="C105" s="4">
        <v>38.299999999999997</v>
      </c>
      <c r="D105" s="15" t="s">
        <v>23</v>
      </c>
      <c r="F105" s="13">
        <v>5</v>
      </c>
      <c r="G105" s="14">
        <v>1.2613670886075949</v>
      </c>
      <c r="H105" s="4">
        <v>78.835443037974684</v>
      </c>
      <c r="I105" s="15" t="s">
        <v>27</v>
      </c>
      <c r="K105" s="13">
        <v>5</v>
      </c>
      <c r="L105" s="14">
        <v>1.8936849710982657</v>
      </c>
      <c r="M105" s="4">
        <v>126.24566473988439</v>
      </c>
      <c r="N105" s="15" t="s">
        <v>21</v>
      </c>
      <c r="P105" s="13">
        <v>5</v>
      </c>
      <c r="Q105" s="14">
        <v>1.0127999999999999</v>
      </c>
      <c r="R105" s="4">
        <v>63.3</v>
      </c>
      <c r="S105" s="15" t="s">
        <v>69</v>
      </c>
      <c r="U105" s="13">
        <v>5</v>
      </c>
      <c r="V105" s="14">
        <v>0.73199999999999998</v>
      </c>
      <c r="W105" s="4">
        <v>48.8</v>
      </c>
      <c r="X105" s="15" t="s">
        <v>58</v>
      </c>
      <c r="Z105" s="13">
        <v>5</v>
      </c>
      <c r="AA105" s="14">
        <v>0.7965787234042554</v>
      </c>
      <c r="AB105" s="4">
        <v>33.190780141843973</v>
      </c>
      <c r="AC105" s="15" t="s">
        <v>61</v>
      </c>
      <c r="AE105" s="13">
        <v>5</v>
      </c>
      <c r="AF105" s="14">
        <v>1.0053303111508114</v>
      </c>
      <c r="AG105" s="4">
        <v>34.666562453476253</v>
      </c>
      <c r="AH105" s="15" t="s">
        <v>35</v>
      </c>
      <c r="AJ105" s="13">
        <v>5</v>
      </c>
      <c r="AK105" s="14">
        <v>0.96800035199964796</v>
      </c>
      <c r="AL105" s="4">
        <v>22.000007999992</v>
      </c>
      <c r="AM105" s="15" t="s">
        <v>65</v>
      </c>
      <c r="AO105" s="13">
        <v>5</v>
      </c>
      <c r="AP105" s="14">
        <v>1.0946341463414635</v>
      </c>
      <c r="AQ105" s="4">
        <v>32.195121951219512</v>
      </c>
      <c r="AR105" s="15" t="s">
        <v>27</v>
      </c>
      <c r="AT105" s="13">
        <v>5</v>
      </c>
      <c r="AU105" s="14">
        <v>1.0444003359996639</v>
      </c>
      <c r="AV105" s="4">
        <v>37.300011999987994</v>
      </c>
      <c r="AW105" s="15" t="s">
        <v>19</v>
      </c>
      <c r="AY105" s="13">
        <v>5</v>
      </c>
      <c r="AZ105" s="14">
        <v>0.90532736660929436</v>
      </c>
      <c r="BA105" s="4">
        <v>56.582960413080897</v>
      </c>
      <c r="BB105" s="15" t="s">
        <v>35</v>
      </c>
      <c r="BD105" s="13">
        <v>5</v>
      </c>
      <c r="BE105" s="14">
        <v>1.3494000000000002</v>
      </c>
      <c r="BF105" s="4">
        <v>17.3</v>
      </c>
      <c r="BG105" s="15" t="s">
        <v>89</v>
      </c>
    </row>
    <row r="106" spans="1:60" x14ac:dyDescent="0.4">
      <c r="A106" s="13">
        <v>6</v>
      </c>
      <c r="B106" s="14">
        <v>0.79239999999999999</v>
      </c>
      <c r="C106" s="4">
        <v>28.3</v>
      </c>
      <c r="D106" s="15" t="s">
        <v>34</v>
      </c>
      <c r="F106" s="13">
        <v>6</v>
      </c>
      <c r="G106" s="14">
        <v>1.2294926677067082</v>
      </c>
      <c r="H106" s="4">
        <v>68.305148205928234</v>
      </c>
      <c r="I106" s="15" t="s">
        <v>50</v>
      </c>
      <c r="K106" s="13">
        <v>6</v>
      </c>
      <c r="L106" s="14">
        <v>1.8522003149996851</v>
      </c>
      <c r="M106" s="4">
        <v>88.200014999985001</v>
      </c>
      <c r="N106" s="15" t="s">
        <v>19</v>
      </c>
      <c r="P106" s="13">
        <v>6</v>
      </c>
      <c r="Q106" s="14">
        <v>0.98890031899968112</v>
      </c>
      <c r="R106" s="4">
        <v>34.100010999989003</v>
      </c>
      <c r="S106" s="15" t="s">
        <v>19</v>
      </c>
      <c r="U106" s="13">
        <v>6</v>
      </c>
      <c r="V106" s="14">
        <v>0.70361983999999989</v>
      </c>
      <c r="W106" s="4">
        <v>15.991359999999998</v>
      </c>
      <c r="X106" s="15" t="s">
        <v>88</v>
      </c>
      <c r="Z106" s="13">
        <v>6</v>
      </c>
      <c r="AA106" s="14">
        <v>0.78320000000000001</v>
      </c>
      <c r="AB106" s="4">
        <v>17.8</v>
      </c>
      <c r="AC106" s="15" t="s">
        <v>42</v>
      </c>
      <c r="AE106" s="13">
        <v>6</v>
      </c>
      <c r="AF106" s="14">
        <v>0.86835055940330319</v>
      </c>
      <c r="AG106" s="4">
        <v>41.35002663825253</v>
      </c>
      <c r="AH106" s="15" t="s">
        <v>85</v>
      </c>
      <c r="AJ106" s="13">
        <v>6</v>
      </c>
      <c r="AK106" s="14">
        <v>0.94640036399963601</v>
      </c>
      <c r="AL106" s="20">
        <v>18.200006999993001</v>
      </c>
      <c r="AM106" s="15" t="s">
        <v>60</v>
      </c>
      <c r="AO106" s="13">
        <v>6</v>
      </c>
      <c r="AP106" s="14">
        <v>1.0878000000000001</v>
      </c>
      <c r="AQ106" s="4">
        <v>51.8</v>
      </c>
      <c r="AR106" s="15" t="s">
        <v>26</v>
      </c>
      <c r="AT106" s="13">
        <v>6</v>
      </c>
      <c r="AU106" s="14">
        <v>0.99120426829268293</v>
      </c>
      <c r="AV106" s="4">
        <v>70.800304878048777</v>
      </c>
      <c r="AW106" s="15" t="s">
        <v>94</v>
      </c>
      <c r="AY106" s="13">
        <v>6</v>
      </c>
      <c r="AZ106" s="14">
        <v>0.87085714285714289</v>
      </c>
      <c r="BA106" s="4">
        <v>54.428571428571431</v>
      </c>
      <c r="BB106" s="15" t="s">
        <v>123</v>
      </c>
      <c r="BD106" s="13">
        <v>6</v>
      </c>
      <c r="BE106" s="14">
        <v>0.99839999999999995</v>
      </c>
      <c r="BF106" s="4">
        <v>19.2</v>
      </c>
      <c r="BG106" s="15" t="s">
        <v>24</v>
      </c>
    </row>
    <row r="107" spans="1:60" x14ac:dyDescent="0.4">
      <c r="A107" s="13">
        <v>7</v>
      </c>
      <c r="B107" s="14">
        <v>0.78720027199972809</v>
      </c>
      <c r="C107" s="4">
        <v>49.200016999983006</v>
      </c>
      <c r="D107" s="15" t="s">
        <v>30</v>
      </c>
      <c r="F107" s="13">
        <v>7</v>
      </c>
      <c r="G107" s="14">
        <v>1.1237142857142857</v>
      </c>
      <c r="H107" s="4">
        <v>48.857142857142854</v>
      </c>
      <c r="I107" s="15" t="s">
        <v>31</v>
      </c>
      <c r="K107" s="13">
        <v>7</v>
      </c>
      <c r="L107" s="14">
        <v>1.3678000000000001</v>
      </c>
      <c r="M107" s="4">
        <v>97.7</v>
      </c>
      <c r="N107" s="15" t="s">
        <v>61</v>
      </c>
      <c r="P107" s="13">
        <v>7</v>
      </c>
      <c r="Q107" s="14">
        <v>0.97239999999999993</v>
      </c>
      <c r="R107" s="4">
        <v>18.7</v>
      </c>
      <c r="S107" s="15" t="s">
        <v>44</v>
      </c>
      <c r="U107" s="13">
        <v>7</v>
      </c>
      <c r="V107" s="14">
        <v>0.68400000000000005</v>
      </c>
      <c r="W107" s="4">
        <v>12</v>
      </c>
      <c r="X107" s="15" t="s">
        <v>42</v>
      </c>
      <c r="Z107" s="13">
        <v>7</v>
      </c>
      <c r="AA107" s="14">
        <v>0.76272619261926189</v>
      </c>
      <c r="AB107" s="4">
        <v>5.1535553555355538</v>
      </c>
      <c r="AC107" s="15" t="s">
        <v>68</v>
      </c>
      <c r="AE107" s="13">
        <v>7</v>
      </c>
      <c r="AF107" s="14">
        <v>0.85441607044578971</v>
      </c>
      <c r="AG107" s="4">
        <v>21.360401761144743</v>
      </c>
      <c r="AH107" s="15" t="s">
        <v>25</v>
      </c>
      <c r="AJ107" s="13">
        <v>7</v>
      </c>
      <c r="AK107" s="14">
        <v>0.89040031499968497</v>
      </c>
      <c r="AL107" s="4">
        <v>42.400014999984997</v>
      </c>
      <c r="AM107" s="15" t="s">
        <v>39</v>
      </c>
      <c r="AO107" s="13">
        <v>7</v>
      </c>
      <c r="AP107" s="14">
        <v>1.0602</v>
      </c>
      <c r="AQ107" s="4">
        <v>18.600000000000001</v>
      </c>
      <c r="AR107" s="15" t="s">
        <v>36</v>
      </c>
      <c r="AT107" s="13">
        <v>7</v>
      </c>
      <c r="AU107" s="14">
        <v>0.95520000000000005</v>
      </c>
      <c r="AV107" s="4">
        <v>59.7</v>
      </c>
      <c r="AW107" s="15" t="s">
        <v>83</v>
      </c>
      <c r="AY107" s="13">
        <v>7</v>
      </c>
      <c r="AZ107" s="14">
        <v>0.82499591836734687</v>
      </c>
      <c r="BA107" s="4">
        <v>15.865306122448979</v>
      </c>
      <c r="BB107" s="15" t="s">
        <v>52</v>
      </c>
      <c r="BD107" s="13">
        <v>7</v>
      </c>
      <c r="BE107" s="14">
        <v>0.85799999999999998</v>
      </c>
      <c r="BF107" s="4">
        <v>19.5</v>
      </c>
      <c r="BG107" s="15" t="s">
        <v>91</v>
      </c>
    </row>
    <row r="108" spans="1:60" x14ac:dyDescent="0.4">
      <c r="A108" s="13">
        <v>8</v>
      </c>
      <c r="B108" s="14">
        <v>0.7854000000000001</v>
      </c>
      <c r="C108" s="20">
        <v>23.1</v>
      </c>
      <c r="D108" s="15" t="s">
        <v>32</v>
      </c>
      <c r="F108" s="13">
        <v>8</v>
      </c>
      <c r="G108" s="14">
        <v>0.9821452095808384</v>
      </c>
      <c r="H108" s="4">
        <v>65.476347305389226</v>
      </c>
      <c r="I108" s="15" t="s">
        <v>39</v>
      </c>
      <c r="K108" s="13">
        <v>8</v>
      </c>
      <c r="L108" s="14">
        <v>1.3324946564885496</v>
      </c>
      <c r="M108" s="4">
        <v>55.520610687022902</v>
      </c>
      <c r="N108" s="15" t="s">
        <v>36</v>
      </c>
      <c r="P108" s="13">
        <v>8</v>
      </c>
      <c r="Q108" s="14">
        <v>0.95200000000000007</v>
      </c>
      <c r="R108" s="4">
        <v>23.8</v>
      </c>
      <c r="S108" s="15" t="s">
        <v>91</v>
      </c>
      <c r="U108" s="13">
        <v>8</v>
      </c>
      <c r="V108" s="14">
        <v>0.6562879233664044</v>
      </c>
      <c r="W108" s="4">
        <v>27.345330140266849</v>
      </c>
      <c r="X108" s="15" t="s">
        <v>87</v>
      </c>
      <c r="Z108" s="13">
        <v>8</v>
      </c>
      <c r="AA108" s="14">
        <v>0.75810000000000011</v>
      </c>
      <c r="AB108" s="4">
        <v>13.3</v>
      </c>
      <c r="AC108" s="15" t="s">
        <v>88</v>
      </c>
      <c r="AE108" s="13">
        <v>8</v>
      </c>
      <c r="AF108" s="14">
        <v>0.85367483634459262</v>
      </c>
      <c r="AG108" s="4">
        <v>30.48838701230688</v>
      </c>
      <c r="AH108" s="15" t="s">
        <v>52</v>
      </c>
      <c r="AJ108" s="13">
        <v>8</v>
      </c>
      <c r="AK108" s="14">
        <v>0.86283749999999992</v>
      </c>
      <c r="AL108" s="4">
        <v>15.137499999999998</v>
      </c>
      <c r="AM108" s="15" t="s">
        <v>86</v>
      </c>
      <c r="AO108" s="13">
        <v>8</v>
      </c>
      <c r="AP108" s="14">
        <v>0.9827999999999999</v>
      </c>
      <c r="AQ108" s="4">
        <v>18.899999999999999</v>
      </c>
      <c r="AR108" s="15" t="s">
        <v>67</v>
      </c>
      <c r="AT108" s="13">
        <v>8</v>
      </c>
      <c r="AU108" s="14">
        <v>0.95477006638503326</v>
      </c>
      <c r="AV108" s="4">
        <v>28.081472540736272</v>
      </c>
      <c r="AW108" s="15" t="s">
        <v>35</v>
      </c>
      <c r="AY108" s="13">
        <v>8</v>
      </c>
      <c r="AZ108" s="14">
        <v>0.81822037914691959</v>
      </c>
      <c r="BA108" s="4">
        <v>38.962875197472357</v>
      </c>
      <c r="BB108" s="15" t="s">
        <v>45</v>
      </c>
      <c r="BD108" s="13">
        <v>8</v>
      </c>
      <c r="BE108" s="14">
        <v>0.84994366197183102</v>
      </c>
      <c r="BF108" s="4">
        <v>21.248591549295774</v>
      </c>
      <c r="BG108" s="15" t="s">
        <v>34</v>
      </c>
    </row>
    <row r="109" spans="1:60" x14ac:dyDescent="0.4">
      <c r="A109" s="13">
        <v>9</v>
      </c>
      <c r="B109" s="14">
        <v>0.77969999999999995</v>
      </c>
      <c r="C109" s="4">
        <v>33.9</v>
      </c>
      <c r="D109" s="15" t="s">
        <v>65</v>
      </c>
      <c r="F109" s="13">
        <v>9</v>
      </c>
      <c r="G109" s="14">
        <v>0.94734489164086688</v>
      </c>
      <c r="H109" s="4">
        <v>67.66749226006192</v>
      </c>
      <c r="I109" s="15" t="s">
        <v>41</v>
      </c>
      <c r="K109" s="13">
        <v>9</v>
      </c>
      <c r="L109" s="14">
        <v>1.2429911764705883</v>
      </c>
      <c r="M109" s="4">
        <v>42.861764705882351</v>
      </c>
      <c r="N109" s="15" t="s">
        <v>35</v>
      </c>
      <c r="P109" s="13">
        <v>9</v>
      </c>
      <c r="Q109" s="14">
        <v>0.94720000000000004</v>
      </c>
      <c r="R109" s="4">
        <v>59.2</v>
      </c>
      <c r="S109" s="15" t="s">
        <v>50</v>
      </c>
      <c r="U109" s="13">
        <v>9</v>
      </c>
      <c r="V109" s="14">
        <v>0.64976747967479676</v>
      </c>
      <c r="W109" s="4">
        <v>30.941308555942701</v>
      </c>
      <c r="X109" s="15" t="s">
        <v>83</v>
      </c>
      <c r="Z109" s="13">
        <v>9</v>
      </c>
      <c r="AA109" s="14">
        <v>0.73929166666666668</v>
      </c>
      <c r="AB109" s="4">
        <v>49.286111111111111</v>
      </c>
      <c r="AC109" s="15" t="s">
        <v>67</v>
      </c>
      <c r="AE109" s="13">
        <v>9</v>
      </c>
      <c r="AF109" s="14">
        <v>0.83151324010711103</v>
      </c>
      <c r="AG109" s="4">
        <v>34.646385004462957</v>
      </c>
      <c r="AH109" s="15" t="s">
        <v>89</v>
      </c>
      <c r="AJ109" s="13">
        <v>9</v>
      </c>
      <c r="AK109" s="14">
        <v>0.85575699248120307</v>
      </c>
      <c r="AL109" s="4">
        <v>53.48481203007519</v>
      </c>
      <c r="AM109" s="15" t="s">
        <v>37</v>
      </c>
      <c r="AO109" s="13">
        <v>9</v>
      </c>
      <c r="AP109" s="14">
        <v>0.96799999999999997</v>
      </c>
      <c r="AQ109" s="4">
        <v>24.2</v>
      </c>
      <c r="AR109" s="15" t="s">
        <v>45</v>
      </c>
      <c r="AT109" s="13">
        <v>9</v>
      </c>
      <c r="AU109" s="14">
        <v>0.94299999999999995</v>
      </c>
      <c r="AV109" s="4">
        <v>41</v>
      </c>
      <c r="AW109" s="15" t="s">
        <v>22</v>
      </c>
      <c r="AY109" s="13">
        <v>9</v>
      </c>
      <c r="AZ109" s="14">
        <v>0.78539999999999999</v>
      </c>
      <c r="BA109" s="4">
        <v>56.1</v>
      </c>
      <c r="BB109" s="15" t="s">
        <v>124</v>
      </c>
      <c r="BD109" s="13">
        <v>9</v>
      </c>
      <c r="BE109" s="14">
        <v>0.70445981595092022</v>
      </c>
      <c r="BF109" s="4">
        <v>24.291717791411042</v>
      </c>
      <c r="BG109" s="15" t="s">
        <v>35</v>
      </c>
    </row>
    <row r="110" spans="1:60" x14ac:dyDescent="0.4">
      <c r="A110" s="13">
        <v>10</v>
      </c>
      <c r="B110" s="14">
        <v>0.7745300492610836</v>
      </c>
      <c r="C110" s="4">
        <v>17.602955665024627</v>
      </c>
      <c r="D110" s="15" t="s">
        <v>68</v>
      </c>
      <c r="F110" s="13">
        <v>10</v>
      </c>
      <c r="G110" s="14">
        <v>0.8814047337278107</v>
      </c>
      <c r="H110" s="4">
        <v>25.923668639053254</v>
      </c>
      <c r="I110" s="15" t="s">
        <v>64</v>
      </c>
      <c r="K110" s="13">
        <v>10</v>
      </c>
      <c r="L110" s="14">
        <v>1.162800341999658</v>
      </c>
      <c r="M110" s="4">
        <v>20.400005999993997</v>
      </c>
      <c r="N110" s="15" t="s">
        <v>49</v>
      </c>
      <c r="P110" s="13">
        <v>10</v>
      </c>
      <c r="Q110" s="14">
        <v>0.90893862815884485</v>
      </c>
      <c r="R110" s="4">
        <v>43.282791817087848</v>
      </c>
      <c r="S110" s="15" t="s">
        <v>85</v>
      </c>
      <c r="U110" s="13">
        <v>10</v>
      </c>
      <c r="V110" s="14">
        <v>0.58840178712220759</v>
      </c>
      <c r="W110" s="4">
        <v>21.014349540078843</v>
      </c>
      <c r="X110" s="15" t="s">
        <v>26</v>
      </c>
      <c r="Z110" s="13">
        <v>10</v>
      </c>
      <c r="AA110" s="14">
        <v>0.73080000000000001</v>
      </c>
      <c r="AB110" s="4">
        <v>52.2</v>
      </c>
      <c r="AC110" s="15" t="s">
        <v>44</v>
      </c>
      <c r="AE110" s="13">
        <v>10</v>
      </c>
      <c r="AF110" s="14">
        <v>0.82108237007511875</v>
      </c>
      <c r="AG110" s="4">
        <v>35.699233481526903</v>
      </c>
      <c r="AH110" s="15" t="s">
        <v>61</v>
      </c>
      <c r="AJ110" s="13">
        <v>10</v>
      </c>
      <c r="AK110" s="14">
        <v>0.85499999999999998</v>
      </c>
      <c r="AL110" s="4">
        <v>57</v>
      </c>
      <c r="AM110" s="15" t="s">
        <v>55</v>
      </c>
      <c r="AO110" s="13">
        <v>10</v>
      </c>
      <c r="AP110" s="14">
        <v>0.93599999999999994</v>
      </c>
      <c r="AQ110" s="4">
        <v>12</v>
      </c>
      <c r="AR110" s="15" t="s">
        <v>20</v>
      </c>
      <c r="AT110" s="13">
        <v>10</v>
      </c>
      <c r="AU110" s="14">
        <v>0.93542110552763813</v>
      </c>
      <c r="AV110" s="4">
        <v>38.975879396984922</v>
      </c>
      <c r="AW110" s="15" t="s">
        <v>93</v>
      </c>
      <c r="AY110" s="13">
        <v>10</v>
      </c>
      <c r="AZ110" s="14">
        <v>0.70743823905810088</v>
      </c>
      <c r="BA110" s="4">
        <v>25.265651394932174</v>
      </c>
      <c r="BB110" s="15" t="s">
        <v>125</v>
      </c>
      <c r="BD110" s="13">
        <v>10</v>
      </c>
      <c r="BE110" s="14">
        <v>0.62160000000000004</v>
      </c>
      <c r="BF110" s="4">
        <v>22.2</v>
      </c>
      <c r="BG110" s="15" t="s">
        <v>32</v>
      </c>
    </row>
    <row r="111" spans="1:60" x14ac:dyDescent="0.4">
      <c r="A111" s="13">
        <v>11</v>
      </c>
      <c r="B111" s="14">
        <v>0.76350028499971501</v>
      </c>
      <c r="C111" s="4">
        <v>50.900018999981</v>
      </c>
      <c r="D111" s="15" t="s">
        <v>33</v>
      </c>
      <c r="F111" s="13">
        <v>11</v>
      </c>
      <c r="G111" s="14">
        <v>0.85572575488454705</v>
      </c>
      <c r="H111" s="4">
        <v>19.448312611012433</v>
      </c>
      <c r="I111" s="15" t="s">
        <v>33</v>
      </c>
      <c r="K111" s="13">
        <v>11</v>
      </c>
      <c r="L111" s="14">
        <v>1.122000351999648</v>
      </c>
      <c r="M111" s="4">
        <v>25.500007999992</v>
      </c>
      <c r="N111" s="15" t="s">
        <v>42</v>
      </c>
      <c r="P111" s="13">
        <v>11</v>
      </c>
      <c r="Q111" s="14">
        <v>0.8746208571428572</v>
      </c>
      <c r="R111" s="4">
        <v>25.724142857142859</v>
      </c>
      <c r="S111" s="15" t="s">
        <v>41</v>
      </c>
      <c r="U111" s="13">
        <v>11</v>
      </c>
      <c r="V111" s="14">
        <v>0.55020000000000002</v>
      </c>
      <c r="W111" s="4">
        <v>39.299999999999997</v>
      </c>
      <c r="X111" s="15" t="s">
        <v>52</v>
      </c>
      <c r="Z111" s="13">
        <v>11</v>
      </c>
      <c r="AA111" s="14">
        <v>0.72029999999999994</v>
      </c>
      <c r="AB111" s="4">
        <v>34.299999999999997</v>
      </c>
      <c r="AC111" s="15" t="s">
        <v>65</v>
      </c>
      <c r="AE111" s="13">
        <v>11</v>
      </c>
      <c r="AF111" s="14">
        <v>0.71955859633634955</v>
      </c>
      <c r="AG111" s="4">
        <v>51.397042595453541</v>
      </c>
      <c r="AH111" s="15" t="s">
        <v>94</v>
      </c>
      <c r="AJ111" s="13">
        <v>11</v>
      </c>
      <c r="AK111" s="14">
        <v>0.84189078947368412</v>
      </c>
      <c r="AL111" s="4">
        <v>46.771710526315786</v>
      </c>
      <c r="AM111" s="15" t="s">
        <v>22</v>
      </c>
      <c r="AO111" s="13">
        <v>11</v>
      </c>
      <c r="AP111" s="14">
        <v>0.92100284810126587</v>
      </c>
      <c r="AQ111" s="4">
        <v>20.931882911392407</v>
      </c>
      <c r="AR111" s="15" t="s">
        <v>44</v>
      </c>
      <c r="AT111" s="13">
        <v>11</v>
      </c>
      <c r="AU111" s="14">
        <v>0.92399999999999993</v>
      </c>
      <c r="AV111" s="4">
        <v>61.6</v>
      </c>
      <c r="AW111" s="15" t="s">
        <v>91</v>
      </c>
      <c r="AY111" s="13">
        <v>11</v>
      </c>
      <c r="AZ111" s="14">
        <v>0.70110034199965809</v>
      </c>
      <c r="BA111" s="20">
        <v>12.300005999994001</v>
      </c>
      <c r="BB111" s="15" t="s">
        <v>126</v>
      </c>
      <c r="BD111" s="13">
        <v>11</v>
      </c>
      <c r="BE111" s="14">
        <v>0.59306948911052315</v>
      </c>
      <c r="BF111" s="4">
        <v>25.785629961327096</v>
      </c>
      <c r="BG111" s="15" t="s">
        <v>22</v>
      </c>
    </row>
    <row r="112" spans="1:60" x14ac:dyDescent="0.4">
      <c r="A112" s="13">
        <v>12</v>
      </c>
      <c r="B112" s="14">
        <v>0.75305817458060853</v>
      </c>
      <c r="C112" s="4">
        <v>9.6545919818026729</v>
      </c>
      <c r="D112" s="15" t="s">
        <v>41</v>
      </c>
      <c r="F112" s="13">
        <v>12</v>
      </c>
      <c r="G112" s="14">
        <v>0.68320000000000003</v>
      </c>
      <c r="H112" s="4">
        <v>24.4</v>
      </c>
      <c r="I112" s="15" t="s">
        <v>83</v>
      </c>
      <c r="K112" s="13">
        <v>12</v>
      </c>
      <c r="L112" s="14">
        <v>1.08</v>
      </c>
      <c r="M112" s="4">
        <v>27</v>
      </c>
      <c r="N112" s="15" t="s">
        <v>48</v>
      </c>
      <c r="P112" s="13">
        <v>12</v>
      </c>
      <c r="Q112" s="14">
        <v>0.86513166144200637</v>
      </c>
      <c r="R112" s="4">
        <v>37.614420062695928</v>
      </c>
      <c r="S112" s="15" t="s">
        <v>49</v>
      </c>
      <c r="U112" s="13">
        <v>12</v>
      </c>
      <c r="V112" s="14">
        <v>0.53200000000000003</v>
      </c>
      <c r="W112" s="4">
        <v>13.3</v>
      </c>
      <c r="X112" s="15" t="s">
        <v>38</v>
      </c>
      <c r="Z112" s="13">
        <v>12</v>
      </c>
      <c r="AA112" s="14">
        <v>0.71621328262141604</v>
      </c>
      <c r="AB112" s="4">
        <v>7.5390871854885901</v>
      </c>
      <c r="AC112" s="15" t="s">
        <v>51</v>
      </c>
      <c r="AE112" s="13">
        <v>12</v>
      </c>
      <c r="AF112" s="14">
        <v>0.68400000000000005</v>
      </c>
      <c r="AG112" s="4">
        <v>12</v>
      </c>
      <c r="AH112" s="15" t="s">
        <v>24</v>
      </c>
      <c r="AJ112" s="13">
        <v>12</v>
      </c>
      <c r="AK112" s="14">
        <v>0.81640506329113927</v>
      </c>
      <c r="AL112" s="4">
        <v>28.151898734177216</v>
      </c>
      <c r="AM112" s="15" t="s">
        <v>84</v>
      </c>
      <c r="AO112" s="13">
        <v>12</v>
      </c>
      <c r="AP112" s="14">
        <v>0.85990243902439023</v>
      </c>
      <c r="AQ112" s="4">
        <v>30.710801393728222</v>
      </c>
      <c r="AR112" s="15" t="s">
        <v>127</v>
      </c>
      <c r="AT112" s="13">
        <v>12</v>
      </c>
      <c r="AU112" s="14">
        <v>0.85279999999999989</v>
      </c>
      <c r="AV112" s="4">
        <v>16.399999999999999</v>
      </c>
      <c r="AW112" s="15" t="s">
        <v>50</v>
      </c>
      <c r="AY112" s="13">
        <v>12</v>
      </c>
      <c r="AZ112" s="14">
        <v>0.69689999999999996</v>
      </c>
      <c r="BA112" s="4">
        <v>30.3</v>
      </c>
      <c r="BB112" s="15" t="s">
        <v>128</v>
      </c>
      <c r="BD112" s="13">
        <v>12</v>
      </c>
      <c r="BE112" s="14">
        <v>0.5736</v>
      </c>
      <c r="BF112" s="4">
        <v>23.9</v>
      </c>
      <c r="BG112" s="15" t="s">
        <v>87</v>
      </c>
    </row>
    <row r="113" spans="1:60" x14ac:dyDescent="0.4">
      <c r="A113" s="13">
        <v>13</v>
      </c>
      <c r="B113" s="14">
        <v>0.75109999999999999</v>
      </c>
      <c r="C113" s="4">
        <v>25.9</v>
      </c>
      <c r="D113" s="15" t="s">
        <v>22</v>
      </c>
      <c r="F113" s="13">
        <v>13</v>
      </c>
      <c r="G113" s="14">
        <v>0.67080038999960989</v>
      </c>
      <c r="H113" s="4">
        <v>8.600004999994999</v>
      </c>
      <c r="I113" s="15" t="s">
        <v>58</v>
      </c>
      <c r="K113" s="13">
        <v>13</v>
      </c>
      <c r="L113" s="14">
        <v>0.96599999999999997</v>
      </c>
      <c r="M113" s="4">
        <v>34.5</v>
      </c>
      <c r="N113" s="15" t="s">
        <v>41</v>
      </c>
      <c r="P113" s="13">
        <v>13</v>
      </c>
      <c r="Q113" s="14">
        <v>0.82040000000000002</v>
      </c>
      <c r="R113" s="4">
        <v>29.3</v>
      </c>
      <c r="S113" s="15" t="s">
        <v>53</v>
      </c>
      <c r="U113" s="13">
        <v>13</v>
      </c>
      <c r="V113" s="14">
        <v>0.52960000000000007</v>
      </c>
      <c r="W113" s="4">
        <v>33.1</v>
      </c>
      <c r="X113" s="15" t="s">
        <v>47</v>
      </c>
      <c r="Z113" s="13">
        <v>13</v>
      </c>
      <c r="AA113" s="14">
        <v>0.71200000000000008</v>
      </c>
      <c r="AB113" s="4">
        <v>17.8</v>
      </c>
      <c r="AC113" s="15" t="s">
        <v>42</v>
      </c>
      <c r="AE113" s="13">
        <v>13</v>
      </c>
      <c r="AF113" s="14">
        <v>0.65339999999999987</v>
      </c>
      <c r="AG113" s="4">
        <v>36.299999999999997</v>
      </c>
      <c r="AH113" s="15" t="s">
        <v>90</v>
      </c>
      <c r="AJ113" s="13">
        <v>13</v>
      </c>
      <c r="AK113" s="14">
        <v>0.76819999999999999</v>
      </c>
      <c r="AL113" s="4">
        <v>33.4</v>
      </c>
      <c r="AM113" s="15" t="s">
        <v>89</v>
      </c>
      <c r="AO113" s="13">
        <v>13</v>
      </c>
      <c r="AP113" s="14">
        <v>0.83230000000000004</v>
      </c>
      <c r="AQ113" s="4">
        <v>28.7</v>
      </c>
      <c r="AR113" s="15" t="s">
        <v>40</v>
      </c>
      <c r="AT113" s="13">
        <v>13</v>
      </c>
      <c r="AU113" s="14">
        <v>0.84970000000000001</v>
      </c>
      <c r="AV113" s="4">
        <v>29.3</v>
      </c>
      <c r="AW113" s="15" t="s">
        <v>34</v>
      </c>
      <c r="AY113" s="13">
        <v>13</v>
      </c>
      <c r="AZ113" s="14">
        <v>0.65830723055934504</v>
      </c>
      <c r="BA113" s="4">
        <v>14.961527967257844</v>
      </c>
      <c r="BB113" s="15" t="s">
        <v>129</v>
      </c>
      <c r="BD113" s="13">
        <v>13</v>
      </c>
      <c r="BE113" s="14">
        <v>0.53339999999999999</v>
      </c>
      <c r="BF113" s="20">
        <v>25.4</v>
      </c>
      <c r="BG113" s="15" t="s">
        <v>86</v>
      </c>
    </row>
    <row r="114" spans="1:60" x14ac:dyDescent="0.4">
      <c r="A114" s="13">
        <v>14</v>
      </c>
      <c r="B114" s="14">
        <v>0.71040000000000003</v>
      </c>
      <c r="C114" s="4">
        <v>29.6</v>
      </c>
      <c r="D114" s="15" t="s">
        <v>64</v>
      </c>
      <c r="F114" s="13">
        <v>14</v>
      </c>
      <c r="G114" s="14">
        <v>0.66689999999999994</v>
      </c>
      <c r="H114" s="4">
        <v>11.7</v>
      </c>
      <c r="I114" s="15" t="s">
        <v>87</v>
      </c>
      <c r="K114" s="13">
        <v>14</v>
      </c>
      <c r="L114" s="14">
        <v>0.93356650246305406</v>
      </c>
      <c r="M114" s="4">
        <v>17.953201970443349</v>
      </c>
      <c r="N114" s="15" t="s">
        <v>64</v>
      </c>
      <c r="P114" s="13">
        <v>14</v>
      </c>
      <c r="Q114" s="14">
        <v>0.78480000000000005</v>
      </c>
      <c r="R114" s="4">
        <v>32.700000000000003</v>
      </c>
      <c r="S114" s="15" t="s">
        <v>89</v>
      </c>
      <c r="U114" s="13">
        <v>14</v>
      </c>
      <c r="V114" s="14">
        <v>0.52670032199967798</v>
      </c>
      <c r="W114" s="4">
        <v>22.900013999985998</v>
      </c>
      <c r="X114" s="15" t="s">
        <v>22</v>
      </c>
      <c r="Z114" s="13">
        <v>14</v>
      </c>
      <c r="AA114" s="14">
        <v>0.69600031899968107</v>
      </c>
      <c r="AB114" s="4">
        <v>24.000010999989001</v>
      </c>
      <c r="AC114" s="15" t="s">
        <v>64</v>
      </c>
      <c r="AE114" s="13">
        <v>14</v>
      </c>
      <c r="AF114" s="14">
        <v>0.63960000000000006</v>
      </c>
      <c r="AG114" s="4">
        <v>12.3</v>
      </c>
      <c r="AH114" s="15" t="s">
        <v>23</v>
      </c>
      <c r="AJ114" s="13">
        <v>14</v>
      </c>
      <c r="AK114" s="14">
        <v>0.75914146341463429</v>
      </c>
      <c r="AL114" s="4">
        <v>27.112195121951224</v>
      </c>
      <c r="AM114" s="15" t="s">
        <v>130</v>
      </c>
      <c r="AO114" s="13">
        <v>14</v>
      </c>
      <c r="AP114" s="14">
        <v>0.82079999999999997</v>
      </c>
      <c r="AQ114" s="4">
        <v>51.3</v>
      </c>
      <c r="AR114" s="15" t="s">
        <v>84</v>
      </c>
      <c r="AT114" s="13">
        <v>14</v>
      </c>
      <c r="AU114" s="14">
        <v>0.80800000000000005</v>
      </c>
      <c r="AV114" s="4">
        <v>50.5</v>
      </c>
      <c r="AW114" s="15" t="s">
        <v>65</v>
      </c>
      <c r="AY114" s="13">
        <v>14</v>
      </c>
      <c r="AZ114" s="14">
        <v>0.63359999999999994</v>
      </c>
      <c r="BA114" s="4">
        <v>26.4</v>
      </c>
      <c r="BB114" s="15" t="s">
        <v>31</v>
      </c>
      <c r="BD114" s="13">
        <v>14</v>
      </c>
      <c r="BE114" s="14">
        <v>0.48642764578833692</v>
      </c>
      <c r="BF114" s="4">
        <v>30.401727861771057</v>
      </c>
      <c r="BG114" s="15" t="s">
        <v>29</v>
      </c>
    </row>
    <row r="115" spans="1:60" x14ac:dyDescent="0.4">
      <c r="A115" s="13">
        <v>15</v>
      </c>
      <c r="B115" s="14">
        <v>0.70720000000000005</v>
      </c>
      <c r="C115" s="4">
        <v>44.2</v>
      </c>
      <c r="D115" s="18" t="s">
        <v>42</v>
      </c>
      <c r="F115" s="13">
        <v>15</v>
      </c>
      <c r="G115" s="14">
        <v>0.66599999999999993</v>
      </c>
      <c r="H115" s="4">
        <v>4.5</v>
      </c>
      <c r="I115" s="18" t="s">
        <v>53</v>
      </c>
      <c r="K115" s="13">
        <v>15</v>
      </c>
      <c r="L115" s="14">
        <v>0.92140000000000011</v>
      </c>
      <c r="M115" s="4">
        <v>27.1</v>
      </c>
      <c r="N115" s="18" t="s">
        <v>60</v>
      </c>
      <c r="P115" s="13">
        <v>15</v>
      </c>
      <c r="Q115" s="14">
        <v>0.69001400738998986</v>
      </c>
      <c r="R115" s="20">
        <v>12.105508901578769</v>
      </c>
      <c r="S115" s="18" t="s">
        <v>47</v>
      </c>
      <c r="U115" s="13">
        <v>15</v>
      </c>
      <c r="V115" s="14">
        <v>0.52593552631578944</v>
      </c>
      <c r="W115" s="4">
        <v>32.870970394736837</v>
      </c>
      <c r="X115" s="18" t="s">
        <v>36</v>
      </c>
      <c r="Z115" s="13">
        <v>15</v>
      </c>
      <c r="AA115" s="14">
        <v>0.67360000000000009</v>
      </c>
      <c r="AB115" s="4">
        <v>42.1</v>
      </c>
      <c r="AC115" s="18" t="s">
        <v>58</v>
      </c>
      <c r="AE115" s="13">
        <v>15</v>
      </c>
      <c r="AF115" s="14">
        <v>0.63630538001707948</v>
      </c>
      <c r="AG115" s="4">
        <v>39.769086251067463</v>
      </c>
      <c r="AH115" s="18" t="s">
        <v>31</v>
      </c>
      <c r="AJ115" s="13">
        <v>15</v>
      </c>
      <c r="AK115" s="14">
        <v>0.68400000000000005</v>
      </c>
      <c r="AL115" s="4">
        <v>17.100000000000001</v>
      </c>
      <c r="AM115" s="18" t="s">
        <v>59</v>
      </c>
      <c r="AO115" s="13">
        <v>15</v>
      </c>
      <c r="AP115" s="14">
        <v>0.81920000000000004</v>
      </c>
      <c r="AQ115" s="4">
        <v>51.2</v>
      </c>
      <c r="AR115" s="18" t="s">
        <v>131</v>
      </c>
      <c r="AT115" s="13">
        <v>15</v>
      </c>
      <c r="AU115" s="14">
        <v>0.68920576057605754</v>
      </c>
      <c r="AV115" s="4">
        <v>4.6567956795679564</v>
      </c>
      <c r="AW115" s="18" t="s">
        <v>89</v>
      </c>
      <c r="AY115" s="13">
        <v>15</v>
      </c>
      <c r="AZ115" s="14">
        <v>0.62394761281883582</v>
      </c>
      <c r="BA115" s="4">
        <v>21.515434924787442</v>
      </c>
      <c r="BB115" s="18" t="s">
        <v>49</v>
      </c>
      <c r="BD115" s="13">
        <v>15</v>
      </c>
      <c r="BE115" s="14">
        <v>0.46079999999999999</v>
      </c>
      <c r="BF115" s="4">
        <v>25.6</v>
      </c>
      <c r="BG115" s="18" t="s">
        <v>58</v>
      </c>
    </row>
    <row r="116" spans="1:60" x14ac:dyDescent="0.4">
      <c r="A116" s="13">
        <v>16</v>
      </c>
      <c r="B116" s="14">
        <v>0.6986</v>
      </c>
      <c r="C116" s="4">
        <v>49.9</v>
      </c>
      <c r="D116" s="18" t="s">
        <v>61</v>
      </c>
      <c r="F116" s="13">
        <v>16</v>
      </c>
      <c r="G116" s="14">
        <v>0.66400000000000003</v>
      </c>
      <c r="H116" s="4">
        <v>16.600000000000001</v>
      </c>
      <c r="I116" s="18" t="s">
        <v>32</v>
      </c>
      <c r="K116" s="13">
        <v>16</v>
      </c>
      <c r="L116" s="14">
        <v>0.64600000000000002</v>
      </c>
      <c r="M116" s="4">
        <v>6.8</v>
      </c>
      <c r="N116" s="18" t="s">
        <v>68</v>
      </c>
      <c r="P116" s="13">
        <v>16</v>
      </c>
      <c r="Q116" s="14">
        <v>0.5623999999999999</v>
      </c>
      <c r="R116" s="4">
        <v>3.8</v>
      </c>
      <c r="S116" s="18" t="s">
        <v>87</v>
      </c>
      <c r="U116" s="13">
        <v>16</v>
      </c>
      <c r="V116" s="14">
        <v>0.46579999999999999</v>
      </c>
      <c r="W116" s="4">
        <v>13.7</v>
      </c>
      <c r="X116" s="18" t="s">
        <v>41</v>
      </c>
      <c r="Z116" s="13">
        <v>16</v>
      </c>
      <c r="AA116" s="14">
        <v>0.67320000000000002</v>
      </c>
      <c r="AB116" s="4">
        <v>19.8</v>
      </c>
      <c r="AC116" s="18" t="s">
        <v>49</v>
      </c>
      <c r="AE116" s="13">
        <v>16</v>
      </c>
      <c r="AF116" s="14">
        <v>0.62560000000000004</v>
      </c>
      <c r="AG116" s="4">
        <v>18.399999999999999</v>
      </c>
      <c r="AH116" s="18" t="s">
        <v>121</v>
      </c>
      <c r="AJ116" s="13">
        <v>16</v>
      </c>
      <c r="AK116" s="14">
        <v>0.67920000000000003</v>
      </c>
      <c r="AL116" s="4">
        <v>28.3</v>
      </c>
      <c r="AM116" s="18" t="s">
        <v>92</v>
      </c>
      <c r="AO116" s="13">
        <v>16</v>
      </c>
      <c r="AP116" s="14">
        <v>0.780000311999688</v>
      </c>
      <c r="AQ116" s="20">
        <v>32.500012999987</v>
      </c>
      <c r="AR116" s="18" t="s">
        <v>88</v>
      </c>
      <c r="AT116" s="13">
        <v>16</v>
      </c>
      <c r="AU116" s="14">
        <v>0.5972109585958596</v>
      </c>
      <c r="AV116" s="4">
        <v>10.477385238523853</v>
      </c>
      <c r="AW116" s="18" t="s">
        <v>87</v>
      </c>
      <c r="AY116" s="13">
        <v>16</v>
      </c>
      <c r="AZ116" s="14">
        <v>0.621</v>
      </c>
      <c r="BA116" s="4">
        <v>34.5</v>
      </c>
      <c r="BB116" s="18" t="s">
        <v>61</v>
      </c>
      <c r="BD116" s="13">
        <v>16</v>
      </c>
      <c r="BE116" s="14">
        <v>0.44319999999999998</v>
      </c>
      <c r="BF116" s="4">
        <v>27.7</v>
      </c>
      <c r="BG116" s="18" t="s">
        <v>84</v>
      </c>
    </row>
    <row r="117" spans="1:60" ht="19.5" thickBot="1" x14ac:dyDescent="0.45">
      <c r="A117" s="13">
        <v>17</v>
      </c>
      <c r="B117" s="14">
        <v>0.67600036399963592</v>
      </c>
      <c r="C117" s="4">
        <v>13.000006999992999</v>
      </c>
      <c r="D117" s="18" t="s">
        <v>28</v>
      </c>
      <c r="F117" s="13">
        <v>17</v>
      </c>
      <c r="G117" s="14">
        <v>0.59760000000000002</v>
      </c>
      <c r="H117" s="4">
        <v>24.9</v>
      </c>
      <c r="I117" s="18" t="s">
        <v>44</v>
      </c>
      <c r="K117" s="13">
        <v>17</v>
      </c>
      <c r="L117" s="14">
        <v>0.59297875</v>
      </c>
      <c r="M117" s="4">
        <v>7.6022916666666669</v>
      </c>
      <c r="N117" s="18" t="s">
        <v>52</v>
      </c>
      <c r="P117" s="13">
        <v>17</v>
      </c>
      <c r="Q117" s="14">
        <v>0.55326445012787717</v>
      </c>
      <c r="R117" s="4">
        <v>7.093133975998426</v>
      </c>
      <c r="S117" s="18" t="s">
        <v>65</v>
      </c>
      <c r="U117" s="13">
        <v>17</v>
      </c>
      <c r="V117" s="14">
        <v>0.46005306905370835</v>
      </c>
      <c r="W117" s="4">
        <v>25.558503836317133</v>
      </c>
      <c r="X117" s="18" t="s">
        <v>39</v>
      </c>
      <c r="Z117" s="13">
        <v>17</v>
      </c>
      <c r="AA117" s="14">
        <v>0.63977827050997782</v>
      </c>
      <c r="AB117" s="4">
        <v>22.849223946784921</v>
      </c>
      <c r="AC117" s="18" t="s">
        <v>21</v>
      </c>
      <c r="AE117" s="13">
        <v>17</v>
      </c>
      <c r="AF117" s="14">
        <v>0.61949999999999994</v>
      </c>
      <c r="AG117" s="4">
        <v>41.3</v>
      </c>
      <c r="AH117" s="18" t="s">
        <v>19</v>
      </c>
      <c r="AJ117" s="13">
        <v>17</v>
      </c>
      <c r="AK117" s="14">
        <v>0.54150037999962009</v>
      </c>
      <c r="AL117" s="4">
        <v>5.7000039999960004</v>
      </c>
      <c r="AM117" s="18" t="s">
        <v>41</v>
      </c>
      <c r="AO117" s="13">
        <v>17</v>
      </c>
      <c r="AP117" s="14">
        <v>0.64619999999999989</v>
      </c>
      <c r="AQ117" s="4">
        <v>35.9</v>
      </c>
      <c r="AR117" s="18" t="s">
        <v>28</v>
      </c>
      <c r="AT117" s="13">
        <v>17</v>
      </c>
      <c r="AU117" s="14">
        <v>0.56940038999960996</v>
      </c>
      <c r="AV117" s="4">
        <v>7.3000049999950001</v>
      </c>
      <c r="AW117" s="18" t="s">
        <v>42</v>
      </c>
      <c r="AY117" s="13">
        <v>17</v>
      </c>
      <c r="AZ117" s="14">
        <v>0.57600000000000007</v>
      </c>
      <c r="BA117" s="4">
        <v>14.4</v>
      </c>
      <c r="BB117" s="18" t="s">
        <v>127</v>
      </c>
      <c r="BD117" s="13">
        <v>17</v>
      </c>
      <c r="BE117" s="14">
        <v>0.41699999999999998</v>
      </c>
      <c r="BF117" s="4">
        <v>27.8</v>
      </c>
      <c r="BG117" s="18" t="s">
        <v>19</v>
      </c>
    </row>
    <row r="118" spans="1:60" ht="19.5" thickBot="1" x14ac:dyDescent="0.45">
      <c r="A118" s="40">
        <v>18</v>
      </c>
      <c r="B118" s="22">
        <v>0.63919828241123045</v>
      </c>
      <c r="C118" s="23">
        <v>11.21400495458299</v>
      </c>
      <c r="D118" s="24" t="s">
        <v>48</v>
      </c>
      <c r="F118" s="40">
        <v>18</v>
      </c>
      <c r="G118" s="22">
        <v>0.44650000000000001</v>
      </c>
      <c r="H118" s="23">
        <v>4.7</v>
      </c>
      <c r="I118" s="24" t="s">
        <v>47</v>
      </c>
      <c r="K118" s="40">
        <v>18</v>
      </c>
      <c r="L118" s="22">
        <v>0.38480044399955604</v>
      </c>
      <c r="M118" s="39">
        <v>2.6000029999970002</v>
      </c>
      <c r="N118" s="24" t="s">
        <v>65</v>
      </c>
      <c r="P118" s="40">
        <v>18</v>
      </c>
      <c r="Q118" s="22">
        <v>0.41190885040885045</v>
      </c>
      <c r="R118" s="23">
        <v>4.3358826358826361</v>
      </c>
      <c r="S118" s="24" t="s">
        <v>64</v>
      </c>
      <c r="U118" s="40">
        <v>18</v>
      </c>
      <c r="V118" s="22">
        <v>0.39729999999999999</v>
      </c>
      <c r="W118" s="23">
        <v>13.7</v>
      </c>
      <c r="X118" s="24" t="s">
        <v>41</v>
      </c>
      <c r="Z118" s="40">
        <v>18</v>
      </c>
      <c r="AA118" s="22">
        <v>0.62043593701759803</v>
      </c>
      <c r="AB118" s="39">
        <v>7.9543068848410003</v>
      </c>
      <c r="AC118" s="24" t="s">
        <v>36</v>
      </c>
      <c r="AE118" s="40">
        <v>18</v>
      </c>
      <c r="AF118" s="22">
        <v>0.60799999999999998</v>
      </c>
      <c r="AG118" s="23">
        <v>38</v>
      </c>
      <c r="AH118" s="24" t="s">
        <v>50</v>
      </c>
      <c r="AJ118" s="40">
        <v>18</v>
      </c>
      <c r="AK118" s="22">
        <v>0.52725</v>
      </c>
      <c r="AL118" s="23">
        <v>3.5625</v>
      </c>
      <c r="AM118" s="24" t="s">
        <v>85</v>
      </c>
      <c r="AO118" s="40">
        <v>18</v>
      </c>
      <c r="AP118" s="22">
        <v>0.42124362697644402</v>
      </c>
      <c r="AQ118" s="23">
        <v>2.8462407228138109</v>
      </c>
      <c r="AR118" s="24" t="s">
        <v>51</v>
      </c>
      <c r="AT118" s="40">
        <v>18</v>
      </c>
      <c r="AU118" s="25">
        <v>0.44650000000000001</v>
      </c>
      <c r="AV118" s="23">
        <v>4.7</v>
      </c>
      <c r="AW118" s="24" t="s">
        <v>38</v>
      </c>
      <c r="AY118" s="40">
        <v>18</v>
      </c>
      <c r="AZ118" s="22">
        <v>0.54740000000000011</v>
      </c>
      <c r="BA118" s="23">
        <v>16.100000000000001</v>
      </c>
      <c r="BB118" s="24" t="s">
        <v>132</v>
      </c>
      <c r="BD118" s="40">
        <v>18</v>
      </c>
      <c r="BE118" s="22">
        <v>0.40889488243430155</v>
      </c>
      <c r="BF118" s="23">
        <v>29.206777316735824</v>
      </c>
      <c r="BG118" s="24" t="s">
        <v>43</v>
      </c>
    </row>
    <row r="119" spans="1:60" x14ac:dyDescent="0.4">
      <c r="A119" s="27">
        <v>19</v>
      </c>
      <c r="B119" s="14">
        <v>0.31</v>
      </c>
      <c r="C119" s="4">
        <v>50.2</v>
      </c>
      <c r="D119" s="28" t="s">
        <v>88</v>
      </c>
      <c r="E119" s="29"/>
      <c r="F119" s="27">
        <v>19</v>
      </c>
      <c r="G119" s="14">
        <v>0.31</v>
      </c>
      <c r="H119" s="4">
        <v>92.558262711864401</v>
      </c>
      <c r="I119" s="28" t="s">
        <v>23</v>
      </c>
      <c r="J119" s="29"/>
      <c r="K119" s="27">
        <v>19</v>
      </c>
      <c r="L119" s="14">
        <v>0.31</v>
      </c>
      <c r="M119" s="4">
        <v>255.000020999979</v>
      </c>
      <c r="N119" s="28" t="s">
        <v>22</v>
      </c>
      <c r="O119" s="29"/>
      <c r="P119" s="27">
        <v>19</v>
      </c>
      <c r="Q119" s="14">
        <v>0.31</v>
      </c>
      <c r="R119" s="4">
        <v>71.597211155378488</v>
      </c>
      <c r="S119" s="28" t="s">
        <v>27</v>
      </c>
      <c r="T119" s="29"/>
      <c r="U119" s="27">
        <v>19</v>
      </c>
      <c r="V119" s="14">
        <v>0.31</v>
      </c>
      <c r="W119" s="4">
        <v>47.71768219832736</v>
      </c>
      <c r="X119" s="28" t="s">
        <v>35</v>
      </c>
      <c r="Y119" s="29"/>
      <c r="Z119" s="27">
        <v>19</v>
      </c>
      <c r="AA119" s="14">
        <v>0.31</v>
      </c>
      <c r="AB119" s="4">
        <v>53.1</v>
      </c>
      <c r="AC119" s="28" t="s">
        <v>35</v>
      </c>
      <c r="AD119" s="29"/>
      <c r="AE119" s="27">
        <v>19</v>
      </c>
      <c r="AF119" s="14">
        <v>0.31</v>
      </c>
      <c r="AG119" s="4">
        <v>100.6</v>
      </c>
      <c r="AH119" s="28" t="s">
        <v>63</v>
      </c>
      <c r="AI119" s="29"/>
      <c r="AJ119" s="27">
        <v>19</v>
      </c>
      <c r="AK119" s="14">
        <v>0.31</v>
      </c>
      <c r="AL119" s="4">
        <v>117.6198675496689</v>
      </c>
      <c r="AM119" s="28" t="s">
        <v>20</v>
      </c>
      <c r="AN119" s="29"/>
      <c r="AO119" s="27">
        <v>19</v>
      </c>
      <c r="AP119" s="14">
        <v>0.31</v>
      </c>
      <c r="AQ119" s="4">
        <v>75.492285714285714</v>
      </c>
      <c r="AR119" s="28" t="s">
        <v>57</v>
      </c>
      <c r="AS119" s="29"/>
      <c r="AT119" s="27">
        <v>19</v>
      </c>
      <c r="AU119" s="14">
        <v>0.31</v>
      </c>
      <c r="AV119" s="4">
        <v>216.2</v>
      </c>
      <c r="AW119" s="28" t="s">
        <v>84</v>
      </c>
      <c r="AX119" s="29"/>
      <c r="AY119" s="27">
        <v>19</v>
      </c>
      <c r="AZ119" s="14">
        <v>0.31</v>
      </c>
      <c r="BA119" s="4">
        <v>111.9</v>
      </c>
      <c r="BB119" s="28" t="s">
        <v>133</v>
      </c>
      <c r="BC119" s="29"/>
      <c r="BD119" s="27">
        <v>19</v>
      </c>
      <c r="BE119" s="14">
        <v>0.31</v>
      </c>
      <c r="BF119" s="4">
        <v>34.22123176661264</v>
      </c>
      <c r="BG119" s="28" t="s">
        <v>47</v>
      </c>
      <c r="BH119" s="29"/>
    </row>
    <row r="120" spans="1:60" x14ac:dyDescent="0.4">
      <c r="A120" s="27">
        <v>20</v>
      </c>
      <c r="B120" s="14">
        <v>0.3</v>
      </c>
      <c r="C120" s="4">
        <v>62.1</v>
      </c>
      <c r="D120" s="28" t="s">
        <v>52</v>
      </c>
      <c r="E120" s="30"/>
      <c r="F120" s="27">
        <v>20</v>
      </c>
      <c r="G120" s="14">
        <v>0.3</v>
      </c>
      <c r="H120" s="4">
        <v>206.8</v>
      </c>
      <c r="I120" s="28" t="s">
        <v>61</v>
      </c>
      <c r="J120" s="30"/>
      <c r="K120" s="27">
        <v>20</v>
      </c>
      <c r="L120" s="14">
        <v>0.3</v>
      </c>
      <c r="M120" s="4">
        <v>168.68976377952757</v>
      </c>
      <c r="N120" s="28" t="s">
        <v>88</v>
      </c>
      <c r="O120" s="30"/>
      <c r="P120" s="27">
        <v>20</v>
      </c>
      <c r="Q120" s="14">
        <v>0.3</v>
      </c>
      <c r="R120" s="4">
        <v>99.7</v>
      </c>
      <c r="S120" s="28" t="s">
        <v>107</v>
      </c>
      <c r="T120" s="30"/>
      <c r="U120" s="27">
        <v>20</v>
      </c>
      <c r="V120" s="14">
        <v>0.3</v>
      </c>
      <c r="W120" s="4">
        <v>43.3</v>
      </c>
      <c r="X120" s="28" t="s">
        <v>54</v>
      </c>
      <c r="Y120" s="30"/>
      <c r="Z120" s="27">
        <v>20</v>
      </c>
      <c r="AA120" s="14">
        <v>0.3</v>
      </c>
      <c r="AB120" s="4">
        <v>65.197461928934004</v>
      </c>
      <c r="AC120" s="28" t="s">
        <v>41</v>
      </c>
      <c r="AD120" s="30"/>
      <c r="AE120" s="27">
        <v>20</v>
      </c>
      <c r="AF120" s="14">
        <v>0.3</v>
      </c>
      <c r="AG120" s="4">
        <v>66.099999999999994</v>
      </c>
      <c r="AH120" s="28" t="s">
        <v>28</v>
      </c>
      <c r="AI120" s="30"/>
      <c r="AJ120" s="27">
        <v>20</v>
      </c>
      <c r="AK120" s="14">
        <v>0.3</v>
      </c>
      <c r="AL120" s="4">
        <v>125.32508833922262</v>
      </c>
      <c r="AM120" s="28" t="s">
        <v>107</v>
      </c>
      <c r="AN120" s="30"/>
      <c r="AO120" s="27">
        <v>20</v>
      </c>
      <c r="AP120" s="14">
        <v>0.3</v>
      </c>
      <c r="AQ120" s="4">
        <v>112.83690987124463</v>
      </c>
      <c r="AR120" s="28" t="s">
        <v>69</v>
      </c>
      <c r="AS120" s="30"/>
      <c r="AT120" s="27">
        <v>20</v>
      </c>
      <c r="AU120" s="14">
        <v>0.3</v>
      </c>
      <c r="AV120" s="4">
        <v>90.895107632093939</v>
      </c>
      <c r="AW120" s="28" t="s">
        <v>25</v>
      </c>
      <c r="AX120" s="30"/>
      <c r="AY120" s="27">
        <v>20</v>
      </c>
      <c r="AZ120" s="14">
        <v>0.3</v>
      </c>
      <c r="BA120" s="4">
        <v>134.6</v>
      </c>
      <c r="BB120" s="28" t="s">
        <v>29</v>
      </c>
      <c r="BC120" s="30"/>
      <c r="BD120" s="27">
        <v>20</v>
      </c>
      <c r="BE120" s="14">
        <v>0.3</v>
      </c>
      <c r="BF120" s="4">
        <v>59.6</v>
      </c>
      <c r="BG120" s="28" t="s">
        <v>50</v>
      </c>
      <c r="BH120" s="30"/>
    </row>
    <row r="121" spans="1:60" x14ac:dyDescent="0.4">
      <c r="A121" s="27">
        <v>21</v>
      </c>
      <c r="B121" s="14">
        <v>0.28999999999999998</v>
      </c>
      <c r="C121" s="4">
        <v>123.00002299997701</v>
      </c>
      <c r="D121" s="28" t="s">
        <v>27</v>
      </c>
      <c r="E121" s="31"/>
      <c r="F121" s="27">
        <v>21</v>
      </c>
      <c r="G121" s="14">
        <v>0.28999999999999998</v>
      </c>
      <c r="H121" s="4">
        <v>92.515677966101691</v>
      </c>
      <c r="I121" s="28" t="s">
        <v>63</v>
      </c>
      <c r="J121" s="31"/>
      <c r="K121" s="27">
        <v>21</v>
      </c>
      <c r="L121" s="14">
        <v>0.28999999999999998</v>
      </c>
      <c r="M121" s="4">
        <v>148.43310344827586</v>
      </c>
      <c r="N121" s="28" t="s">
        <v>87</v>
      </c>
      <c r="O121" s="31"/>
      <c r="P121" s="27">
        <v>21</v>
      </c>
      <c r="Q121" s="14">
        <v>0.28999999999999998</v>
      </c>
      <c r="R121" s="4">
        <v>207.2</v>
      </c>
      <c r="S121" s="28" t="s">
        <v>33</v>
      </c>
      <c r="T121" s="31"/>
      <c r="U121" s="27">
        <v>21</v>
      </c>
      <c r="V121" s="14">
        <v>0.28999999999999998</v>
      </c>
      <c r="W121" s="4">
        <v>56</v>
      </c>
      <c r="X121" s="28" t="s">
        <v>30</v>
      </c>
      <c r="Y121" s="31"/>
      <c r="Z121" s="27">
        <v>21</v>
      </c>
      <c r="AA121" s="14">
        <v>0.28999999999999998</v>
      </c>
      <c r="AB121" s="4">
        <v>155.69999999999999</v>
      </c>
      <c r="AC121" s="28" t="s">
        <v>85</v>
      </c>
      <c r="AD121" s="31"/>
      <c r="AE121" s="27">
        <v>21</v>
      </c>
      <c r="AF121" s="14">
        <v>0.28999999999999998</v>
      </c>
      <c r="AG121" s="4">
        <v>52.9</v>
      </c>
      <c r="AH121" s="28" t="s">
        <v>84</v>
      </c>
      <c r="AI121" s="31"/>
      <c r="AJ121" s="27">
        <v>21</v>
      </c>
      <c r="AK121" s="14">
        <v>0.28999999999999998</v>
      </c>
      <c r="AL121" s="4">
        <v>100.2</v>
      </c>
      <c r="AM121" s="28" t="s">
        <v>64</v>
      </c>
      <c r="AN121" s="31"/>
      <c r="AO121" s="27">
        <v>21</v>
      </c>
      <c r="AP121" s="14">
        <v>0.28999999999999998</v>
      </c>
      <c r="AQ121" s="4">
        <v>257.2</v>
      </c>
      <c r="AR121" s="28" t="s">
        <v>66</v>
      </c>
      <c r="AS121" s="31"/>
      <c r="AT121" s="27">
        <v>21</v>
      </c>
      <c r="AU121" s="14">
        <v>0.28999999999999998</v>
      </c>
      <c r="AV121" s="4">
        <v>93.210420841683373</v>
      </c>
      <c r="AW121" s="28" t="s">
        <v>63</v>
      </c>
      <c r="AX121" s="31"/>
      <c r="AY121" s="27">
        <v>21</v>
      </c>
      <c r="AZ121" s="14">
        <v>0.28999999999999998</v>
      </c>
      <c r="BA121" s="4">
        <v>141</v>
      </c>
      <c r="BB121" s="28" t="s">
        <v>65</v>
      </c>
      <c r="BC121" s="31"/>
      <c r="BD121" s="27">
        <v>21</v>
      </c>
      <c r="BE121" s="14">
        <v>0.28999999999999998</v>
      </c>
      <c r="BF121" s="4">
        <v>34.5</v>
      </c>
      <c r="BG121" s="28" t="s">
        <v>21</v>
      </c>
      <c r="BH121" s="31"/>
    </row>
    <row r="122" spans="1:60" x14ac:dyDescent="0.4">
      <c r="A122" s="27">
        <v>22</v>
      </c>
      <c r="B122" s="14">
        <v>0.28000000000000003</v>
      </c>
      <c r="C122" s="4">
        <v>92.200023999975997</v>
      </c>
      <c r="D122" s="28" t="s">
        <v>51</v>
      </c>
      <c r="E122" s="32"/>
      <c r="F122" s="27">
        <v>22</v>
      </c>
      <c r="G122" s="14">
        <v>0.28000000000000003</v>
      </c>
      <c r="H122" s="4">
        <v>107.5</v>
      </c>
      <c r="I122" s="28" t="s">
        <v>88</v>
      </c>
      <c r="J122" s="32"/>
      <c r="K122" s="27">
        <v>22</v>
      </c>
      <c r="L122" s="14">
        <v>0.28000000000000003</v>
      </c>
      <c r="M122" s="4">
        <v>187.99304347826086</v>
      </c>
      <c r="N122" s="28" t="s">
        <v>54</v>
      </c>
      <c r="O122" s="32"/>
      <c r="P122" s="27">
        <v>22</v>
      </c>
      <c r="Q122" s="14">
        <v>0.28000000000000003</v>
      </c>
      <c r="R122" s="4">
        <v>112.1</v>
      </c>
      <c r="S122" s="28" t="s">
        <v>59</v>
      </c>
      <c r="T122" s="32"/>
      <c r="U122" s="27">
        <v>22</v>
      </c>
      <c r="V122" s="14">
        <v>0.28000000000000003</v>
      </c>
      <c r="W122" s="4">
        <v>183.2</v>
      </c>
      <c r="X122" s="28" t="s">
        <v>28</v>
      </c>
      <c r="Y122" s="32"/>
      <c r="Z122" s="27">
        <v>22</v>
      </c>
      <c r="AA122" s="14">
        <v>0.28000000000000003</v>
      </c>
      <c r="AB122" s="4">
        <v>79.3</v>
      </c>
      <c r="AC122" s="28" t="s">
        <v>19</v>
      </c>
      <c r="AD122" s="32"/>
      <c r="AE122" s="27">
        <v>22</v>
      </c>
      <c r="AF122" s="14">
        <v>0.28000000000000003</v>
      </c>
      <c r="AG122" s="4">
        <v>103.1</v>
      </c>
      <c r="AH122" s="28" t="s">
        <v>54</v>
      </c>
      <c r="AI122" s="32"/>
      <c r="AJ122" s="27">
        <v>22</v>
      </c>
      <c r="AK122" s="14">
        <v>0.28000000000000003</v>
      </c>
      <c r="AL122" s="4">
        <v>126.1</v>
      </c>
      <c r="AM122" s="28" t="s">
        <v>91</v>
      </c>
      <c r="AN122" s="32"/>
      <c r="AO122" s="27">
        <v>22</v>
      </c>
      <c r="AP122" s="14">
        <v>0.28000000000000003</v>
      </c>
      <c r="AQ122" s="4">
        <v>120.79220183486238</v>
      </c>
      <c r="AR122" s="28" t="s">
        <v>56</v>
      </c>
      <c r="AS122" s="32"/>
      <c r="AT122" s="27">
        <v>22</v>
      </c>
      <c r="AU122" s="14">
        <v>0.28000000000000003</v>
      </c>
      <c r="AV122" s="4">
        <v>103.5</v>
      </c>
      <c r="AW122" s="28" t="s">
        <v>88</v>
      </c>
      <c r="AX122" s="32"/>
      <c r="AY122" s="27">
        <v>22</v>
      </c>
      <c r="AZ122" s="14">
        <v>0.28000000000000003</v>
      </c>
      <c r="BA122" s="4">
        <v>145.5</v>
      </c>
      <c r="BB122" s="28" t="s">
        <v>134</v>
      </c>
      <c r="BC122" s="32"/>
      <c r="BD122" s="27">
        <v>22</v>
      </c>
      <c r="BE122" s="14">
        <v>0.28000000000000003</v>
      </c>
      <c r="BF122" s="4">
        <v>40.042920353982304</v>
      </c>
      <c r="BG122" s="28" t="s">
        <v>27</v>
      </c>
      <c r="BH122" s="32"/>
    </row>
    <row r="123" spans="1:60" x14ac:dyDescent="0.4">
      <c r="A123" s="27">
        <v>23</v>
      </c>
      <c r="B123" s="14">
        <v>0.27</v>
      </c>
      <c r="C123" s="4">
        <v>93.6</v>
      </c>
      <c r="D123" s="28" t="s">
        <v>24</v>
      </c>
      <c r="E123" s="32"/>
      <c r="F123" s="27">
        <v>23</v>
      </c>
      <c r="G123" s="14">
        <v>0.27</v>
      </c>
      <c r="H123" s="4">
        <v>110.6</v>
      </c>
      <c r="I123" s="28" t="s">
        <v>35</v>
      </c>
      <c r="J123" s="32"/>
      <c r="K123" s="27">
        <v>23</v>
      </c>
      <c r="L123" s="14">
        <v>0.27</v>
      </c>
      <c r="M123" s="4">
        <v>185.3880341880342</v>
      </c>
      <c r="N123" s="28" t="s">
        <v>28</v>
      </c>
      <c r="O123" s="32"/>
      <c r="P123" s="27">
        <v>23</v>
      </c>
      <c r="Q123" s="14">
        <v>0.27</v>
      </c>
      <c r="R123" s="4">
        <v>110.4</v>
      </c>
      <c r="S123" s="28" t="s">
        <v>38</v>
      </c>
      <c r="T123" s="32"/>
      <c r="U123" s="27">
        <v>23</v>
      </c>
      <c r="V123" s="14">
        <v>0.27</v>
      </c>
      <c r="W123" s="4">
        <v>144.80000000000001</v>
      </c>
      <c r="X123" s="28" t="s">
        <v>29</v>
      </c>
      <c r="Y123" s="32"/>
      <c r="Z123" s="27">
        <v>23</v>
      </c>
      <c r="AA123" s="14">
        <v>0.27</v>
      </c>
      <c r="AB123" s="4">
        <v>80.900000000000006</v>
      </c>
      <c r="AC123" s="28" t="s">
        <v>45</v>
      </c>
      <c r="AD123" s="32"/>
      <c r="AE123" s="27">
        <v>23</v>
      </c>
      <c r="AF123" s="14">
        <v>0.27</v>
      </c>
      <c r="AG123" s="4">
        <v>55</v>
      </c>
      <c r="AH123" s="28" t="s">
        <v>38</v>
      </c>
      <c r="AI123" s="32"/>
      <c r="AJ123" s="27">
        <v>23</v>
      </c>
      <c r="AK123" s="14">
        <v>0.27</v>
      </c>
      <c r="AL123" s="4">
        <v>133.19999999999999</v>
      </c>
      <c r="AM123" s="28" t="s">
        <v>70</v>
      </c>
      <c r="AN123" s="32"/>
      <c r="AO123" s="27">
        <v>23</v>
      </c>
      <c r="AP123" s="14">
        <v>0.27</v>
      </c>
      <c r="AQ123" s="4">
        <v>139.9</v>
      </c>
      <c r="AR123" s="28" t="s">
        <v>93</v>
      </c>
      <c r="AS123" s="32"/>
      <c r="AT123" s="27">
        <v>23</v>
      </c>
      <c r="AU123" s="14">
        <v>0.27</v>
      </c>
      <c r="AV123" s="4">
        <v>117.200024999975</v>
      </c>
      <c r="AW123" s="28" t="s">
        <v>37</v>
      </c>
      <c r="AX123" s="32"/>
      <c r="AY123" s="27">
        <v>23</v>
      </c>
      <c r="AZ123" s="14">
        <v>0.27</v>
      </c>
      <c r="BA123" s="4">
        <v>70.2</v>
      </c>
      <c r="BB123" s="28" t="s">
        <v>135</v>
      </c>
      <c r="BC123" s="32"/>
      <c r="BD123" s="27">
        <v>23</v>
      </c>
      <c r="BE123" s="14">
        <v>0.27</v>
      </c>
      <c r="BF123" s="4">
        <v>43</v>
      </c>
      <c r="BG123" s="28" t="s">
        <v>53</v>
      </c>
      <c r="BH123" s="32"/>
    </row>
    <row r="124" spans="1:60" x14ac:dyDescent="0.4">
      <c r="A124" s="27">
        <v>24</v>
      </c>
      <c r="B124" s="14">
        <v>0.26</v>
      </c>
      <c r="C124" s="4">
        <v>117.4</v>
      </c>
      <c r="D124" s="28" t="s">
        <v>36</v>
      </c>
      <c r="E124" s="32"/>
      <c r="F124" s="27">
        <v>24</v>
      </c>
      <c r="G124" s="14">
        <v>0.26</v>
      </c>
      <c r="H124" s="4">
        <v>268.8</v>
      </c>
      <c r="I124" s="28" t="s">
        <v>45</v>
      </c>
      <c r="J124" s="32"/>
      <c r="K124" s="27">
        <v>24</v>
      </c>
      <c r="L124" s="14">
        <v>0.26</v>
      </c>
      <c r="M124" s="4">
        <v>413.9</v>
      </c>
      <c r="N124" s="28" t="s">
        <v>26</v>
      </c>
      <c r="O124" s="32"/>
      <c r="P124" s="27">
        <v>24</v>
      </c>
      <c r="Q124" s="14">
        <v>0.26</v>
      </c>
      <c r="R124" s="4">
        <v>174.6</v>
      </c>
      <c r="S124" s="28" t="s">
        <v>60</v>
      </c>
      <c r="T124" s="32"/>
      <c r="U124" s="27">
        <v>24</v>
      </c>
      <c r="V124" s="14">
        <v>0.26</v>
      </c>
      <c r="W124" s="4">
        <v>103.1</v>
      </c>
      <c r="X124" s="28" t="s">
        <v>25</v>
      </c>
      <c r="Y124" s="32"/>
      <c r="Z124" s="27">
        <v>24</v>
      </c>
      <c r="AA124" s="14">
        <v>0.26</v>
      </c>
      <c r="AB124" s="4">
        <v>95.8</v>
      </c>
      <c r="AC124" s="28" t="s">
        <v>53</v>
      </c>
      <c r="AD124" s="32"/>
      <c r="AE124" s="27">
        <v>24</v>
      </c>
      <c r="AF124" s="14">
        <v>0.26</v>
      </c>
      <c r="AG124" s="4">
        <v>55.8</v>
      </c>
      <c r="AH124" s="28" t="s">
        <v>45</v>
      </c>
      <c r="AI124" s="32"/>
      <c r="AJ124" s="27">
        <v>24</v>
      </c>
      <c r="AK124" s="14">
        <v>0.26</v>
      </c>
      <c r="AL124" s="4">
        <v>162.80000000000001</v>
      </c>
      <c r="AM124" s="28" t="s">
        <v>44</v>
      </c>
      <c r="AN124" s="32"/>
      <c r="AO124" s="27">
        <v>24</v>
      </c>
      <c r="AP124" s="14">
        <v>0.26</v>
      </c>
      <c r="AQ124" s="4">
        <v>141.4</v>
      </c>
      <c r="AR124" s="28" t="s">
        <v>68</v>
      </c>
      <c r="AS124" s="32"/>
      <c r="AT124" s="27">
        <v>24</v>
      </c>
      <c r="AU124" s="14">
        <v>0.26</v>
      </c>
      <c r="AV124" s="4">
        <v>243.6</v>
      </c>
      <c r="AW124" s="28" t="s">
        <v>121</v>
      </c>
      <c r="AX124" s="32"/>
      <c r="AY124" s="27">
        <v>24</v>
      </c>
      <c r="AZ124" s="14">
        <v>0.26</v>
      </c>
      <c r="BA124" s="4">
        <v>73.599999999999994</v>
      </c>
      <c r="BB124" s="28" t="s">
        <v>24</v>
      </c>
      <c r="BC124" s="32"/>
      <c r="BD124" s="27">
        <v>24</v>
      </c>
      <c r="BE124" s="14">
        <v>0.26</v>
      </c>
      <c r="BF124" s="4">
        <v>47.600025999974001</v>
      </c>
      <c r="BG124" s="28" t="s">
        <v>33</v>
      </c>
      <c r="BH124" s="32"/>
    </row>
    <row r="125" spans="1:60" ht="19.5" thickBot="1" x14ac:dyDescent="0.45">
      <c r="A125" s="27">
        <v>25</v>
      </c>
      <c r="B125" s="14">
        <v>0.25</v>
      </c>
      <c r="C125" s="4">
        <v>119</v>
      </c>
      <c r="D125" s="28" t="s">
        <v>49</v>
      </c>
      <c r="E125" s="33"/>
      <c r="F125" s="27">
        <v>25</v>
      </c>
      <c r="G125" s="14">
        <v>0.25</v>
      </c>
      <c r="H125" s="4">
        <v>131.30000000000001</v>
      </c>
      <c r="I125" s="28" t="s">
        <v>54</v>
      </c>
      <c r="J125" s="33"/>
      <c r="K125" s="27">
        <v>25</v>
      </c>
      <c r="L125" s="14">
        <v>0.25</v>
      </c>
      <c r="M125" s="4">
        <v>382.60002699997301</v>
      </c>
      <c r="N125" s="28" t="s">
        <v>29</v>
      </c>
      <c r="O125" s="33"/>
      <c r="P125" s="27">
        <v>25</v>
      </c>
      <c r="Q125" s="14">
        <v>0.25</v>
      </c>
      <c r="R125" s="4">
        <v>171</v>
      </c>
      <c r="S125" s="28" t="s">
        <v>88</v>
      </c>
      <c r="T125" s="33"/>
      <c r="U125" s="27">
        <v>25</v>
      </c>
      <c r="V125" s="14">
        <v>0.25</v>
      </c>
      <c r="W125" s="4">
        <v>136</v>
      </c>
      <c r="X125" s="28" t="s">
        <v>61</v>
      </c>
      <c r="Y125" s="33"/>
      <c r="Z125" s="27">
        <v>25</v>
      </c>
      <c r="AA125" s="14">
        <v>0.25</v>
      </c>
      <c r="AB125" s="4">
        <v>102.5</v>
      </c>
      <c r="AC125" s="28" t="s">
        <v>47</v>
      </c>
      <c r="AD125" s="33"/>
      <c r="AE125" s="27">
        <v>25</v>
      </c>
      <c r="AF125" s="14">
        <v>0.25</v>
      </c>
      <c r="AG125" s="4">
        <v>59.5</v>
      </c>
      <c r="AH125" s="28" t="s">
        <v>21</v>
      </c>
      <c r="AI125" s="33"/>
      <c r="AJ125" s="27">
        <v>25</v>
      </c>
      <c r="AK125" s="14">
        <v>0.25</v>
      </c>
      <c r="AL125" s="4">
        <v>214</v>
      </c>
      <c r="AM125" s="28" t="s">
        <v>68</v>
      </c>
      <c r="AN125" s="33"/>
      <c r="AO125" s="27">
        <v>25</v>
      </c>
      <c r="AP125" s="14">
        <v>0.25</v>
      </c>
      <c r="AQ125" s="4">
        <v>111.7</v>
      </c>
      <c r="AR125" s="28" t="s">
        <v>130</v>
      </c>
      <c r="AS125" s="33"/>
      <c r="AT125" s="27">
        <v>25</v>
      </c>
      <c r="AU125" s="14">
        <v>0.25</v>
      </c>
      <c r="AV125" s="4">
        <v>253</v>
      </c>
      <c r="AW125" s="28" t="s">
        <v>86</v>
      </c>
      <c r="AX125" s="33"/>
      <c r="AY125" s="27">
        <v>25</v>
      </c>
      <c r="AZ125" s="14">
        <v>0.25</v>
      </c>
      <c r="BA125" s="4">
        <v>122.8</v>
      </c>
      <c r="BB125" s="28" t="s">
        <v>54</v>
      </c>
      <c r="BC125" s="33"/>
      <c r="BD125" s="27">
        <v>25</v>
      </c>
      <c r="BE125" s="14">
        <v>0.25</v>
      </c>
      <c r="BF125" s="4">
        <v>46.6</v>
      </c>
      <c r="BG125" s="28" t="s">
        <v>44</v>
      </c>
      <c r="BH125" s="33"/>
    </row>
    <row r="126" spans="1:60" ht="19.5" thickBot="1" x14ac:dyDescent="0.45">
      <c r="A126" s="27">
        <v>26</v>
      </c>
      <c r="B126" s="14">
        <v>0.24</v>
      </c>
      <c r="C126" s="4">
        <v>123.000027999972</v>
      </c>
      <c r="D126" s="28" t="s">
        <v>40</v>
      </c>
      <c r="E126" s="35"/>
      <c r="F126" s="27">
        <v>26</v>
      </c>
      <c r="G126" s="14">
        <v>0.24</v>
      </c>
      <c r="H126" s="4">
        <v>288</v>
      </c>
      <c r="I126" s="28" t="s">
        <v>38</v>
      </c>
      <c r="J126" s="35"/>
      <c r="K126" s="27">
        <v>26</v>
      </c>
      <c r="L126" s="14">
        <v>0.24</v>
      </c>
      <c r="M126" s="4">
        <v>424.5</v>
      </c>
      <c r="N126" s="28" t="s">
        <v>37</v>
      </c>
      <c r="O126" s="35"/>
      <c r="P126" s="27">
        <v>26</v>
      </c>
      <c r="Q126" s="14">
        <v>0.24</v>
      </c>
      <c r="R126" s="4">
        <v>257.39999999999998</v>
      </c>
      <c r="S126" s="28" t="s">
        <v>84</v>
      </c>
      <c r="T126" s="35"/>
      <c r="U126" s="27">
        <v>26</v>
      </c>
      <c r="V126" s="14">
        <v>0.24</v>
      </c>
      <c r="W126" s="4">
        <v>160.30000000000001</v>
      </c>
      <c r="X126" s="28" t="s">
        <v>63</v>
      </c>
      <c r="Y126" s="35"/>
      <c r="Z126" s="27">
        <v>26</v>
      </c>
      <c r="AA126" s="14">
        <v>0.24</v>
      </c>
      <c r="AB126" s="4">
        <v>102.5</v>
      </c>
      <c r="AC126" s="28" t="s">
        <v>47</v>
      </c>
      <c r="AD126" s="35"/>
      <c r="AE126" s="27">
        <v>26</v>
      </c>
      <c r="AF126" s="14">
        <v>0.24</v>
      </c>
      <c r="AG126" s="4">
        <v>85.5</v>
      </c>
      <c r="AH126" s="28" t="s">
        <v>43</v>
      </c>
      <c r="AI126" s="35"/>
      <c r="AJ126" s="27">
        <v>26</v>
      </c>
      <c r="AK126" s="14">
        <v>0.24</v>
      </c>
      <c r="AL126" s="4">
        <v>544.30002799997192</v>
      </c>
      <c r="AM126" s="28" t="s">
        <v>52</v>
      </c>
      <c r="AN126" s="35"/>
      <c r="AO126" s="27">
        <v>26</v>
      </c>
      <c r="AP126" s="14">
        <v>0.24</v>
      </c>
      <c r="AQ126" s="4">
        <v>227.8</v>
      </c>
      <c r="AR126" s="28" t="s">
        <v>136</v>
      </c>
      <c r="AS126" s="35"/>
      <c r="AT126" s="27">
        <v>26</v>
      </c>
      <c r="AU126" s="14">
        <v>0.24</v>
      </c>
      <c r="AV126" s="4">
        <v>263.2</v>
      </c>
      <c r="AW126" s="28" t="s">
        <v>39</v>
      </c>
      <c r="AX126" s="35"/>
      <c r="AY126" s="27">
        <v>26</v>
      </c>
      <c r="AZ126" s="14">
        <v>0.24</v>
      </c>
      <c r="BA126" s="4">
        <v>123.9</v>
      </c>
      <c r="BB126" s="28" t="s">
        <v>137</v>
      </c>
      <c r="BC126" s="35"/>
      <c r="BD126" s="27">
        <v>26</v>
      </c>
      <c r="BE126" s="14">
        <v>0.24</v>
      </c>
      <c r="BF126" s="4">
        <v>89</v>
      </c>
      <c r="BG126" s="28" t="s">
        <v>31</v>
      </c>
      <c r="BH126" s="35"/>
    </row>
    <row r="127" spans="1:60" x14ac:dyDescent="0.4">
      <c r="A127" s="27">
        <v>27</v>
      </c>
      <c r="B127" s="14">
        <v>0.23</v>
      </c>
      <c r="C127" s="4">
        <v>138.80000000000001</v>
      </c>
      <c r="D127" s="28" t="s">
        <v>87</v>
      </c>
      <c r="E127" s="36"/>
      <c r="F127" s="27">
        <v>27</v>
      </c>
      <c r="G127" s="14">
        <v>0.23</v>
      </c>
      <c r="H127" s="4">
        <v>164.8</v>
      </c>
      <c r="I127" s="28" t="s">
        <v>52</v>
      </c>
      <c r="J127" s="36"/>
      <c r="K127" s="27">
        <v>27</v>
      </c>
      <c r="L127" s="14">
        <v>0.23</v>
      </c>
      <c r="M127" s="4">
        <v>295.5</v>
      </c>
      <c r="N127" s="28" t="s">
        <v>44</v>
      </c>
      <c r="O127" s="36"/>
      <c r="P127" s="27">
        <v>27</v>
      </c>
      <c r="Q127" s="14">
        <v>0.23</v>
      </c>
      <c r="R127" s="4">
        <v>168.5</v>
      </c>
      <c r="S127" s="28" t="s">
        <v>45</v>
      </c>
      <c r="T127" s="36"/>
      <c r="U127" s="27">
        <v>27</v>
      </c>
      <c r="V127" s="14">
        <v>0.23</v>
      </c>
      <c r="W127" s="4">
        <v>144.80000000000001</v>
      </c>
      <c r="X127" s="28" t="s">
        <v>29</v>
      </c>
      <c r="Y127" s="36"/>
      <c r="Z127" s="27">
        <v>27</v>
      </c>
      <c r="AA127" s="14">
        <v>0.23</v>
      </c>
      <c r="AB127" s="4">
        <v>135.00002899997099</v>
      </c>
      <c r="AC127" s="28" t="s">
        <v>29</v>
      </c>
      <c r="AD127" s="36"/>
      <c r="AE127" s="27">
        <v>27</v>
      </c>
      <c r="AF127" s="14">
        <v>0.23</v>
      </c>
      <c r="AG127" s="4">
        <v>62.2</v>
      </c>
      <c r="AH127" s="28" t="s">
        <v>60</v>
      </c>
      <c r="AI127" s="36"/>
      <c r="AJ127" s="27">
        <v>27</v>
      </c>
      <c r="AK127" s="14">
        <v>0.23</v>
      </c>
      <c r="AL127" s="4">
        <v>244.2</v>
      </c>
      <c r="AM127" s="28" t="s">
        <v>93</v>
      </c>
      <c r="AN127" s="36"/>
      <c r="AO127" s="27">
        <v>27</v>
      </c>
      <c r="AP127" s="14">
        <v>0.23</v>
      </c>
      <c r="AQ127" s="4">
        <v>250.7</v>
      </c>
      <c r="AR127" s="28" t="s">
        <v>58</v>
      </c>
      <c r="AS127" s="36"/>
      <c r="AT127" s="27">
        <v>27</v>
      </c>
      <c r="AU127" s="14">
        <v>0.23</v>
      </c>
      <c r="AV127" s="4">
        <v>140.1</v>
      </c>
      <c r="AW127" s="28" t="s">
        <v>30</v>
      </c>
      <c r="AX127" s="36"/>
      <c r="AY127" s="27">
        <v>27</v>
      </c>
      <c r="AZ127" s="14">
        <v>0.23</v>
      </c>
      <c r="BA127" s="4">
        <v>156.30000000000001</v>
      </c>
      <c r="BB127" s="28" t="s">
        <v>138</v>
      </c>
      <c r="BC127" s="36"/>
      <c r="BD127" s="27">
        <v>27</v>
      </c>
      <c r="BE127" s="14">
        <v>0.23</v>
      </c>
      <c r="BF127" s="4">
        <v>52.3</v>
      </c>
      <c r="BG127" s="28" t="s">
        <v>40</v>
      </c>
      <c r="BH127" s="36"/>
    </row>
    <row r="128" spans="1:60" x14ac:dyDescent="0.4">
      <c r="A128" s="27">
        <v>28</v>
      </c>
      <c r="B128" s="14">
        <v>0.22</v>
      </c>
      <c r="C128" s="4">
        <v>246.10002999996999</v>
      </c>
      <c r="D128" s="28" t="s">
        <v>31</v>
      </c>
      <c r="F128" s="27">
        <v>28</v>
      </c>
      <c r="G128" s="14">
        <v>0.22</v>
      </c>
      <c r="H128" s="4">
        <v>172.1</v>
      </c>
      <c r="I128" s="28" t="s">
        <v>49</v>
      </c>
      <c r="K128" s="27">
        <v>28</v>
      </c>
      <c r="L128" s="14">
        <v>0.22</v>
      </c>
      <c r="M128" s="4">
        <v>473</v>
      </c>
      <c r="N128" s="28" t="s">
        <v>24</v>
      </c>
      <c r="P128" s="27">
        <v>28</v>
      </c>
      <c r="Q128" s="14">
        <v>0.22</v>
      </c>
      <c r="R128" s="4">
        <v>262.89999999999998</v>
      </c>
      <c r="S128" s="28" t="s">
        <v>55</v>
      </c>
      <c r="U128" s="27">
        <v>28</v>
      </c>
      <c r="V128" s="14">
        <v>0.22</v>
      </c>
      <c r="W128" s="4">
        <v>141</v>
      </c>
      <c r="X128" s="28" t="s">
        <v>34</v>
      </c>
      <c r="Z128" s="27">
        <v>28</v>
      </c>
      <c r="AA128" s="14">
        <v>0.22</v>
      </c>
      <c r="AB128" s="4">
        <v>113</v>
      </c>
      <c r="AC128" s="28" t="s">
        <v>50</v>
      </c>
      <c r="AE128" s="27">
        <v>28</v>
      </c>
      <c r="AF128" s="14">
        <v>0.22</v>
      </c>
      <c r="AG128" s="4">
        <v>75.900000000000006</v>
      </c>
      <c r="AH128" s="28" t="s">
        <v>92</v>
      </c>
      <c r="AJ128" s="27">
        <v>28</v>
      </c>
      <c r="AK128" s="14">
        <v>0.22</v>
      </c>
      <c r="AL128" s="4">
        <v>247.4</v>
      </c>
      <c r="AM128" s="28" t="s">
        <v>47</v>
      </c>
      <c r="AO128" s="27">
        <v>28</v>
      </c>
      <c r="AP128" s="14">
        <v>0.22</v>
      </c>
      <c r="AQ128" s="4">
        <v>257.2</v>
      </c>
      <c r="AR128" s="28" t="s">
        <v>66</v>
      </c>
      <c r="AT128" s="27">
        <v>28</v>
      </c>
      <c r="AU128" s="14">
        <v>0.22</v>
      </c>
      <c r="AV128" s="4">
        <v>142.19999999999999</v>
      </c>
      <c r="AW128" s="28" t="s">
        <v>32</v>
      </c>
      <c r="AY128" s="27">
        <v>28</v>
      </c>
      <c r="AZ128" s="14">
        <v>0.22</v>
      </c>
      <c r="BA128" s="4">
        <v>131</v>
      </c>
      <c r="BB128" s="28" t="s">
        <v>37</v>
      </c>
      <c r="BD128" s="27">
        <v>28</v>
      </c>
      <c r="BE128" s="14">
        <v>0.22</v>
      </c>
      <c r="BF128" s="4">
        <v>98</v>
      </c>
      <c r="BG128" s="28" t="s">
        <v>85</v>
      </c>
    </row>
    <row r="129" spans="1:60" x14ac:dyDescent="0.4">
      <c r="A129" s="27">
        <v>29</v>
      </c>
      <c r="B129" s="14">
        <v>0.21</v>
      </c>
      <c r="C129" s="4">
        <v>167.6</v>
      </c>
      <c r="D129" s="28" t="s">
        <v>60</v>
      </c>
      <c r="F129" s="27">
        <v>29</v>
      </c>
      <c r="G129" s="14">
        <v>0.21</v>
      </c>
      <c r="H129" s="4">
        <v>176</v>
      </c>
      <c r="I129" s="28" t="s">
        <v>60</v>
      </c>
      <c r="K129" s="27">
        <v>29</v>
      </c>
      <c r="L129" s="14">
        <v>0.21</v>
      </c>
      <c r="M129" s="4">
        <v>473</v>
      </c>
      <c r="N129" s="28" t="s">
        <v>24</v>
      </c>
      <c r="P129" s="27">
        <v>29</v>
      </c>
      <c r="Q129" s="14">
        <v>0.21</v>
      </c>
      <c r="R129" s="4">
        <v>228.7</v>
      </c>
      <c r="S129" s="28" t="s">
        <v>58</v>
      </c>
      <c r="U129" s="27">
        <v>29</v>
      </c>
      <c r="V129" s="14">
        <v>0.21</v>
      </c>
      <c r="W129" s="4">
        <v>160.30000000000001</v>
      </c>
      <c r="X129" s="28" t="s">
        <v>63</v>
      </c>
      <c r="Z129" s="27">
        <v>29</v>
      </c>
      <c r="AA129" s="14">
        <v>0.21</v>
      </c>
      <c r="AB129" s="4">
        <v>151.30000000000001</v>
      </c>
      <c r="AC129" s="28" t="s">
        <v>59</v>
      </c>
      <c r="AE129" s="27">
        <v>29</v>
      </c>
      <c r="AF129" s="14">
        <v>0.21</v>
      </c>
      <c r="AG129" s="4">
        <v>80.8</v>
      </c>
      <c r="AH129" s="28" t="s">
        <v>49</v>
      </c>
      <c r="AJ129" s="27">
        <v>29</v>
      </c>
      <c r="AK129" s="14">
        <v>0.21</v>
      </c>
      <c r="AL129" s="4">
        <v>264.60000000000002</v>
      </c>
      <c r="AM129" s="28" t="s">
        <v>83</v>
      </c>
      <c r="AO129" s="27">
        <v>29</v>
      </c>
      <c r="AP129" s="14">
        <v>0.21</v>
      </c>
      <c r="AQ129" s="4">
        <v>136.1</v>
      </c>
      <c r="AR129" s="28" t="s">
        <v>32</v>
      </c>
      <c r="AT129" s="27">
        <v>29</v>
      </c>
      <c r="AU129" s="14">
        <v>0.21</v>
      </c>
      <c r="AV129" s="4">
        <v>168.8</v>
      </c>
      <c r="AW129" s="28" t="s">
        <v>90</v>
      </c>
      <c r="AY129" s="27">
        <v>29</v>
      </c>
      <c r="AZ129" s="14">
        <v>0.21</v>
      </c>
      <c r="BA129" s="4">
        <v>128.19999999999999</v>
      </c>
      <c r="BB129" s="28" t="s">
        <v>90</v>
      </c>
      <c r="BD129" s="27">
        <v>29</v>
      </c>
      <c r="BE129" s="14">
        <v>0.21</v>
      </c>
      <c r="BF129" s="4">
        <v>75.099999999999994</v>
      </c>
      <c r="BG129" s="28" t="s">
        <v>64</v>
      </c>
    </row>
    <row r="130" spans="1:60" x14ac:dyDescent="0.4">
      <c r="A130" s="27">
        <v>30</v>
      </c>
      <c r="B130" s="14">
        <v>0.2</v>
      </c>
      <c r="C130" s="4">
        <v>197.5</v>
      </c>
      <c r="D130" s="28" t="s">
        <v>25</v>
      </c>
      <c r="F130" s="27">
        <v>30</v>
      </c>
      <c r="G130" s="14">
        <v>0.2</v>
      </c>
      <c r="H130" s="4">
        <v>188.9</v>
      </c>
      <c r="I130" s="28" t="s">
        <v>19</v>
      </c>
      <c r="K130" s="27">
        <v>30</v>
      </c>
      <c r="L130" s="14">
        <v>0.2</v>
      </c>
      <c r="M130" s="4">
        <v>336.6</v>
      </c>
      <c r="N130" s="28" t="s">
        <v>40</v>
      </c>
      <c r="P130" s="27">
        <v>30</v>
      </c>
      <c r="Q130" s="14">
        <v>0.2</v>
      </c>
      <c r="R130" s="4">
        <v>232.3</v>
      </c>
      <c r="S130" s="28" t="s">
        <v>94</v>
      </c>
      <c r="U130" s="27">
        <v>30</v>
      </c>
      <c r="V130" s="14">
        <v>0.2</v>
      </c>
      <c r="W130" s="4">
        <v>169.2</v>
      </c>
      <c r="X130" s="28" t="s">
        <v>32</v>
      </c>
      <c r="Z130" s="27">
        <v>30</v>
      </c>
      <c r="AA130" s="14">
        <v>0.2</v>
      </c>
      <c r="AB130" s="4">
        <v>124.2</v>
      </c>
      <c r="AC130" s="28" t="s">
        <v>91</v>
      </c>
      <c r="AE130" s="27">
        <v>30</v>
      </c>
      <c r="AF130" s="14">
        <v>0.2</v>
      </c>
      <c r="AG130" s="4">
        <v>95.9</v>
      </c>
      <c r="AH130" s="28" t="s">
        <v>41</v>
      </c>
      <c r="AJ130" s="27">
        <v>30</v>
      </c>
      <c r="AK130" s="14">
        <v>0.2</v>
      </c>
      <c r="AL130" s="4">
        <v>276.10000000000002</v>
      </c>
      <c r="AM130" s="28" t="s">
        <v>90</v>
      </c>
      <c r="AO130" s="27">
        <v>30</v>
      </c>
      <c r="AP130" s="14">
        <v>0.2</v>
      </c>
      <c r="AQ130" s="4">
        <v>139.6</v>
      </c>
      <c r="AR130" s="28" t="s">
        <v>55</v>
      </c>
      <c r="AT130" s="27">
        <v>30</v>
      </c>
      <c r="AU130" s="14">
        <v>0.2</v>
      </c>
      <c r="AV130" s="4">
        <v>241.8</v>
      </c>
      <c r="AW130" s="28" t="s">
        <v>53</v>
      </c>
      <c r="AY130" s="27">
        <v>30</v>
      </c>
      <c r="AZ130" s="14">
        <v>0.2</v>
      </c>
      <c r="BA130" s="4">
        <v>90.2</v>
      </c>
      <c r="BB130" s="28" t="s">
        <v>139</v>
      </c>
      <c r="BD130" s="27">
        <v>30</v>
      </c>
      <c r="BE130" s="14">
        <v>0.2</v>
      </c>
      <c r="BF130" s="4">
        <v>77.7</v>
      </c>
      <c r="BG130" s="28" t="s">
        <v>52</v>
      </c>
    </row>
    <row r="131" spans="1:60" x14ac:dyDescent="0.4">
      <c r="A131" t="s">
        <v>140</v>
      </c>
      <c r="F131" t="s">
        <v>141</v>
      </c>
      <c r="K131" t="s">
        <v>142</v>
      </c>
      <c r="P131" t="s">
        <v>143</v>
      </c>
      <c r="Z131" t="s">
        <v>144</v>
      </c>
      <c r="AE131" t="s">
        <v>145</v>
      </c>
      <c r="AJ131" t="s">
        <v>146</v>
      </c>
      <c r="AP131" t="s">
        <v>147</v>
      </c>
      <c r="AT131" t="s">
        <v>148</v>
      </c>
      <c r="AY131" t="s">
        <v>149</v>
      </c>
      <c r="BD131" t="s">
        <v>150</v>
      </c>
    </row>
    <row r="132" spans="1:60" ht="19.5" thickBot="1" x14ac:dyDescent="0.45">
      <c r="A132" s="8" t="s">
        <v>18</v>
      </c>
      <c r="B132" s="4">
        <v>1.3678000000000001</v>
      </c>
      <c r="C132" s="4">
        <f>+AVERAGE(B133:B137)</f>
        <v>1.166213138137346</v>
      </c>
      <c r="D132" s="4"/>
      <c r="E132" s="5"/>
      <c r="F132" s="8" t="s">
        <v>18</v>
      </c>
      <c r="G132" s="4">
        <v>1.8324104803493453</v>
      </c>
      <c r="H132" s="4">
        <f>+AVERAGE(G133:G137)</f>
        <v>1.4376737831820177</v>
      </c>
      <c r="I132" s="4"/>
      <c r="J132" s="5"/>
      <c r="K132" s="8" t="s">
        <v>18</v>
      </c>
      <c r="L132" s="4">
        <v>4.3735999999999997</v>
      </c>
      <c r="M132" s="4">
        <f>+AVERAGE(L133:L137)</f>
        <v>2.3497810339029761</v>
      </c>
      <c r="N132" s="4"/>
      <c r="O132" s="5"/>
      <c r="P132" s="8" t="s">
        <v>18</v>
      </c>
      <c r="Q132" s="4">
        <v>1.9529875776397514</v>
      </c>
      <c r="R132" s="4">
        <f>+AVERAGE(Q133:Q137)</f>
        <v>1.6903365148120648</v>
      </c>
      <c r="S132" s="4"/>
      <c r="T132" s="5"/>
      <c r="U132" s="8" t="s">
        <v>18</v>
      </c>
      <c r="V132" s="4">
        <v>1.6128002719997281</v>
      </c>
      <c r="W132" s="4">
        <f>+AVERAGE(V133:V137)</f>
        <v>1.2788034939447974</v>
      </c>
      <c r="X132" s="4"/>
      <c r="Y132" s="5"/>
      <c r="Z132" s="8" t="s">
        <v>18</v>
      </c>
      <c r="AA132" s="4">
        <v>1.6128002719997281</v>
      </c>
      <c r="AB132" s="4">
        <f>+AVERAGE(AA133:AA137)</f>
        <v>1.2788034939447974</v>
      </c>
      <c r="AC132" s="4"/>
      <c r="AD132" s="5"/>
      <c r="AE132" s="8" t="s">
        <v>18</v>
      </c>
      <c r="AF132" s="4">
        <v>1.8424</v>
      </c>
      <c r="AG132" s="4">
        <f>+AVERAGE(AF133:AF137)</f>
        <v>1.4241485667426292</v>
      </c>
      <c r="AH132" s="4"/>
      <c r="AI132" s="5"/>
      <c r="AJ132" s="8" t="s">
        <v>18</v>
      </c>
      <c r="AK132" s="4">
        <v>2.0093238805970146</v>
      </c>
      <c r="AL132" s="4">
        <f>+AVERAGE(AK133:AK137)</f>
        <v>1.3049561238996104</v>
      </c>
      <c r="AM132" s="4"/>
      <c r="AN132" s="5"/>
      <c r="AO132" s="8" t="s">
        <v>18</v>
      </c>
      <c r="AP132" s="4">
        <v>1.464</v>
      </c>
      <c r="AQ132" s="4">
        <f>+AVERAGE(AP133:AP137)</f>
        <v>1.2575648181734338</v>
      </c>
      <c r="AR132" s="4"/>
      <c r="AS132" s="5"/>
      <c r="AT132" s="8" t="s">
        <v>18</v>
      </c>
      <c r="AU132" s="4">
        <v>1.5738762589928059</v>
      </c>
      <c r="AV132" s="4">
        <f>+AVERAGE(AU133:AU137)</f>
        <v>1.4086995605812098</v>
      </c>
      <c r="AW132" s="4"/>
      <c r="AX132" s="5"/>
      <c r="AY132" s="8" t="s">
        <v>18</v>
      </c>
      <c r="AZ132" s="4">
        <v>3.3573647058823526</v>
      </c>
      <c r="BA132" s="4">
        <f>+AVERAGE(AZ133:AZ137)</f>
        <v>1.8959450741763377</v>
      </c>
      <c r="BB132" s="4"/>
      <c r="BC132" s="5"/>
      <c r="BD132" s="8" t="s">
        <v>18</v>
      </c>
      <c r="BE132" s="4">
        <v>1.5155279999999998</v>
      </c>
      <c r="BF132" s="4">
        <f>+AVERAGE(BE133:BE137)</f>
        <v>1.3686151652173912</v>
      </c>
      <c r="BG132" s="4"/>
      <c r="BH132" s="5"/>
    </row>
    <row r="133" spans="1:60" x14ac:dyDescent="0.4">
      <c r="A133" s="9">
        <v>1</v>
      </c>
      <c r="B133" s="10">
        <v>1.3678000000000001</v>
      </c>
      <c r="C133" s="11">
        <v>97.7</v>
      </c>
      <c r="D133" s="12" t="s">
        <v>34</v>
      </c>
      <c r="F133" s="9">
        <v>1</v>
      </c>
      <c r="G133" s="10">
        <v>1.8324104803493453</v>
      </c>
      <c r="H133" s="11">
        <v>130.88646288209608</v>
      </c>
      <c r="I133" s="12" t="s">
        <v>42</v>
      </c>
      <c r="K133" s="9">
        <v>1</v>
      </c>
      <c r="L133" s="10">
        <v>4.3735999999999997</v>
      </c>
      <c r="M133" s="11">
        <v>312.39999999999998</v>
      </c>
      <c r="N133" s="12" t="s">
        <v>26</v>
      </c>
      <c r="P133" s="9">
        <v>1</v>
      </c>
      <c r="Q133" s="10">
        <v>1.9529875776397514</v>
      </c>
      <c r="R133" s="11">
        <v>37.557453416149066</v>
      </c>
      <c r="S133" s="12" t="s">
        <v>54</v>
      </c>
      <c r="U133" s="9">
        <v>1</v>
      </c>
      <c r="V133" s="10">
        <v>1.6128002719997281</v>
      </c>
      <c r="W133" s="11">
        <v>100.800016999983</v>
      </c>
      <c r="X133" s="12" t="s">
        <v>65</v>
      </c>
      <c r="Z133" s="9">
        <v>1</v>
      </c>
      <c r="AA133" s="10">
        <v>1.6128002719997281</v>
      </c>
      <c r="AB133" s="11">
        <v>100.800016999983</v>
      </c>
      <c r="AC133" s="12" t="s">
        <v>65</v>
      </c>
      <c r="AE133" s="9">
        <v>1</v>
      </c>
      <c r="AF133" s="10">
        <v>1.8424</v>
      </c>
      <c r="AG133" s="11">
        <v>131.6</v>
      </c>
      <c r="AH133" s="12" t="s">
        <v>33</v>
      </c>
      <c r="AJ133" s="9">
        <v>1</v>
      </c>
      <c r="AK133" s="10">
        <v>2.0093238805970146</v>
      </c>
      <c r="AL133" s="11">
        <v>143.5231343283582</v>
      </c>
      <c r="AM133" s="12" t="s">
        <v>49</v>
      </c>
      <c r="AO133" s="9">
        <v>1</v>
      </c>
      <c r="AP133" s="10">
        <v>1.464</v>
      </c>
      <c r="AQ133" s="11">
        <v>91.5</v>
      </c>
      <c r="AR133" s="12" t="s">
        <v>42</v>
      </c>
      <c r="AT133" s="9">
        <v>1</v>
      </c>
      <c r="AU133" s="10">
        <v>1.5738762589928059</v>
      </c>
      <c r="AV133" s="11">
        <v>98.367266187050362</v>
      </c>
      <c r="AW133" s="12" t="s">
        <v>92</v>
      </c>
      <c r="AY133" s="9">
        <v>1</v>
      </c>
      <c r="AZ133" s="10">
        <v>3.3573647058823526</v>
      </c>
      <c r="BA133" s="11">
        <v>64.564705882352939</v>
      </c>
      <c r="BB133" s="12" t="s">
        <v>25</v>
      </c>
      <c r="BD133" s="9">
        <v>1</v>
      </c>
      <c r="BE133" s="10">
        <v>1.5155279999999998</v>
      </c>
      <c r="BF133" s="11">
        <v>84.195999999999998</v>
      </c>
      <c r="BG133" s="12" t="s">
        <v>43</v>
      </c>
    </row>
    <row r="134" spans="1:60" x14ac:dyDescent="0.4">
      <c r="A134" s="13">
        <v>2</v>
      </c>
      <c r="B134" s="14">
        <v>1.1773907022749752</v>
      </c>
      <c r="C134" s="4">
        <v>51.190900098911968</v>
      </c>
      <c r="D134" s="15" t="s">
        <v>37</v>
      </c>
      <c r="F134" s="13">
        <v>2</v>
      </c>
      <c r="G134" s="14">
        <v>1.6028348993288593</v>
      </c>
      <c r="H134" s="4">
        <v>100.1771812080537</v>
      </c>
      <c r="I134" s="15" t="s">
        <v>33</v>
      </c>
      <c r="K134" s="13">
        <v>2</v>
      </c>
      <c r="L134" s="14">
        <v>3.6992002879997119</v>
      </c>
      <c r="M134" s="4">
        <v>231.20001799998198</v>
      </c>
      <c r="N134" s="15" t="s">
        <v>50</v>
      </c>
      <c r="P134" s="13">
        <v>2</v>
      </c>
      <c r="Q134" s="14">
        <v>1.890817793594306</v>
      </c>
      <c r="R134" s="4">
        <v>42.973131672597866</v>
      </c>
      <c r="S134" s="15" t="s">
        <v>68</v>
      </c>
      <c r="U134" s="13">
        <v>2</v>
      </c>
      <c r="V134" s="14">
        <v>1.32720027999972</v>
      </c>
      <c r="W134" s="4">
        <v>94.800019999979995</v>
      </c>
      <c r="X134" s="15" t="s">
        <v>21</v>
      </c>
      <c r="Z134" s="13">
        <v>2</v>
      </c>
      <c r="AA134" s="14">
        <v>1.32720027999972</v>
      </c>
      <c r="AB134" s="4">
        <v>94.800019999979995</v>
      </c>
      <c r="AC134" s="15" t="s">
        <v>21</v>
      </c>
      <c r="AE134" s="13">
        <v>2</v>
      </c>
      <c r="AF134" s="14">
        <v>1.5480230031948878</v>
      </c>
      <c r="AG134" s="4">
        <v>96.751437699680494</v>
      </c>
      <c r="AH134" s="15" t="s">
        <v>25</v>
      </c>
      <c r="AJ134" s="13">
        <v>2</v>
      </c>
      <c r="AK134" s="14">
        <v>1.1828571428571428</v>
      </c>
      <c r="AL134" s="4">
        <v>49.285714285714285</v>
      </c>
      <c r="AM134" s="15" t="s">
        <v>39</v>
      </c>
      <c r="AO134" s="13">
        <v>2</v>
      </c>
      <c r="AP134" s="14">
        <v>1.4267572784810127</v>
      </c>
      <c r="AQ134" s="4">
        <v>67.940822784810123</v>
      </c>
      <c r="AR134" s="15" t="s">
        <v>28</v>
      </c>
      <c r="AT134" s="13">
        <v>2</v>
      </c>
      <c r="AU134" s="14">
        <v>1.5689333333333333</v>
      </c>
      <c r="AV134" s="4">
        <v>112.06666666666666</v>
      </c>
      <c r="AW134" s="15" t="s">
        <v>47</v>
      </c>
      <c r="AY134" s="13">
        <v>2</v>
      </c>
      <c r="AZ134" s="14">
        <v>1.7901</v>
      </c>
      <c r="BA134" s="4">
        <v>22.95</v>
      </c>
      <c r="BB134" s="15" t="s">
        <v>54</v>
      </c>
      <c r="BD134" s="13">
        <v>2</v>
      </c>
      <c r="BE134" s="14">
        <v>1.4483478260869564</v>
      </c>
      <c r="BF134" s="4">
        <v>90.521739130434781</v>
      </c>
      <c r="BG134" s="15" t="s">
        <v>27</v>
      </c>
    </row>
    <row r="135" spans="1:60" x14ac:dyDescent="0.4">
      <c r="A135" s="13">
        <v>3</v>
      </c>
      <c r="B135" s="14">
        <v>1.165056699810606</v>
      </c>
      <c r="C135" s="4">
        <v>12.263754734848485</v>
      </c>
      <c r="D135" s="15" t="s">
        <v>19</v>
      </c>
      <c r="F135" s="13">
        <v>3</v>
      </c>
      <c r="G135" s="14">
        <v>1.3019999999999998</v>
      </c>
      <c r="H135" s="4">
        <v>86.8</v>
      </c>
      <c r="I135" s="15" t="s">
        <v>39</v>
      </c>
      <c r="K135" s="13">
        <v>3</v>
      </c>
      <c r="L135" s="14">
        <v>1.2320002719997281</v>
      </c>
      <c r="M135" s="4">
        <v>77.000016999983004</v>
      </c>
      <c r="N135" s="15" t="s">
        <v>30</v>
      </c>
      <c r="P135" s="13">
        <v>3</v>
      </c>
      <c r="Q135" s="14">
        <v>1.718585536159601</v>
      </c>
      <c r="R135" s="4">
        <v>30.150623441396508</v>
      </c>
      <c r="S135" s="15" t="s">
        <v>65</v>
      </c>
      <c r="U135" s="13">
        <v>3</v>
      </c>
      <c r="V135" s="14">
        <v>1.1804163447251115</v>
      </c>
      <c r="W135" s="4">
        <v>40.704011887072809</v>
      </c>
      <c r="X135" s="15" t="s">
        <v>43</v>
      </c>
      <c r="Z135" s="13">
        <v>3</v>
      </c>
      <c r="AA135" s="14">
        <v>1.1804163447251115</v>
      </c>
      <c r="AB135" s="4">
        <v>40.704011887072809</v>
      </c>
      <c r="AC135" s="15" t="s">
        <v>43</v>
      </c>
      <c r="AE135" s="13">
        <v>3</v>
      </c>
      <c r="AF135" s="14">
        <v>1.323281045751634</v>
      </c>
      <c r="AG135" s="4">
        <v>33.082026143790848</v>
      </c>
      <c r="AH135" s="15" t="s">
        <v>21</v>
      </c>
      <c r="AJ135" s="13">
        <v>3</v>
      </c>
      <c r="AK135" s="14">
        <v>1.1680077669902913</v>
      </c>
      <c r="AL135" s="4">
        <v>41.714563106796113</v>
      </c>
      <c r="AM135" s="15" t="s">
        <v>33</v>
      </c>
      <c r="AO135" s="13">
        <v>3</v>
      </c>
      <c r="AP135" s="14">
        <v>1.2700445901639343</v>
      </c>
      <c r="AQ135" s="4">
        <v>70.558032786885249</v>
      </c>
      <c r="AR135" s="15" t="s">
        <v>36</v>
      </c>
      <c r="AT135" s="13">
        <v>3</v>
      </c>
      <c r="AU135" s="14">
        <v>1.429990024937656</v>
      </c>
      <c r="AV135" s="4">
        <v>68.094763092269332</v>
      </c>
      <c r="AW135" s="15" t="s">
        <v>86</v>
      </c>
      <c r="AY135" s="13">
        <v>3</v>
      </c>
      <c r="AZ135" s="14">
        <v>1.7290003799996199</v>
      </c>
      <c r="BA135" s="4">
        <v>18.200003999995999</v>
      </c>
      <c r="BB135" s="15" t="s">
        <v>24</v>
      </c>
      <c r="BD135" s="13">
        <v>3</v>
      </c>
      <c r="BE135" s="14">
        <v>1.3076000000000001</v>
      </c>
      <c r="BF135" s="4">
        <v>93.4</v>
      </c>
      <c r="BG135" s="15" t="s">
        <v>45</v>
      </c>
    </row>
    <row r="136" spans="1:60" x14ac:dyDescent="0.4">
      <c r="A136" s="13">
        <v>4</v>
      </c>
      <c r="B136" s="14">
        <v>1.1500391721352852</v>
      </c>
      <c r="C136" s="4">
        <v>26.137253912165573</v>
      </c>
      <c r="D136" s="15" t="s">
        <v>38</v>
      </c>
      <c r="F136" s="13">
        <v>4</v>
      </c>
      <c r="G136" s="14">
        <v>1.2739626666666666</v>
      </c>
      <c r="H136" s="4">
        <v>79.62266666666666</v>
      </c>
      <c r="I136" s="15" t="s">
        <v>31</v>
      </c>
      <c r="K136" s="13">
        <v>4</v>
      </c>
      <c r="L136" s="14">
        <v>1.225900321999678</v>
      </c>
      <c r="M136" s="4">
        <v>53.300013999986</v>
      </c>
      <c r="N136" s="15" t="s">
        <v>24</v>
      </c>
      <c r="P136" s="13">
        <v>4</v>
      </c>
      <c r="Q136" s="14">
        <v>1.615</v>
      </c>
      <c r="R136" s="20">
        <v>40.375</v>
      </c>
      <c r="S136" s="15" t="s">
        <v>19</v>
      </c>
      <c r="U136" s="13">
        <v>4</v>
      </c>
      <c r="V136" s="14">
        <v>1.1520002849997149</v>
      </c>
      <c r="W136" s="4">
        <v>76.800018999980992</v>
      </c>
      <c r="X136" s="15" t="s">
        <v>29</v>
      </c>
      <c r="Z136" s="13">
        <v>4</v>
      </c>
      <c r="AA136" s="14">
        <v>1.1520002849997149</v>
      </c>
      <c r="AB136" s="4">
        <v>76.800018999980992</v>
      </c>
      <c r="AC136" s="15" t="s">
        <v>29</v>
      </c>
      <c r="AE136" s="13">
        <v>4</v>
      </c>
      <c r="AF136" s="14">
        <v>1.2442664062500002</v>
      </c>
      <c r="AG136" s="4">
        <v>59.250781250000003</v>
      </c>
      <c r="AH136" s="15" t="s">
        <v>28</v>
      </c>
      <c r="AJ136" s="13">
        <v>4</v>
      </c>
      <c r="AK136" s="14">
        <v>1.093859649122807</v>
      </c>
      <c r="AL136" s="4">
        <v>37.719298245614034</v>
      </c>
      <c r="AM136" s="15" t="s">
        <v>31</v>
      </c>
      <c r="AO136" s="13">
        <v>4</v>
      </c>
      <c r="AP136" s="14">
        <v>1.1694222222222221</v>
      </c>
      <c r="AQ136" s="4">
        <v>50.844444444444441</v>
      </c>
      <c r="AR136" s="15" t="s">
        <v>34</v>
      </c>
      <c r="AT136" s="13">
        <v>4</v>
      </c>
      <c r="AU136" s="14">
        <v>1.2730003799996201</v>
      </c>
      <c r="AV136" s="4">
        <v>13.400003999996001</v>
      </c>
      <c r="AW136" s="15" t="s">
        <v>22</v>
      </c>
      <c r="AY136" s="13">
        <v>4</v>
      </c>
      <c r="AZ136" s="14">
        <v>1.4295002849997149</v>
      </c>
      <c r="BA136" s="4">
        <v>95.300018999980992</v>
      </c>
      <c r="BB136" s="15" t="s">
        <v>51</v>
      </c>
      <c r="BD136" s="13">
        <v>4</v>
      </c>
      <c r="BE136" s="14">
        <v>1.2864000000000002</v>
      </c>
      <c r="BF136" s="4">
        <v>80.400000000000006</v>
      </c>
      <c r="BG136" s="15" t="s">
        <v>48</v>
      </c>
    </row>
    <row r="137" spans="1:60" x14ac:dyDescent="0.4">
      <c r="A137" s="13">
        <v>5</v>
      </c>
      <c r="B137" s="14">
        <v>0.97077911646586346</v>
      </c>
      <c r="C137" s="4">
        <v>34.670682730923694</v>
      </c>
      <c r="D137" s="15" t="s">
        <v>133</v>
      </c>
      <c r="F137" s="13">
        <v>5</v>
      </c>
      <c r="G137" s="14">
        <v>1.1771608695652174</v>
      </c>
      <c r="H137" s="4">
        <v>65.397826086956528</v>
      </c>
      <c r="I137" s="15" t="s">
        <v>34</v>
      </c>
      <c r="K137" s="13">
        <v>5</v>
      </c>
      <c r="L137" s="14">
        <v>1.2182042875157628</v>
      </c>
      <c r="M137" s="4">
        <v>50.758511979823453</v>
      </c>
      <c r="N137" s="15" t="s">
        <v>27</v>
      </c>
      <c r="P137" s="13">
        <v>5</v>
      </c>
      <c r="Q137" s="14">
        <v>1.2742916666666666</v>
      </c>
      <c r="R137" s="4">
        <v>91.020833333333329</v>
      </c>
      <c r="S137" s="15" t="s">
        <v>41</v>
      </c>
      <c r="U137" s="13">
        <v>5</v>
      </c>
      <c r="V137" s="14">
        <v>1.121600287999712</v>
      </c>
      <c r="W137" s="4">
        <v>70.100017999982001</v>
      </c>
      <c r="X137" s="15" t="s">
        <v>22</v>
      </c>
      <c r="Z137" s="13">
        <v>5</v>
      </c>
      <c r="AA137" s="14">
        <v>1.121600287999712</v>
      </c>
      <c r="AB137" s="4">
        <v>70.100017999982001</v>
      </c>
      <c r="AC137" s="15" t="s">
        <v>22</v>
      </c>
      <c r="AE137" s="13">
        <v>5</v>
      </c>
      <c r="AF137" s="14">
        <v>1.162772378516624</v>
      </c>
      <c r="AG137" s="4">
        <v>77.518158567774933</v>
      </c>
      <c r="AH137" s="15" t="s">
        <v>68</v>
      </c>
      <c r="AJ137" s="13">
        <v>5</v>
      </c>
      <c r="AK137" s="14">
        <v>1.0707321799307958</v>
      </c>
      <c r="AL137" s="4">
        <v>66.92076124567474</v>
      </c>
      <c r="AM137" s="15" t="s">
        <v>60</v>
      </c>
      <c r="AO137" s="13">
        <v>5</v>
      </c>
      <c r="AP137" s="14">
        <v>0.95760000000000001</v>
      </c>
      <c r="AQ137" s="4">
        <v>39.9</v>
      </c>
      <c r="AR137" s="15" t="s">
        <v>51</v>
      </c>
      <c r="AT137" s="13">
        <v>5</v>
      </c>
      <c r="AU137" s="14">
        <v>1.1976978056426333</v>
      </c>
      <c r="AV137" s="4">
        <v>42.774921630094042</v>
      </c>
      <c r="AW137" s="15" t="s">
        <v>65</v>
      </c>
      <c r="AY137" s="13">
        <v>5</v>
      </c>
      <c r="AZ137" s="14">
        <v>1.1737599999999997</v>
      </c>
      <c r="BA137" s="4">
        <v>73.359999999999985</v>
      </c>
      <c r="BB137" s="15" t="s">
        <v>61</v>
      </c>
      <c r="BD137" s="13">
        <v>5</v>
      </c>
      <c r="BE137" s="14">
        <v>1.2852000000000001</v>
      </c>
      <c r="BF137" s="4">
        <v>85.68</v>
      </c>
      <c r="BG137" s="15" t="s">
        <v>23</v>
      </c>
    </row>
    <row r="138" spans="1:60" x14ac:dyDescent="0.4">
      <c r="A138" s="13">
        <v>6</v>
      </c>
      <c r="B138" s="14">
        <v>0.90489784946236562</v>
      </c>
      <c r="C138" s="4">
        <v>17.401881720430108</v>
      </c>
      <c r="D138" s="15" t="s">
        <v>122</v>
      </c>
      <c r="F138" s="13">
        <v>6</v>
      </c>
      <c r="G138" s="14">
        <v>1.1625531986531989</v>
      </c>
      <c r="H138" s="4">
        <v>50.545791245791257</v>
      </c>
      <c r="I138" s="15" t="s">
        <v>51</v>
      </c>
      <c r="K138" s="13">
        <v>6</v>
      </c>
      <c r="L138" s="14">
        <v>1.1949000000000001</v>
      </c>
      <c r="M138" s="4">
        <v>56.9</v>
      </c>
      <c r="N138" s="15" t="s">
        <v>49</v>
      </c>
      <c r="P138" s="13">
        <v>6</v>
      </c>
      <c r="Q138" s="14">
        <v>1.2161616161616162</v>
      </c>
      <c r="R138" s="4">
        <v>81.07744107744108</v>
      </c>
      <c r="S138" s="15" t="s">
        <v>29</v>
      </c>
      <c r="U138" s="13">
        <v>6</v>
      </c>
      <c r="V138" s="14">
        <v>1.09200038999961</v>
      </c>
      <c r="W138" s="4">
        <v>14.000004999994999</v>
      </c>
      <c r="X138" s="15" t="s">
        <v>34</v>
      </c>
      <c r="Z138" s="13">
        <v>6</v>
      </c>
      <c r="AA138" s="14">
        <v>1.09200038999961</v>
      </c>
      <c r="AB138" s="4">
        <v>14.000004999994999</v>
      </c>
      <c r="AC138" s="15" t="s">
        <v>34</v>
      </c>
      <c r="AE138" s="13">
        <v>6</v>
      </c>
      <c r="AF138" s="14">
        <v>1.018477551020408</v>
      </c>
      <c r="AG138" s="4">
        <v>44.281632653061223</v>
      </c>
      <c r="AH138" s="15" t="s">
        <v>24</v>
      </c>
      <c r="AJ138" s="13">
        <v>6</v>
      </c>
      <c r="AK138" s="14">
        <v>0.97649999999999992</v>
      </c>
      <c r="AL138" s="4">
        <v>65.099999999999994</v>
      </c>
      <c r="AM138" s="15" t="s">
        <v>69</v>
      </c>
      <c r="AO138" s="13">
        <v>6</v>
      </c>
      <c r="AP138" s="14">
        <v>0.93159999999999998</v>
      </c>
      <c r="AQ138" s="4">
        <v>27.4</v>
      </c>
      <c r="AR138" s="15" t="s">
        <v>19</v>
      </c>
      <c r="AT138" s="13">
        <v>6</v>
      </c>
      <c r="AU138" s="14">
        <v>1.1523633027522935</v>
      </c>
      <c r="AV138" s="4">
        <v>50.102752293577979</v>
      </c>
      <c r="AW138" s="15" t="s">
        <v>61</v>
      </c>
      <c r="AY138" s="13">
        <v>6</v>
      </c>
      <c r="AZ138" s="14">
        <v>1.0836003149996851</v>
      </c>
      <c r="BA138" s="4">
        <v>51.600014999985</v>
      </c>
      <c r="BB138" s="15" t="s">
        <v>48</v>
      </c>
      <c r="BD138" s="13">
        <v>6</v>
      </c>
      <c r="BE138" s="14">
        <v>1.1338999999999999</v>
      </c>
      <c r="BF138" s="20">
        <v>49.3</v>
      </c>
      <c r="BG138" s="15" t="s">
        <v>68</v>
      </c>
    </row>
    <row r="139" spans="1:60" x14ac:dyDescent="0.4">
      <c r="A139" s="13">
        <v>7</v>
      </c>
      <c r="B139" s="14">
        <v>0.88398862393349376</v>
      </c>
      <c r="C139" s="4">
        <v>11.333187486326842</v>
      </c>
      <c r="D139" s="15" t="s">
        <v>50</v>
      </c>
      <c r="F139" s="13">
        <v>7</v>
      </c>
      <c r="G139" s="14">
        <v>1.0423636363636364</v>
      </c>
      <c r="H139" s="4">
        <v>49.636363636363633</v>
      </c>
      <c r="I139" s="15" t="s">
        <v>19</v>
      </c>
      <c r="K139" s="13">
        <v>7</v>
      </c>
      <c r="L139" s="14">
        <v>1.0640003599996402</v>
      </c>
      <c r="M139" s="4">
        <v>26.600008999991001</v>
      </c>
      <c r="N139" s="15" t="s">
        <v>45</v>
      </c>
      <c r="P139" s="13">
        <v>7</v>
      </c>
      <c r="Q139" s="14">
        <v>1.1375999999999999</v>
      </c>
      <c r="R139" s="4">
        <v>71.099999999999994</v>
      </c>
      <c r="S139" s="15" t="s">
        <v>36</v>
      </c>
      <c r="U139" s="13">
        <v>7</v>
      </c>
      <c r="V139" s="14">
        <v>1.067226116838488</v>
      </c>
      <c r="W139" s="4">
        <v>31.389003436426115</v>
      </c>
      <c r="X139" s="15" t="s">
        <v>25</v>
      </c>
      <c r="Z139" s="13">
        <v>7</v>
      </c>
      <c r="AA139" s="14">
        <v>1.067226116838488</v>
      </c>
      <c r="AB139" s="4">
        <v>31.389003436426115</v>
      </c>
      <c r="AC139" s="15" t="s">
        <v>25</v>
      </c>
      <c r="AE139" s="13">
        <v>7</v>
      </c>
      <c r="AF139" s="14">
        <v>0.99360027199972811</v>
      </c>
      <c r="AG139" s="4">
        <v>62.100016999983005</v>
      </c>
      <c r="AH139" s="15" t="s">
        <v>37</v>
      </c>
      <c r="AJ139" s="13">
        <v>7</v>
      </c>
      <c r="AK139" s="14">
        <v>0.93870000000000009</v>
      </c>
      <c r="AL139" s="4">
        <v>44.7</v>
      </c>
      <c r="AM139" s="15" t="s">
        <v>44</v>
      </c>
      <c r="AO139" s="13">
        <v>7</v>
      </c>
      <c r="AP139" s="14">
        <v>0.89889151079136698</v>
      </c>
      <c r="AQ139" s="20">
        <v>30.996258992805757</v>
      </c>
      <c r="AR139" s="15" t="s">
        <v>24</v>
      </c>
      <c r="AT139" s="13">
        <v>7</v>
      </c>
      <c r="AU139" s="14">
        <v>1.0643003189996811</v>
      </c>
      <c r="AV139" s="4">
        <v>36.700010999989004</v>
      </c>
      <c r="AW139" s="15" t="s">
        <v>63</v>
      </c>
      <c r="AY139" s="13">
        <v>7</v>
      </c>
      <c r="AZ139" s="14">
        <v>1.0653999999999999</v>
      </c>
      <c r="BA139" s="4">
        <v>76.099999999999994</v>
      </c>
      <c r="BB139" s="15" t="s">
        <v>60</v>
      </c>
      <c r="BD139" s="13">
        <v>7</v>
      </c>
      <c r="BE139" s="14">
        <v>1.1299826086956521</v>
      </c>
      <c r="BF139" s="4">
        <v>47.082608695652176</v>
      </c>
      <c r="BG139" s="15" t="s">
        <v>30</v>
      </c>
    </row>
    <row r="140" spans="1:60" x14ac:dyDescent="0.4">
      <c r="A140" s="13">
        <v>8</v>
      </c>
      <c r="B140" s="14">
        <v>0.84930000000000005</v>
      </c>
      <c r="C140" s="4">
        <v>14.9</v>
      </c>
      <c r="D140" s="15" t="s">
        <v>42</v>
      </c>
      <c r="F140" s="13">
        <v>8</v>
      </c>
      <c r="G140" s="14">
        <v>1.0020500000000001</v>
      </c>
      <c r="H140" s="4">
        <v>35.787500000000001</v>
      </c>
      <c r="I140" s="15" t="s">
        <v>50</v>
      </c>
      <c r="K140" s="13">
        <v>8</v>
      </c>
      <c r="L140" s="14">
        <v>1.0493999999999999</v>
      </c>
      <c r="M140" s="4">
        <v>58.3</v>
      </c>
      <c r="N140" s="15" t="s">
        <v>63</v>
      </c>
      <c r="P140" s="13">
        <v>8</v>
      </c>
      <c r="Q140" s="14">
        <v>1.0733231527093596</v>
      </c>
      <c r="R140" s="4">
        <v>59.629064039408867</v>
      </c>
      <c r="S140" s="15" t="s">
        <v>58</v>
      </c>
      <c r="U140" s="13">
        <v>8</v>
      </c>
      <c r="V140" s="14">
        <v>1.059969188191882</v>
      </c>
      <c r="W140" s="4">
        <v>50.474723247232475</v>
      </c>
      <c r="X140" s="15" t="s">
        <v>40</v>
      </c>
      <c r="Z140" s="13">
        <v>8</v>
      </c>
      <c r="AA140" s="14">
        <v>1.059969188191882</v>
      </c>
      <c r="AB140" s="4">
        <v>50.474723247232475</v>
      </c>
      <c r="AC140" s="15" t="s">
        <v>40</v>
      </c>
      <c r="AE140" s="13">
        <v>8</v>
      </c>
      <c r="AF140" s="14">
        <v>0.91044105480868665</v>
      </c>
      <c r="AG140" s="4">
        <v>31.394519131334022</v>
      </c>
      <c r="AH140" s="15" t="s">
        <v>51</v>
      </c>
      <c r="AJ140" s="13">
        <v>8</v>
      </c>
      <c r="AK140" s="14">
        <v>0.93819157007376186</v>
      </c>
      <c r="AL140" s="20">
        <v>40.790937829293995</v>
      </c>
      <c r="AM140" s="15" t="s">
        <v>61</v>
      </c>
      <c r="AO140" s="13">
        <v>8</v>
      </c>
      <c r="AP140" s="14">
        <v>0.84</v>
      </c>
      <c r="AQ140" s="4">
        <v>30</v>
      </c>
      <c r="AR140" s="15" t="s">
        <v>35</v>
      </c>
      <c r="AT140" s="13">
        <v>8</v>
      </c>
      <c r="AU140" s="14">
        <v>1.0087999999999999</v>
      </c>
      <c r="AV140" s="4">
        <v>19.399999999999999</v>
      </c>
      <c r="AW140" s="15" t="s">
        <v>94</v>
      </c>
      <c r="AY140" s="13">
        <v>8</v>
      </c>
      <c r="AZ140" s="14">
        <v>1.026</v>
      </c>
      <c r="BA140" s="4">
        <v>57</v>
      </c>
      <c r="BB140" s="15" t="s">
        <v>65</v>
      </c>
      <c r="BD140" s="13">
        <v>8</v>
      </c>
      <c r="BE140" s="14">
        <v>1.0450186046511629</v>
      </c>
      <c r="BF140" s="4">
        <v>49.762790697674419</v>
      </c>
      <c r="BG140" s="15" t="s">
        <v>26</v>
      </c>
    </row>
    <row r="141" spans="1:60" x14ac:dyDescent="0.4">
      <c r="A141" s="13">
        <v>9</v>
      </c>
      <c r="B141" s="14">
        <v>0.80400031199968802</v>
      </c>
      <c r="C141" s="4">
        <v>33.500012999987</v>
      </c>
      <c r="D141" s="15" t="s">
        <v>51</v>
      </c>
      <c r="F141" s="13">
        <v>9</v>
      </c>
      <c r="G141" s="14">
        <v>0.99398407281001144</v>
      </c>
      <c r="H141" s="4">
        <v>34.275312855517633</v>
      </c>
      <c r="I141" s="15" t="s">
        <v>28</v>
      </c>
      <c r="K141" s="13">
        <v>9</v>
      </c>
      <c r="L141" s="14">
        <v>1.0278451014492753</v>
      </c>
      <c r="M141" s="4">
        <v>23.360115942028987</v>
      </c>
      <c r="N141" s="15" t="s">
        <v>29</v>
      </c>
      <c r="P141" s="13">
        <v>9</v>
      </c>
      <c r="Q141" s="14">
        <v>1.0608</v>
      </c>
      <c r="R141" s="4">
        <v>31.2</v>
      </c>
      <c r="S141" s="15" t="s">
        <v>60</v>
      </c>
      <c r="U141" s="13">
        <v>9</v>
      </c>
      <c r="V141" s="14">
        <v>0.97520032199967799</v>
      </c>
      <c r="W141" s="4">
        <v>42.400013999986001</v>
      </c>
      <c r="X141" s="15" t="s">
        <v>35</v>
      </c>
      <c r="Z141" s="13">
        <v>9</v>
      </c>
      <c r="AA141" s="14">
        <v>0.97520032199967799</v>
      </c>
      <c r="AB141" s="4">
        <v>42.400013999986001</v>
      </c>
      <c r="AC141" s="15" t="s">
        <v>35</v>
      </c>
      <c r="AE141" s="13">
        <v>9</v>
      </c>
      <c r="AF141" s="14">
        <v>0.90997637271214638</v>
      </c>
      <c r="AG141" s="4">
        <v>50.554242928452581</v>
      </c>
      <c r="AH141" s="15" t="s">
        <v>52</v>
      </c>
      <c r="AJ141" s="13">
        <v>9</v>
      </c>
      <c r="AK141" s="14">
        <v>0.86880000000000002</v>
      </c>
      <c r="AL141" s="4">
        <v>54.3</v>
      </c>
      <c r="AM141" s="15" t="s">
        <v>87</v>
      </c>
      <c r="AO141" s="13">
        <v>9</v>
      </c>
      <c r="AP141" s="14">
        <v>0.7959224376731302</v>
      </c>
      <c r="AQ141" s="4">
        <v>19.898060941828255</v>
      </c>
      <c r="AR141" s="15" t="s">
        <v>26</v>
      </c>
      <c r="AT141" s="13">
        <v>9</v>
      </c>
      <c r="AU141" s="14">
        <v>0.97920000000000007</v>
      </c>
      <c r="AV141" s="4">
        <v>28.8</v>
      </c>
      <c r="AW141" s="15" t="s">
        <v>38</v>
      </c>
      <c r="AY141" s="13">
        <v>9</v>
      </c>
      <c r="AZ141" s="14">
        <v>0.98800035999963998</v>
      </c>
      <c r="BA141" s="4">
        <v>24.700008999990999</v>
      </c>
      <c r="BB141" s="15" t="s">
        <v>42</v>
      </c>
      <c r="BD141" s="13">
        <v>9</v>
      </c>
      <c r="BE141" s="14">
        <v>0.99119999999999997</v>
      </c>
      <c r="BF141" s="4">
        <v>35.4</v>
      </c>
      <c r="BG141" s="15" t="s">
        <v>83</v>
      </c>
    </row>
    <row r="142" spans="1:60" x14ac:dyDescent="0.4">
      <c r="A142" s="13">
        <v>10</v>
      </c>
      <c r="B142" s="14">
        <v>0.79584215591915308</v>
      </c>
      <c r="C142" s="4">
        <v>49.740134744947063</v>
      </c>
      <c r="D142" s="15" t="s">
        <v>65</v>
      </c>
      <c r="F142" s="13">
        <v>10</v>
      </c>
      <c r="G142" s="14">
        <v>0.87102749638205512</v>
      </c>
      <c r="H142" s="4">
        <v>21.775687409551377</v>
      </c>
      <c r="I142" s="15" t="s">
        <v>46</v>
      </c>
      <c r="K142" s="13">
        <v>10</v>
      </c>
      <c r="L142" s="14">
        <v>0.96522719999999984</v>
      </c>
      <c r="M142" s="4">
        <v>64.348479999999995</v>
      </c>
      <c r="N142" s="15" t="s">
        <v>21</v>
      </c>
      <c r="P142" s="13">
        <v>10</v>
      </c>
      <c r="Q142" s="14">
        <v>0.9838144927536232</v>
      </c>
      <c r="R142" s="4">
        <v>35.13623188405797</v>
      </c>
      <c r="S142" s="15" t="s">
        <v>51</v>
      </c>
      <c r="U142" s="13">
        <v>10</v>
      </c>
      <c r="V142" s="14">
        <v>0.92000035999964003</v>
      </c>
      <c r="W142" s="4">
        <v>23.000008999991</v>
      </c>
      <c r="X142" s="15" t="s">
        <v>33</v>
      </c>
      <c r="Z142" s="13">
        <v>10</v>
      </c>
      <c r="AA142" s="14">
        <v>0.92000035999964003</v>
      </c>
      <c r="AB142" s="4">
        <v>23.000008999991</v>
      </c>
      <c r="AC142" s="15" t="s">
        <v>33</v>
      </c>
      <c r="AE142" s="13">
        <v>10</v>
      </c>
      <c r="AF142" s="14">
        <v>0.85960033599966401</v>
      </c>
      <c r="AG142" s="20">
        <v>30.700011999988</v>
      </c>
      <c r="AH142" s="15" t="s">
        <v>39</v>
      </c>
      <c r="AJ142" s="13">
        <v>10</v>
      </c>
      <c r="AK142" s="14">
        <v>0.8296</v>
      </c>
      <c r="AL142" s="4">
        <v>24.4</v>
      </c>
      <c r="AM142" s="15" t="s">
        <v>83</v>
      </c>
      <c r="AO142" s="13">
        <v>10</v>
      </c>
      <c r="AP142" s="14">
        <v>0.70840000000000003</v>
      </c>
      <c r="AQ142" s="4">
        <v>16.100000000000001</v>
      </c>
      <c r="AR142" s="15" t="s">
        <v>40</v>
      </c>
      <c r="AT142" s="13">
        <v>10</v>
      </c>
      <c r="AU142" s="14">
        <v>0.93599999999999994</v>
      </c>
      <c r="AV142" s="4">
        <v>12</v>
      </c>
      <c r="AW142" s="15" t="s">
        <v>87</v>
      </c>
      <c r="AY142" s="13">
        <v>10</v>
      </c>
      <c r="AZ142" s="14">
        <v>0.95343157894736841</v>
      </c>
      <c r="BA142" s="4">
        <v>59.589473684210525</v>
      </c>
      <c r="BB142" s="15" t="s">
        <v>34</v>
      </c>
      <c r="BD142" s="13">
        <v>10</v>
      </c>
      <c r="BE142" s="14">
        <v>0.78320000000000001</v>
      </c>
      <c r="BF142" s="4">
        <v>17.8</v>
      </c>
      <c r="BG142" s="15" t="s">
        <v>53</v>
      </c>
    </row>
    <row r="143" spans="1:60" x14ac:dyDescent="0.4">
      <c r="A143" s="13">
        <v>11</v>
      </c>
      <c r="B143" s="14">
        <v>0.78720000000000001</v>
      </c>
      <c r="C143" s="4">
        <v>49.2</v>
      </c>
      <c r="D143" s="15" t="s">
        <v>30</v>
      </c>
      <c r="F143" s="13">
        <v>11</v>
      </c>
      <c r="G143" s="14">
        <v>0.84119637860082308</v>
      </c>
      <c r="H143" s="4">
        <v>24.741069958847735</v>
      </c>
      <c r="I143" s="15" t="s">
        <v>30</v>
      </c>
      <c r="K143" s="13">
        <v>11</v>
      </c>
      <c r="L143" s="14">
        <v>0.90440033999966007</v>
      </c>
      <c r="M143" s="4">
        <v>26.60000999999</v>
      </c>
      <c r="N143" s="15" t="s">
        <v>43</v>
      </c>
      <c r="P143" s="13">
        <v>11</v>
      </c>
      <c r="Q143" s="14">
        <v>0.96996565096952914</v>
      </c>
      <c r="R143" s="4">
        <v>33.447091412742381</v>
      </c>
      <c r="S143" s="15" t="s">
        <v>44</v>
      </c>
      <c r="U143" s="13">
        <v>11</v>
      </c>
      <c r="V143" s="14">
        <v>0.89319999999999999</v>
      </c>
      <c r="W143" s="4">
        <v>31.9</v>
      </c>
      <c r="X143" s="15" t="s">
        <v>45</v>
      </c>
      <c r="Z143" s="13">
        <v>11</v>
      </c>
      <c r="AA143" s="14">
        <v>0.89319999999999999</v>
      </c>
      <c r="AB143" s="4">
        <v>31.9</v>
      </c>
      <c r="AC143" s="15" t="s">
        <v>45</v>
      </c>
      <c r="AE143" s="13">
        <v>11</v>
      </c>
      <c r="AF143" s="14">
        <v>0.84040035199964802</v>
      </c>
      <c r="AG143" s="4">
        <v>19.100007999992002</v>
      </c>
      <c r="AH143" s="15" t="s">
        <v>49</v>
      </c>
      <c r="AJ143" s="13">
        <v>11</v>
      </c>
      <c r="AK143" s="14">
        <v>0.81899999999999995</v>
      </c>
      <c r="AL143" s="4">
        <v>45.5</v>
      </c>
      <c r="AM143" s="15" t="s">
        <v>54</v>
      </c>
      <c r="AO143" s="13">
        <v>11</v>
      </c>
      <c r="AP143" s="14">
        <v>0.69679999999999997</v>
      </c>
      <c r="AQ143" s="4">
        <v>13.4</v>
      </c>
      <c r="AR143" s="15" t="s">
        <v>22</v>
      </c>
      <c r="AT143" s="13">
        <v>11</v>
      </c>
      <c r="AU143" s="14">
        <v>0.86639999999999995</v>
      </c>
      <c r="AV143" s="4">
        <v>15.2</v>
      </c>
      <c r="AW143" s="15" t="s">
        <v>89</v>
      </c>
      <c r="AY143" s="13">
        <v>11</v>
      </c>
      <c r="AZ143" s="14">
        <v>0.91460033999965995</v>
      </c>
      <c r="BA143" s="4">
        <v>26.900009999989997</v>
      </c>
      <c r="BB143" s="15" t="s">
        <v>35</v>
      </c>
      <c r="BD143" s="13">
        <v>11</v>
      </c>
      <c r="BE143" s="14">
        <v>0.75479999999999992</v>
      </c>
      <c r="BF143" s="4">
        <v>5.0999999999999996</v>
      </c>
      <c r="BG143" s="15" t="s">
        <v>61</v>
      </c>
    </row>
    <row r="144" spans="1:60" x14ac:dyDescent="0.4">
      <c r="A144" s="13">
        <v>12</v>
      </c>
      <c r="B144" s="14">
        <v>0.78599999999999992</v>
      </c>
      <c r="C144" s="4">
        <v>52.4</v>
      </c>
      <c r="D144" s="15" t="s">
        <v>107</v>
      </c>
      <c r="F144" s="13">
        <v>12</v>
      </c>
      <c r="G144" s="14">
        <v>0.80400000000000005</v>
      </c>
      <c r="H144" s="4">
        <v>33.5</v>
      </c>
      <c r="I144" s="15" t="s">
        <v>38</v>
      </c>
      <c r="K144" s="13">
        <v>12</v>
      </c>
      <c r="L144" s="14">
        <v>0.88272668178382474</v>
      </c>
      <c r="M144" s="4">
        <v>30.438851095993954</v>
      </c>
      <c r="N144" s="15" t="s">
        <v>52</v>
      </c>
      <c r="P144" s="13">
        <v>12</v>
      </c>
      <c r="Q144" s="14">
        <v>0.87689858044164037</v>
      </c>
      <c r="R144" s="4">
        <v>38.126025236593058</v>
      </c>
      <c r="S144" s="15" t="s">
        <v>35</v>
      </c>
      <c r="U144" s="13">
        <v>12</v>
      </c>
      <c r="V144" s="14">
        <v>0.88084631956912018</v>
      </c>
      <c r="W144" s="4">
        <v>48.935906642728902</v>
      </c>
      <c r="X144" s="15" t="s">
        <v>48</v>
      </c>
      <c r="Z144" s="13">
        <v>12</v>
      </c>
      <c r="AA144" s="14">
        <v>0.88084631956912018</v>
      </c>
      <c r="AB144" s="4">
        <v>48.935906642728902</v>
      </c>
      <c r="AC144" s="15" t="s">
        <v>48</v>
      </c>
      <c r="AE144" s="13">
        <v>12</v>
      </c>
      <c r="AF144" s="14">
        <v>0.79436140703517588</v>
      </c>
      <c r="AG144" s="4">
        <v>15.276180904522613</v>
      </c>
      <c r="AH144" s="15" t="s">
        <v>40</v>
      </c>
      <c r="AJ144" s="13">
        <v>12</v>
      </c>
      <c r="AK144" s="14">
        <v>0.79565837837837838</v>
      </c>
      <c r="AL144" s="4">
        <v>13.958918918918918</v>
      </c>
      <c r="AM144" s="15" t="s">
        <v>29</v>
      </c>
      <c r="AO144" s="13">
        <v>12</v>
      </c>
      <c r="AP144" s="14">
        <v>0.67859999999999998</v>
      </c>
      <c r="AQ144" s="4">
        <v>8.6999999999999993</v>
      </c>
      <c r="AR144" s="15" t="s">
        <v>21</v>
      </c>
      <c r="AT144" s="13">
        <v>12</v>
      </c>
      <c r="AU144" s="14">
        <v>0.81840000000000002</v>
      </c>
      <c r="AV144" s="4">
        <v>34.1</v>
      </c>
      <c r="AW144" s="15" t="s">
        <v>19</v>
      </c>
      <c r="AY144" s="13">
        <v>12</v>
      </c>
      <c r="AZ144" s="14">
        <v>0.8486999999999999</v>
      </c>
      <c r="BA144" s="4">
        <v>36.9</v>
      </c>
      <c r="BB144" s="15" t="s">
        <v>31</v>
      </c>
      <c r="BD144" s="13">
        <v>12</v>
      </c>
      <c r="BE144" s="14">
        <v>0.70110000000000006</v>
      </c>
      <c r="BF144" s="4">
        <v>12.3</v>
      </c>
      <c r="BG144" s="15" t="s">
        <v>39</v>
      </c>
    </row>
    <row r="145" spans="1:60" x14ac:dyDescent="0.4">
      <c r="A145" s="13">
        <v>13</v>
      </c>
      <c r="B145" s="17">
        <v>0.76682916291629166</v>
      </c>
      <c r="C145" s="4">
        <v>5.1812781278127815</v>
      </c>
      <c r="D145" s="15" t="s">
        <v>124</v>
      </c>
      <c r="F145" s="13">
        <v>13</v>
      </c>
      <c r="G145" s="14">
        <v>0.57000000000000006</v>
      </c>
      <c r="H145" s="4">
        <v>6</v>
      </c>
      <c r="I145" s="15" t="s">
        <v>25</v>
      </c>
      <c r="K145" s="13">
        <v>13</v>
      </c>
      <c r="L145" s="14">
        <v>0.71517924914675757</v>
      </c>
      <c r="M145" s="4">
        <v>13.753447098976109</v>
      </c>
      <c r="N145" s="15" t="s">
        <v>41</v>
      </c>
      <c r="P145" s="13">
        <v>13</v>
      </c>
      <c r="Q145" s="14" t="s">
        <v>151</v>
      </c>
      <c r="R145" s="4">
        <v>52.750984682713344</v>
      </c>
      <c r="S145" s="15" t="s">
        <v>27</v>
      </c>
      <c r="U145" s="13">
        <v>13</v>
      </c>
      <c r="V145" s="14">
        <v>0.83720036399963615</v>
      </c>
      <c r="W145" s="4">
        <v>16.100006999993003</v>
      </c>
      <c r="X145" s="15" t="s">
        <v>24</v>
      </c>
      <c r="Z145" s="13">
        <v>13</v>
      </c>
      <c r="AA145" s="14">
        <v>0.83720036399963615</v>
      </c>
      <c r="AB145" s="20">
        <v>16.100006999993003</v>
      </c>
      <c r="AC145" s="15" t="s">
        <v>24</v>
      </c>
      <c r="AE145" s="13">
        <v>13</v>
      </c>
      <c r="AF145" s="14">
        <v>0.72390034199965803</v>
      </c>
      <c r="AG145" s="4">
        <v>12.700005999994</v>
      </c>
      <c r="AH145" s="15" t="s">
        <v>29</v>
      </c>
      <c r="AJ145" s="13">
        <v>13</v>
      </c>
      <c r="AK145" s="14">
        <v>0.66599999999999993</v>
      </c>
      <c r="AL145" s="4">
        <v>4.5</v>
      </c>
      <c r="AM145" s="15" t="s">
        <v>64</v>
      </c>
      <c r="AO145" s="13">
        <v>13</v>
      </c>
      <c r="AP145" s="14">
        <v>0.56430000000000002</v>
      </c>
      <c r="AQ145" s="4">
        <v>9.9</v>
      </c>
      <c r="AR145" s="15" t="s">
        <v>43</v>
      </c>
      <c r="AT145" s="13">
        <v>13</v>
      </c>
      <c r="AU145" s="14">
        <v>0.81179999999999997</v>
      </c>
      <c r="AV145" s="4">
        <v>45.1</v>
      </c>
      <c r="AW145" s="15" t="s">
        <v>35</v>
      </c>
      <c r="AY145" s="13">
        <v>13</v>
      </c>
      <c r="AZ145" s="14">
        <v>0.76440000000000008</v>
      </c>
      <c r="BA145" s="4">
        <v>27.3</v>
      </c>
      <c r="BB145" s="15" t="s">
        <v>30</v>
      </c>
      <c r="BD145" s="13">
        <v>13</v>
      </c>
      <c r="BE145" s="14">
        <v>0.6863999999999999</v>
      </c>
      <c r="BF145" s="4">
        <v>13.2</v>
      </c>
      <c r="BG145" s="15" t="s">
        <v>60</v>
      </c>
    </row>
    <row r="146" spans="1:60" x14ac:dyDescent="0.4">
      <c r="A146" s="13">
        <v>14</v>
      </c>
      <c r="B146" s="14">
        <v>0.75601460387002561</v>
      </c>
      <c r="C146" s="4">
        <v>18.90036509675064</v>
      </c>
      <c r="D146" s="15" t="s">
        <v>128</v>
      </c>
      <c r="F146" s="13">
        <v>14</v>
      </c>
      <c r="G146" s="14">
        <v>0.50040536398467439</v>
      </c>
      <c r="H146" s="4">
        <v>9.6231800766283531</v>
      </c>
      <c r="I146" s="15" t="s">
        <v>23</v>
      </c>
      <c r="K146" s="13">
        <v>14</v>
      </c>
      <c r="L146" s="14">
        <v>0.70129029850746272</v>
      </c>
      <c r="M146" s="4">
        <v>25.04608208955224</v>
      </c>
      <c r="N146" s="15" t="s">
        <v>48</v>
      </c>
      <c r="P146" s="13">
        <v>14</v>
      </c>
      <c r="Q146" s="14">
        <v>0.77759999999999996</v>
      </c>
      <c r="R146" s="4">
        <v>32.4</v>
      </c>
      <c r="S146" s="15" t="s">
        <v>37</v>
      </c>
      <c r="U146" s="13">
        <v>14</v>
      </c>
      <c r="V146" s="14">
        <v>0.82337465495608542</v>
      </c>
      <c r="W146" s="4">
        <v>34.30727728983689</v>
      </c>
      <c r="X146" s="15" t="s">
        <v>61</v>
      </c>
      <c r="Z146" s="13">
        <v>14</v>
      </c>
      <c r="AA146" s="14">
        <v>0.82337465495608542</v>
      </c>
      <c r="AB146" s="4">
        <v>34.30727728983689</v>
      </c>
      <c r="AC146" s="15" t="s">
        <v>61</v>
      </c>
      <c r="AE146" s="13">
        <v>14</v>
      </c>
      <c r="AF146" s="14">
        <v>0.69600000000000006</v>
      </c>
      <c r="AG146" s="4">
        <v>29</v>
      </c>
      <c r="AH146" s="15" t="s">
        <v>48</v>
      </c>
      <c r="AJ146" s="13">
        <v>14</v>
      </c>
      <c r="AK146" s="14">
        <v>0.66102389078498291</v>
      </c>
      <c r="AL146" s="4">
        <v>16.525597269624573</v>
      </c>
      <c r="AM146" s="15" t="s">
        <v>41</v>
      </c>
      <c r="AO146" s="13">
        <v>14</v>
      </c>
      <c r="AP146" s="14">
        <v>0.44705992141453832</v>
      </c>
      <c r="AQ146" s="4">
        <v>4.7058939096267194</v>
      </c>
      <c r="AR146" s="15" t="s">
        <v>29</v>
      </c>
      <c r="AT146" s="13">
        <v>14</v>
      </c>
      <c r="AU146" s="14">
        <v>0.75520000000000009</v>
      </c>
      <c r="AV146" s="4">
        <v>47.2</v>
      </c>
      <c r="AW146" s="15" t="s">
        <v>45</v>
      </c>
      <c r="AY146" s="13">
        <v>14</v>
      </c>
      <c r="AZ146" s="14">
        <v>0.74240000000000006</v>
      </c>
      <c r="BA146" s="4">
        <v>25.6</v>
      </c>
      <c r="BB146" s="15" t="s">
        <v>52</v>
      </c>
      <c r="BD146" s="13">
        <v>14</v>
      </c>
      <c r="BE146" s="14">
        <v>0.61723943661971836</v>
      </c>
      <c r="BF146" s="4">
        <v>15.430985915492958</v>
      </c>
      <c r="BG146" s="15" t="s">
        <v>63</v>
      </c>
    </row>
    <row r="147" spans="1:60" x14ac:dyDescent="0.4">
      <c r="A147" s="13">
        <v>15</v>
      </c>
      <c r="B147" s="14">
        <v>0.70560000000000012</v>
      </c>
      <c r="C147" s="4">
        <v>33.6</v>
      </c>
      <c r="D147" s="18" t="s">
        <v>152</v>
      </c>
      <c r="F147" s="13">
        <v>15</v>
      </c>
      <c r="G147" s="14">
        <v>0.49920000000000003</v>
      </c>
      <c r="H147" s="4">
        <v>6.4</v>
      </c>
      <c r="I147" s="18" t="s">
        <v>37</v>
      </c>
      <c r="K147" s="13">
        <v>15</v>
      </c>
      <c r="L147" s="14">
        <v>0.60754958438043682</v>
      </c>
      <c r="M147" s="4">
        <v>7.7890972356466266</v>
      </c>
      <c r="N147" s="18" t="s">
        <v>31</v>
      </c>
      <c r="P147" s="13">
        <v>15</v>
      </c>
      <c r="Q147" s="14">
        <v>0.72450000000000003</v>
      </c>
      <c r="R147" s="4">
        <v>34.5</v>
      </c>
      <c r="S147" s="18" t="s">
        <v>64</v>
      </c>
      <c r="U147" s="13">
        <v>15</v>
      </c>
      <c r="V147" s="14">
        <v>0.76</v>
      </c>
      <c r="W147" s="4">
        <v>8</v>
      </c>
      <c r="X147" s="18" t="s">
        <v>50</v>
      </c>
      <c r="Z147" s="13">
        <v>15</v>
      </c>
      <c r="AA147" s="14">
        <v>0.76</v>
      </c>
      <c r="AB147" s="4">
        <v>8</v>
      </c>
      <c r="AC147" s="18" t="s">
        <v>50</v>
      </c>
      <c r="AE147" s="13">
        <v>15</v>
      </c>
      <c r="AF147" s="14">
        <v>0.66300000000000003</v>
      </c>
      <c r="AG147" s="4">
        <v>19.5</v>
      </c>
      <c r="AH147" s="18" t="s">
        <v>26</v>
      </c>
      <c r="AJ147" s="13">
        <v>15</v>
      </c>
      <c r="AK147" s="14">
        <v>0.6481149809885931</v>
      </c>
      <c r="AL147" s="4">
        <v>14.729885931558936</v>
      </c>
      <c r="AM147" s="18" t="s">
        <v>53</v>
      </c>
      <c r="AO147" s="13">
        <v>15</v>
      </c>
      <c r="AP147" s="14">
        <v>0.35519999999999996</v>
      </c>
      <c r="AQ147" s="4">
        <v>2.4</v>
      </c>
      <c r="AR147" s="18" t="s">
        <v>27</v>
      </c>
      <c r="AT147" s="13">
        <v>15</v>
      </c>
      <c r="AU147" s="14">
        <v>0.72640569395017796</v>
      </c>
      <c r="AV147" s="4">
        <v>48.427046263345197</v>
      </c>
      <c r="AW147" s="18" t="s">
        <v>42</v>
      </c>
      <c r="AY147" s="13">
        <v>15</v>
      </c>
      <c r="AZ147" s="14">
        <v>0.71279999999999999</v>
      </c>
      <c r="BA147" s="4">
        <v>29.7</v>
      </c>
      <c r="BB147" s="18" t="s">
        <v>46</v>
      </c>
      <c r="BD147" s="13">
        <v>15</v>
      </c>
      <c r="BE147" s="14">
        <v>0.55080000000000007</v>
      </c>
      <c r="BF147" s="4">
        <v>16.2</v>
      </c>
      <c r="BG147" s="18" t="s">
        <v>64</v>
      </c>
    </row>
    <row r="148" spans="1:60" x14ac:dyDescent="0.4">
      <c r="A148" s="13">
        <v>16</v>
      </c>
      <c r="B148" s="14">
        <v>0.69822680412371141</v>
      </c>
      <c r="C148" s="4">
        <v>20.536082474226806</v>
      </c>
      <c r="D148" s="18" t="s">
        <v>87</v>
      </c>
      <c r="F148" s="13">
        <v>16</v>
      </c>
      <c r="G148" s="14">
        <v>0.49891828442437924</v>
      </c>
      <c r="H148" s="4">
        <v>11.339051918735892</v>
      </c>
      <c r="I148" s="18" t="s">
        <v>40</v>
      </c>
      <c r="K148" s="13">
        <v>16</v>
      </c>
      <c r="L148" s="14">
        <v>0.59673599999999982</v>
      </c>
      <c r="M148" s="20">
        <v>4.0319999999999991</v>
      </c>
      <c r="N148" s="18" t="s">
        <v>61</v>
      </c>
      <c r="P148" s="13">
        <v>16</v>
      </c>
      <c r="Q148" s="14">
        <v>0.60849790794979086</v>
      </c>
      <c r="R148" s="4">
        <v>7.8012552301255234</v>
      </c>
      <c r="S148" s="18" t="s">
        <v>52</v>
      </c>
      <c r="U148" s="13">
        <v>16</v>
      </c>
      <c r="V148" s="14">
        <v>0.69520000000000004</v>
      </c>
      <c r="W148" s="4">
        <v>15.8</v>
      </c>
      <c r="X148" s="18" t="s">
        <v>63</v>
      </c>
      <c r="Z148" s="13">
        <v>16</v>
      </c>
      <c r="AA148" s="14">
        <v>0.69520000000000004</v>
      </c>
      <c r="AB148" s="4">
        <v>15.8</v>
      </c>
      <c r="AC148" s="18" t="s">
        <v>63</v>
      </c>
      <c r="AE148" s="13">
        <v>16</v>
      </c>
      <c r="AF148" s="14">
        <v>0.57720000000000005</v>
      </c>
      <c r="AG148" s="4">
        <v>7.4</v>
      </c>
      <c r="AH148" s="18" t="s">
        <v>41</v>
      </c>
      <c r="AJ148" s="13">
        <v>16</v>
      </c>
      <c r="AK148" s="14">
        <v>0.64485825864276558</v>
      </c>
      <c r="AL148" s="4">
        <v>12.401120358514722</v>
      </c>
      <c r="AM148" s="18" t="s">
        <v>52</v>
      </c>
      <c r="AO148" s="13">
        <v>16</v>
      </c>
      <c r="AP148" s="14">
        <v>0</v>
      </c>
      <c r="AQ148" s="4">
        <v>0</v>
      </c>
      <c r="AR148" s="18" t="s">
        <v>62</v>
      </c>
      <c r="AT148" s="13">
        <v>16</v>
      </c>
      <c r="AU148" s="14">
        <v>0.6996</v>
      </c>
      <c r="AV148" s="4">
        <v>15.9</v>
      </c>
      <c r="AW148" s="18" t="s">
        <v>53</v>
      </c>
      <c r="AY148" s="13">
        <v>16</v>
      </c>
      <c r="AZ148" s="14">
        <v>0.627</v>
      </c>
      <c r="BA148" s="4">
        <v>11</v>
      </c>
      <c r="BB148" s="18" t="s">
        <v>68</v>
      </c>
      <c r="BD148" s="13">
        <v>16</v>
      </c>
      <c r="BE148" s="14">
        <v>0.48430000000000001</v>
      </c>
      <c r="BF148" s="4">
        <v>16.7</v>
      </c>
      <c r="BG148" s="18" t="s">
        <v>47</v>
      </c>
    </row>
    <row r="149" spans="1:60" ht="19.5" thickBot="1" x14ac:dyDescent="0.45">
      <c r="A149" s="13">
        <v>17</v>
      </c>
      <c r="B149" s="14">
        <v>0.69563076923076916</v>
      </c>
      <c r="C149" s="4">
        <v>38.646153846153844</v>
      </c>
      <c r="D149" s="18" t="s">
        <v>45</v>
      </c>
      <c r="F149" s="13">
        <v>17</v>
      </c>
      <c r="G149" s="14">
        <v>0.45879999999999999</v>
      </c>
      <c r="H149" s="20">
        <v>3.1</v>
      </c>
      <c r="I149" s="18" t="s">
        <v>63</v>
      </c>
      <c r="K149" s="13">
        <v>17</v>
      </c>
      <c r="L149" s="14">
        <v>0.57000034199965799</v>
      </c>
      <c r="M149" s="4">
        <v>10.000005999994</v>
      </c>
      <c r="N149" s="18" t="s">
        <v>23</v>
      </c>
      <c r="P149" s="13">
        <v>17</v>
      </c>
      <c r="Q149" s="14">
        <v>0.51300037999962</v>
      </c>
      <c r="R149" s="4">
        <v>5.4000039999960006</v>
      </c>
      <c r="S149" s="18" t="s">
        <v>21</v>
      </c>
      <c r="U149" s="13">
        <v>17</v>
      </c>
      <c r="V149" s="14">
        <v>0.67260000000000009</v>
      </c>
      <c r="W149" s="4">
        <v>11.8</v>
      </c>
      <c r="X149" s="18" t="s">
        <v>31</v>
      </c>
      <c r="Z149" s="13">
        <v>17</v>
      </c>
      <c r="AA149" s="14">
        <v>0.67260000000000009</v>
      </c>
      <c r="AB149" s="4">
        <v>11.8</v>
      </c>
      <c r="AC149" s="18" t="s">
        <v>31</v>
      </c>
      <c r="AE149" s="13">
        <v>17</v>
      </c>
      <c r="AF149" s="14">
        <v>0.50320044399955599</v>
      </c>
      <c r="AG149" s="4">
        <v>3.4000029999970001</v>
      </c>
      <c r="AH149" s="18" t="s">
        <v>27</v>
      </c>
      <c r="AJ149" s="13">
        <v>17</v>
      </c>
      <c r="AK149" s="14">
        <v>0.51984619088564055</v>
      </c>
      <c r="AL149" s="4">
        <v>6.6646947549441098</v>
      </c>
      <c r="AM149" s="18" t="s">
        <v>47</v>
      </c>
      <c r="AO149" s="13">
        <v>17</v>
      </c>
      <c r="AP149" s="14">
        <v>0</v>
      </c>
      <c r="AQ149" s="4">
        <v>0</v>
      </c>
      <c r="AR149" s="18" t="s">
        <v>62</v>
      </c>
      <c r="AT149" s="13">
        <v>17</v>
      </c>
      <c r="AU149" s="14">
        <v>0.68400000000000005</v>
      </c>
      <c r="AV149" s="4">
        <v>17.100000000000001</v>
      </c>
      <c r="AW149" s="18" t="s">
        <v>33</v>
      </c>
      <c r="AY149" s="13">
        <v>17</v>
      </c>
      <c r="AZ149" s="14">
        <v>0.54999999999999993</v>
      </c>
      <c r="BA149" s="4">
        <v>12.5</v>
      </c>
      <c r="BB149" s="18" t="s">
        <v>28</v>
      </c>
      <c r="BD149" s="13">
        <v>17</v>
      </c>
      <c r="BE149" s="14">
        <v>0.45599999999999996</v>
      </c>
      <c r="BF149" s="4">
        <v>4.8</v>
      </c>
      <c r="BG149" s="18" t="s">
        <v>41</v>
      </c>
    </row>
    <row r="150" spans="1:60" ht="19.5" thickBot="1" x14ac:dyDescent="0.45">
      <c r="A150" s="40">
        <v>18</v>
      </c>
      <c r="B150" s="22">
        <v>0.6322000000000001</v>
      </c>
      <c r="C150" s="23">
        <v>21.8</v>
      </c>
      <c r="D150" s="24" t="s">
        <v>153</v>
      </c>
      <c r="F150" s="40">
        <v>18</v>
      </c>
      <c r="G150" s="22">
        <v>0.43319999999999997</v>
      </c>
      <c r="H150" s="23">
        <v>7.6</v>
      </c>
      <c r="I150" s="24" t="s">
        <v>45</v>
      </c>
      <c r="K150" s="40">
        <v>18</v>
      </c>
      <c r="L150" s="22">
        <v>0.36099999999999999</v>
      </c>
      <c r="M150" s="23">
        <v>3.8</v>
      </c>
      <c r="N150" s="24" t="s">
        <v>33</v>
      </c>
      <c r="P150" s="40">
        <v>18</v>
      </c>
      <c r="Q150" s="22">
        <v>0.414400443999556</v>
      </c>
      <c r="R150" s="23">
        <v>2.800002999997</v>
      </c>
      <c r="S150" s="24" t="s">
        <v>49</v>
      </c>
      <c r="U150" s="40">
        <v>18</v>
      </c>
      <c r="V150" s="22">
        <v>0.40582106210621061</v>
      </c>
      <c r="W150" s="23">
        <v>2.7420342034203422</v>
      </c>
      <c r="X150" s="24" t="s">
        <v>23</v>
      </c>
      <c r="Z150" s="40">
        <v>18</v>
      </c>
      <c r="AA150" s="22">
        <v>0.40582106210621061</v>
      </c>
      <c r="AB150" s="23">
        <v>2.7420342034203422</v>
      </c>
      <c r="AC150" s="24" t="s">
        <v>23</v>
      </c>
      <c r="AE150" s="40">
        <v>18</v>
      </c>
      <c r="AF150" s="22">
        <v>0.44650037999962006</v>
      </c>
      <c r="AG150" s="23">
        <v>4.7000039999960004</v>
      </c>
      <c r="AH150" s="24" t="s">
        <v>43</v>
      </c>
      <c r="AJ150" s="40">
        <v>18</v>
      </c>
      <c r="AK150" s="22">
        <v>0.43700037999961999</v>
      </c>
      <c r="AL150" s="23">
        <v>4.6000039999959998</v>
      </c>
      <c r="AM150" s="24" t="s">
        <v>58</v>
      </c>
      <c r="AO150" s="40">
        <v>18</v>
      </c>
      <c r="AP150" s="22">
        <v>0</v>
      </c>
      <c r="AQ150" s="23">
        <v>0</v>
      </c>
      <c r="AR150" s="24" t="s">
        <v>62</v>
      </c>
      <c r="AT150" s="40">
        <v>18</v>
      </c>
      <c r="AU150" s="22">
        <v>0.458800443999556</v>
      </c>
      <c r="AV150" s="23">
        <v>3.1000029999970002</v>
      </c>
      <c r="AW150" s="24" t="s">
        <v>50</v>
      </c>
      <c r="AY150" s="40">
        <v>18</v>
      </c>
      <c r="AZ150" s="22">
        <v>0.42920044399955598</v>
      </c>
      <c r="BA150" s="39">
        <v>2.9000029999970001</v>
      </c>
      <c r="BB150" s="24" t="s">
        <v>36</v>
      </c>
      <c r="BD150" s="40">
        <v>18</v>
      </c>
      <c r="BE150" s="22">
        <v>0.43679999999999997</v>
      </c>
      <c r="BF150" s="23">
        <v>5.6</v>
      </c>
      <c r="BG150" s="24" t="s">
        <v>33</v>
      </c>
    </row>
    <row r="151" spans="1:60" x14ac:dyDescent="0.4">
      <c r="A151" s="27">
        <v>19</v>
      </c>
      <c r="B151" s="14">
        <v>0.31</v>
      </c>
      <c r="C151" s="4">
        <v>61.4</v>
      </c>
      <c r="D151" s="28" t="s">
        <v>44</v>
      </c>
      <c r="E151" s="29"/>
      <c r="F151" s="27">
        <v>19</v>
      </c>
      <c r="G151" s="14">
        <v>0.31</v>
      </c>
      <c r="H151" s="4">
        <v>98</v>
      </c>
      <c r="I151" s="28" t="s">
        <v>54</v>
      </c>
      <c r="J151" s="29"/>
      <c r="K151" s="27">
        <v>19</v>
      </c>
      <c r="L151" s="14">
        <v>0.31</v>
      </c>
      <c r="M151" s="4">
        <v>99.100020999978994</v>
      </c>
      <c r="N151" s="28" t="s">
        <v>40</v>
      </c>
      <c r="O151" s="29"/>
      <c r="P151" s="27">
        <v>19</v>
      </c>
      <c r="Q151" s="14">
        <v>0.31</v>
      </c>
      <c r="R151" s="4">
        <v>197</v>
      </c>
      <c r="S151" s="28" t="s">
        <v>40</v>
      </c>
      <c r="T151" s="29"/>
      <c r="U151" s="27">
        <v>19</v>
      </c>
      <c r="V151" s="14">
        <v>0.31</v>
      </c>
      <c r="W151" s="4">
        <v>78.512643678160913</v>
      </c>
      <c r="X151" s="28" t="s">
        <v>19</v>
      </c>
      <c r="Y151" s="29"/>
      <c r="Z151" s="27">
        <v>19</v>
      </c>
      <c r="AA151" s="14">
        <v>0.31</v>
      </c>
      <c r="AB151" s="4">
        <v>78.512643678160913</v>
      </c>
      <c r="AC151" s="28" t="s">
        <v>19</v>
      </c>
      <c r="AD151" s="29"/>
      <c r="AE151" s="27">
        <v>19</v>
      </c>
      <c r="AF151" s="14">
        <v>0.31</v>
      </c>
      <c r="AG151" s="4">
        <v>91</v>
      </c>
      <c r="AH151" s="28" t="s">
        <v>60</v>
      </c>
      <c r="AI151" s="29"/>
      <c r="AJ151" s="27">
        <v>19</v>
      </c>
      <c r="AK151" s="14">
        <v>0.31</v>
      </c>
      <c r="AL151" s="4">
        <v>110.51857142857143</v>
      </c>
      <c r="AM151" s="28" t="s">
        <v>27</v>
      </c>
      <c r="AN151" s="29"/>
      <c r="AO151" s="27">
        <v>19</v>
      </c>
      <c r="AP151" s="14">
        <v>0.31</v>
      </c>
      <c r="AQ151" s="4">
        <v>0</v>
      </c>
      <c r="AR151" s="28" t="s">
        <v>62</v>
      </c>
      <c r="AS151" s="29"/>
      <c r="AT151" s="27">
        <v>19</v>
      </c>
      <c r="AU151" s="14">
        <v>0.31</v>
      </c>
      <c r="AV151" s="4">
        <v>71.758005249343839</v>
      </c>
      <c r="AW151" s="28" t="s">
        <v>91</v>
      </c>
      <c r="AX151" s="29"/>
      <c r="AY151" s="27">
        <v>19</v>
      </c>
      <c r="AZ151" s="14">
        <v>0.31</v>
      </c>
      <c r="BA151" s="4">
        <v>76.7</v>
      </c>
      <c r="BB151" s="28" t="s">
        <v>23</v>
      </c>
      <c r="BC151" s="29"/>
      <c r="BD151" s="27">
        <v>19</v>
      </c>
      <c r="BE151" s="14">
        <v>0.31</v>
      </c>
      <c r="BF151" s="4">
        <v>123.81764705882352</v>
      </c>
      <c r="BG151" s="28" t="s">
        <v>88</v>
      </c>
      <c r="BH151" s="29"/>
    </row>
    <row r="152" spans="1:60" x14ac:dyDescent="0.4">
      <c r="A152" s="27">
        <v>20</v>
      </c>
      <c r="B152" s="14">
        <v>0.3</v>
      </c>
      <c r="C152" s="4">
        <v>61.9</v>
      </c>
      <c r="D152" s="28" t="s">
        <v>63</v>
      </c>
      <c r="E152" s="30"/>
      <c r="F152" s="27">
        <v>20</v>
      </c>
      <c r="G152" s="14">
        <v>0.3</v>
      </c>
      <c r="H152" s="4">
        <v>142.72142857142856</v>
      </c>
      <c r="I152" s="28" t="s">
        <v>21</v>
      </c>
      <c r="J152" s="30"/>
      <c r="K152" s="27">
        <v>20</v>
      </c>
      <c r="L152" s="14">
        <v>0.3</v>
      </c>
      <c r="M152" s="4">
        <v>693.70002199997805</v>
      </c>
      <c r="N152" s="28" t="s">
        <v>36</v>
      </c>
      <c r="O152" s="30"/>
      <c r="P152" s="27">
        <v>20</v>
      </c>
      <c r="Q152" s="14">
        <v>0.3</v>
      </c>
      <c r="R152" s="4">
        <v>118.5</v>
      </c>
      <c r="S152" s="28" t="s">
        <v>45</v>
      </c>
      <c r="T152" s="30"/>
      <c r="U152" s="27">
        <v>20</v>
      </c>
      <c r="V152" s="14">
        <v>0.3</v>
      </c>
      <c r="W152" s="4">
        <v>68.5</v>
      </c>
      <c r="X152" s="28" t="s">
        <v>54</v>
      </c>
      <c r="Y152" s="30"/>
      <c r="Z152" s="27">
        <v>20</v>
      </c>
      <c r="AA152" s="14">
        <v>0.3</v>
      </c>
      <c r="AB152" s="4">
        <v>68.5</v>
      </c>
      <c r="AC152" s="28" t="s">
        <v>54</v>
      </c>
      <c r="AD152" s="30"/>
      <c r="AE152" s="27">
        <v>20</v>
      </c>
      <c r="AF152" s="14">
        <v>0.3</v>
      </c>
      <c r="AG152" s="4">
        <v>127.36708860759494</v>
      </c>
      <c r="AH152" s="28" t="s">
        <v>54</v>
      </c>
      <c r="AI152" s="30"/>
      <c r="AJ152" s="27">
        <v>20</v>
      </c>
      <c r="AK152" s="14">
        <v>0.3</v>
      </c>
      <c r="AL152" s="4">
        <v>80.3</v>
      </c>
      <c r="AM152" s="28" t="s">
        <v>63</v>
      </c>
      <c r="AN152" s="30"/>
      <c r="AO152" s="27">
        <v>20</v>
      </c>
      <c r="AP152" s="14">
        <v>0.3</v>
      </c>
      <c r="AQ152" s="4">
        <v>0</v>
      </c>
      <c r="AR152" s="28" t="s">
        <v>62</v>
      </c>
      <c r="AS152" s="30"/>
      <c r="AT152" s="27">
        <v>20</v>
      </c>
      <c r="AU152" s="14">
        <v>0.3</v>
      </c>
      <c r="AV152" s="4">
        <v>100.90002199997801</v>
      </c>
      <c r="AW152" s="28" t="s">
        <v>84</v>
      </c>
      <c r="AX152" s="30"/>
      <c r="AY152" s="27">
        <v>20</v>
      </c>
      <c r="AZ152" s="14">
        <v>0.3</v>
      </c>
      <c r="BA152" s="4">
        <v>86.9</v>
      </c>
      <c r="BB152" s="28" t="s">
        <v>50</v>
      </c>
      <c r="BC152" s="30"/>
      <c r="BD152" s="27">
        <v>20</v>
      </c>
      <c r="BE152" s="14">
        <v>0.3</v>
      </c>
      <c r="BF152" s="4">
        <v>97.1</v>
      </c>
      <c r="BG152" s="28" t="s">
        <v>49</v>
      </c>
      <c r="BH152" s="30"/>
    </row>
    <row r="153" spans="1:60" x14ac:dyDescent="0.4">
      <c r="A153" s="27">
        <v>21</v>
      </c>
      <c r="B153" s="14">
        <v>0.28999999999999998</v>
      </c>
      <c r="C153" s="4">
        <v>62.2</v>
      </c>
      <c r="D153" s="28" t="s">
        <v>53</v>
      </c>
      <c r="E153" s="31"/>
      <c r="F153" s="27">
        <v>21</v>
      </c>
      <c r="G153" s="14">
        <v>0.28999999999999998</v>
      </c>
      <c r="H153" s="4">
        <v>141.63619047619051</v>
      </c>
      <c r="I153" s="28" t="s">
        <v>24</v>
      </c>
      <c r="J153" s="31"/>
      <c r="K153" s="27">
        <v>21</v>
      </c>
      <c r="L153" s="14">
        <v>0.28999999999999998</v>
      </c>
      <c r="M153" s="4">
        <v>208.2</v>
      </c>
      <c r="N153" s="28" t="s">
        <v>60</v>
      </c>
      <c r="O153" s="31"/>
      <c r="P153" s="27">
        <v>21</v>
      </c>
      <c r="Q153" s="14">
        <v>0.28999999999999998</v>
      </c>
      <c r="R153" s="4">
        <v>260.10000000000002</v>
      </c>
      <c r="S153" s="28" t="s">
        <v>61</v>
      </c>
      <c r="T153" s="31"/>
      <c r="U153" s="27">
        <v>21</v>
      </c>
      <c r="V153" s="14">
        <v>0.28999999999999998</v>
      </c>
      <c r="W153" s="4">
        <v>97</v>
      </c>
      <c r="X153" s="28" t="s">
        <v>30</v>
      </c>
      <c r="Y153" s="31"/>
      <c r="Z153" s="27">
        <v>21</v>
      </c>
      <c r="AA153" s="14">
        <v>0.28999999999999998</v>
      </c>
      <c r="AB153" s="4">
        <v>97</v>
      </c>
      <c r="AC153" s="28" t="s">
        <v>30</v>
      </c>
      <c r="AD153" s="31"/>
      <c r="AE153" s="27">
        <v>21</v>
      </c>
      <c r="AF153" s="14">
        <v>0.28999999999999998</v>
      </c>
      <c r="AG153" s="4">
        <v>132.30000000000001</v>
      </c>
      <c r="AH153" s="28" t="s">
        <v>47</v>
      </c>
      <c r="AI153" s="31"/>
      <c r="AJ153" s="27">
        <v>21</v>
      </c>
      <c r="AK153" s="14">
        <v>0.28999999999999998</v>
      </c>
      <c r="AL153" s="4">
        <v>104.88617886178862</v>
      </c>
      <c r="AM153" s="28" t="s">
        <v>21</v>
      </c>
      <c r="AN153" s="31"/>
      <c r="AO153" s="27">
        <v>21</v>
      </c>
      <c r="AP153" s="14">
        <v>0.28999999999999998</v>
      </c>
      <c r="AQ153" s="4">
        <v>0</v>
      </c>
      <c r="AR153" s="28" t="s">
        <v>62</v>
      </c>
      <c r="AS153" s="31"/>
      <c r="AT153" s="27">
        <v>21</v>
      </c>
      <c r="AU153" s="14">
        <v>0.28999999999999998</v>
      </c>
      <c r="AV153" s="4">
        <v>295.2</v>
      </c>
      <c r="AW153" s="28" t="s">
        <v>83</v>
      </c>
      <c r="AX153" s="31"/>
      <c r="AY153" s="27">
        <v>21</v>
      </c>
      <c r="AZ153" s="14">
        <v>0.28999999999999998</v>
      </c>
      <c r="BA153" s="4">
        <v>96.1</v>
      </c>
      <c r="BB153" s="28" t="s">
        <v>88</v>
      </c>
      <c r="BC153" s="31"/>
      <c r="BD153" s="27">
        <v>21</v>
      </c>
      <c r="BE153" s="14">
        <v>0.28999999999999998</v>
      </c>
      <c r="BF153" s="4">
        <v>105.3</v>
      </c>
      <c r="BG153" s="28" t="s">
        <v>46</v>
      </c>
      <c r="BH153" s="31"/>
    </row>
    <row r="154" spans="1:60" x14ac:dyDescent="0.4">
      <c r="A154" s="27">
        <v>22</v>
      </c>
      <c r="B154" s="14">
        <v>0.28000000000000003</v>
      </c>
      <c r="C154" s="4">
        <v>132.69999999999999</v>
      </c>
      <c r="D154" s="28" t="s">
        <v>154</v>
      </c>
      <c r="E154" s="32"/>
      <c r="F154" s="27">
        <v>22</v>
      </c>
      <c r="G154" s="14">
        <v>0.28000000000000003</v>
      </c>
      <c r="H154" s="4">
        <v>129.5</v>
      </c>
      <c r="I154" s="28" t="s">
        <v>43</v>
      </c>
      <c r="J154" s="32"/>
      <c r="K154" s="27">
        <v>22</v>
      </c>
      <c r="L154" s="14">
        <v>0.28000000000000003</v>
      </c>
      <c r="M154" s="4">
        <v>173.40002399997601</v>
      </c>
      <c r="N154" s="28" t="s">
        <v>68</v>
      </c>
      <c r="O154" s="32"/>
      <c r="P154" s="27">
        <v>22</v>
      </c>
      <c r="Q154" s="14">
        <v>0.28000000000000003</v>
      </c>
      <c r="R154" s="4">
        <v>145.4</v>
      </c>
      <c r="S154" s="28" t="s">
        <v>38</v>
      </c>
      <c r="T154" s="32"/>
      <c r="U154" s="27">
        <v>22</v>
      </c>
      <c r="V154" s="14">
        <v>0.28000000000000003</v>
      </c>
      <c r="W154" s="4">
        <v>143.9</v>
      </c>
      <c r="X154" s="28" t="s">
        <v>52</v>
      </c>
      <c r="Y154" s="32"/>
      <c r="Z154" s="27">
        <v>22</v>
      </c>
      <c r="AA154" s="14">
        <v>0.28000000000000003</v>
      </c>
      <c r="AB154" s="4">
        <v>143.9</v>
      </c>
      <c r="AC154" s="28" t="s">
        <v>52</v>
      </c>
      <c r="AD154" s="32"/>
      <c r="AE154" s="27">
        <v>22</v>
      </c>
      <c r="AF154" s="14">
        <v>0.28000000000000003</v>
      </c>
      <c r="AG154" s="4">
        <v>137.30000000000001</v>
      </c>
      <c r="AH154" s="28" t="s">
        <v>30</v>
      </c>
      <c r="AI154" s="32"/>
      <c r="AJ154" s="27">
        <v>22</v>
      </c>
      <c r="AK154" s="14">
        <v>0.28000000000000003</v>
      </c>
      <c r="AL154" s="4">
        <v>106.2</v>
      </c>
      <c r="AM154" s="28" t="s">
        <v>88</v>
      </c>
      <c r="AN154" s="32"/>
      <c r="AO154" s="27">
        <v>22</v>
      </c>
      <c r="AP154" s="14">
        <v>0.28000000000000003</v>
      </c>
      <c r="AQ154" s="4">
        <v>0</v>
      </c>
      <c r="AR154" s="28" t="s">
        <v>62</v>
      </c>
      <c r="AS154" s="32"/>
      <c r="AT154" s="27">
        <v>22</v>
      </c>
      <c r="AU154" s="14">
        <v>0.28000000000000003</v>
      </c>
      <c r="AV154" s="4">
        <v>66.7</v>
      </c>
      <c r="AW154" s="28" t="s">
        <v>31</v>
      </c>
      <c r="AX154" s="32"/>
      <c r="AY154" s="27">
        <v>22</v>
      </c>
      <c r="AZ154" s="14">
        <v>0.28000000000000003</v>
      </c>
      <c r="BA154" s="4">
        <v>107.85</v>
      </c>
      <c r="BB154" s="28" t="s">
        <v>63</v>
      </c>
      <c r="BC154" s="32"/>
      <c r="BD154" s="27">
        <v>22</v>
      </c>
      <c r="BE154" s="14">
        <v>0.28000000000000003</v>
      </c>
      <c r="BF154" s="4">
        <v>177.6</v>
      </c>
      <c r="BG154" s="28" t="s">
        <v>25</v>
      </c>
      <c r="BH154" s="32"/>
    </row>
    <row r="155" spans="1:60" x14ac:dyDescent="0.4">
      <c r="A155" s="27">
        <v>23</v>
      </c>
      <c r="B155" s="14">
        <v>0.27</v>
      </c>
      <c r="C155" s="4">
        <v>73.400000000000006</v>
      </c>
      <c r="D155" s="28" t="s">
        <v>46</v>
      </c>
      <c r="E155" s="32"/>
      <c r="F155" s="27">
        <v>23</v>
      </c>
      <c r="G155" s="14">
        <v>0.27</v>
      </c>
      <c r="H155" s="4">
        <v>436.5</v>
      </c>
      <c r="I155" s="28" t="s">
        <v>27</v>
      </c>
      <c r="J155" s="32"/>
      <c r="K155" s="27">
        <v>23</v>
      </c>
      <c r="L155" s="14">
        <v>0.27</v>
      </c>
      <c r="M155" s="4">
        <v>284</v>
      </c>
      <c r="N155" s="28" t="s">
        <v>39</v>
      </c>
      <c r="O155" s="32"/>
      <c r="P155" s="27">
        <v>23</v>
      </c>
      <c r="Q155" s="14">
        <v>0.27</v>
      </c>
      <c r="R155" s="4">
        <v>309.60000000000002</v>
      </c>
      <c r="S155" s="28" t="s">
        <v>83</v>
      </c>
      <c r="T155" s="32"/>
      <c r="U155" s="27">
        <v>23</v>
      </c>
      <c r="V155" s="14">
        <v>0.27</v>
      </c>
      <c r="W155" s="4">
        <v>86.9</v>
      </c>
      <c r="X155" s="28" t="s">
        <v>38</v>
      </c>
      <c r="Y155" s="32"/>
      <c r="Z155" s="27">
        <v>23</v>
      </c>
      <c r="AA155" s="14">
        <v>0.27</v>
      </c>
      <c r="AB155" s="4">
        <v>86.9</v>
      </c>
      <c r="AC155" s="28" t="s">
        <v>38</v>
      </c>
      <c r="AD155" s="32"/>
      <c r="AE155" s="27">
        <v>23</v>
      </c>
      <c r="AF155" s="14">
        <v>0.27</v>
      </c>
      <c r="AG155" s="4">
        <v>138.30000000000001</v>
      </c>
      <c r="AH155" s="28" t="s">
        <v>22</v>
      </c>
      <c r="AI155" s="32"/>
      <c r="AJ155" s="27">
        <v>23</v>
      </c>
      <c r="AK155" s="14">
        <v>0.27</v>
      </c>
      <c r="AL155" s="4">
        <v>259.89999999999998</v>
      </c>
      <c r="AM155" s="28" t="s">
        <v>22</v>
      </c>
      <c r="AN155" s="32"/>
      <c r="AO155" s="27">
        <v>23</v>
      </c>
      <c r="AP155" s="14">
        <v>0.27</v>
      </c>
      <c r="AQ155" s="4">
        <v>0</v>
      </c>
      <c r="AR155" s="28" t="s">
        <v>62</v>
      </c>
      <c r="AS155" s="32"/>
      <c r="AT155" s="27">
        <v>23</v>
      </c>
      <c r="AU155" s="14">
        <v>0.27</v>
      </c>
      <c r="AV155" s="4">
        <v>117.2</v>
      </c>
      <c r="AW155" s="28" t="s">
        <v>39</v>
      </c>
      <c r="AX155" s="32"/>
      <c r="AY155" s="27">
        <v>23</v>
      </c>
      <c r="AZ155" s="14">
        <v>0.27</v>
      </c>
      <c r="BA155" s="4">
        <v>148</v>
      </c>
      <c r="BB155" s="28" t="s">
        <v>21</v>
      </c>
      <c r="BC155" s="32"/>
      <c r="BD155" s="27">
        <v>23</v>
      </c>
      <c r="BE155" s="14">
        <v>0.27</v>
      </c>
      <c r="BF155" s="4">
        <v>178</v>
      </c>
      <c r="BG155" s="28" t="s">
        <v>37</v>
      </c>
      <c r="BH155" s="32"/>
    </row>
    <row r="156" spans="1:60" x14ac:dyDescent="0.4">
      <c r="A156" s="27">
        <v>24</v>
      </c>
      <c r="B156" s="14">
        <v>0.26</v>
      </c>
      <c r="C156" s="4">
        <v>119</v>
      </c>
      <c r="D156" s="28" t="s">
        <v>132</v>
      </c>
      <c r="E156" s="32"/>
      <c r="F156" s="27">
        <v>24</v>
      </c>
      <c r="G156" s="14">
        <v>0.26</v>
      </c>
      <c r="H156" s="4">
        <v>261.89999999999998</v>
      </c>
      <c r="I156" s="41" t="s">
        <v>26</v>
      </c>
      <c r="J156" s="32"/>
      <c r="K156" s="27">
        <v>24</v>
      </c>
      <c r="L156" s="14">
        <v>0.26</v>
      </c>
      <c r="M156" s="4">
        <v>693.70002599997406</v>
      </c>
      <c r="N156" s="41" t="s">
        <v>22</v>
      </c>
      <c r="O156" s="32"/>
      <c r="P156" s="27">
        <v>24</v>
      </c>
      <c r="Q156" s="14">
        <v>0.26</v>
      </c>
      <c r="R156" s="4">
        <v>270.30002599997403</v>
      </c>
      <c r="S156" s="41" t="s">
        <v>24</v>
      </c>
      <c r="T156" s="32"/>
      <c r="U156" s="27">
        <v>24</v>
      </c>
      <c r="V156" s="14">
        <v>0.26</v>
      </c>
      <c r="W156" s="4">
        <v>137.1</v>
      </c>
      <c r="X156" s="41" t="s">
        <v>53</v>
      </c>
      <c r="Y156" s="32"/>
      <c r="Z156" s="27">
        <v>24</v>
      </c>
      <c r="AA156" s="14">
        <v>0.26</v>
      </c>
      <c r="AB156" s="4">
        <v>137.1</v>
      </c>
      <c r="AC156" s="41" t="s">
        <v>53</v>
      </c>
      <c r="AD156" s="32"/>
      <c r="AE156" s="27">
        <v>24</v>
      </c>
      <c r="AF156" s="14">
        <v>0.26</v>
      </c>
      <c r="AG156" s="4">
        <v>167.38232044198895</v>
      </c>
      <c r="AH156" s="41" t="s">
        <v>36</v>
      </c>
      <c r="AI156" s="32"/>
      <c r="AJ156" s="27">
        <v>24</v>
      </c>
      <c r="AK156" s="14">
        <v>0.26</v>
      </c>
      <c r="AL156" s="4">
        <v>228.8</v>
      </c>
      <c r="AM156" s="41" t="s">
        <v>35</v>
      </c>
      <c r="AN156" s="32"/>
      <c r="AO156" s="27">
        <v>24</v>
      </c>
      <c r="AP156" s="14">
        <v>0.26</v>
      </c>
      <c r="AQ156" s="4">
        <v>0</v>
      </c>
      <c r="AR156" s="41" t="s">
        <v>62</v>
      </c>
      <c r="AS156" s="32"/>
      <c r="AT156" s="27">
        <v>24</v>
      </c>
      <c r="AU156" s="14">
        <v>0.26</v>
      </c>
      <c r="AV156" s="4">
        <v>134.50002599997401</v>
      </c>
      <c r="AW156" s="41" t="s">
        <v>27</v>
      </c>
      <c r="AX156" s="32"/>
      <c r="AY156" s="27">
        <v>24</v>
      </c>
      <c r="AZ156" s="14">
        <v>0.26</v>
      </c>
      <c r="BA156" s="4">
        <v>154</v>
      </c>
      <c r="BB156" s="41" t="s">
        <v>26</v>
      </c>
      <c r="BC156" s="32"/>
      <c r="BD156" s="27">
        <v>24</v>
      </c>
      <c r="BE156" s="14">
        <v>0.26</v>
      </c>
      <c r="BF156" s="4">
        <v>322.2</v>
      </c>
      <c r="BG156" s="41" t="s">
        <v>32</v>
      </c>
      <c r="BH156" s="32"/>
    </row>
    <row r="157" spans="1:60" ht="19.5" thickBot="1" x14ac:dyDescent="0.45">
      <c r="A157" s="27">
        <v>25</v>
      </c>
      <c r="B157" s="14">
        <v>0.25</v>
      </c>
      <c r="C157" s="4">
        <v>109.6</v>
      </c>
      <c r="D157" s="28" t="s">
        <v>22</v>
      </c>
      <c r="E157" s="33"/>
      <c r="F157" s="27">
        <v>25</v>
      </c>
      <c r="G157" s="14">
        <v>0.25</v>
      </c>
      <c r="H157" s="4">
        <v>238.8</v>
      </c>
      <c r="I157" s="41" t="s">
        <v>36</v>
      </c>
      <c r="J157" s="33"/>
      <c r="K157" s="27">
        <v>25</v>
      </c>
      <c r="L157" s="14">
        <v>0.25</v>
      </c>
      <c r="M157" s="4">
        <v>175</v>
      </c>
      <c r="N157" s="41" t="s">
        <v>28</v>
      </c>
      <c r="O157" s="33"/>
      <c r="P157" s="27">
        <v>25</v>
      </c>
      <c r="Q157" s="14">
        <v>0.25</v>
      </c>
      <c r="R157" s="4">
        <v>224.2</v>
      </c>
      <c r="S157" s="41" t="s">
        <v>31</v>
      </c>
      <c r="T157" s="33"/>
      <c r="U157" s="27">
        <v>25</v>
      </c>
      <c r="V157" s="14">
        <v>0.25</v>
      </c>
      <c r="W157" s="4">
        <v>239.9</v>
      </c>
      <c r="X157" s="41" t="s">
        <v>28</v>
      </c>
      <c r="Y157" s="33"/>
      <c r="Z157" s="27">
        <v>25</v>
      </c>
      <c r="AA157" s="14">
        <v>0.25</v>
      </c>
      <c r="AB157" s="4">
        <v>239.9</v>
      </c>
      <c r="AC157" s="41" t="s">
        <v>28</v>
      </c>
      <c r="AD157" s="33"/>
      <c r="AE157" s="27">
        <v>25</v>
      </c>
      <c r="AF157" s="14">
        <v>0.25</v>
      </c>
      <c r="AG157" s="4">
        <v>269.89999999999998</v>
      </c>
      <c r="AH157" s="41" t="s">
        <v>45</v>
      </c>
      <c r="AI157" s="33"/>
      <c r="AJ157" s="27">
        <v>25</v>
      </c>
      <c r="AK157" s="14">
        <v>0.25</v>
      </c>
      <c r="AL157" s="4">
        <v>330.6</v>
      </c>
      <c r="AM157" s="41" t="s">
        <v>26</v>
      </c>
      <c r="AN157" s="33"/>
      <c r="AO157" s="27">
        <v>25</v>
      </c>
      <c r="AP157" s="14">
        <v>0.25</v>
      </c>
      <c r="AQ157" s="4">
        <v>0</v>
      </c>
      <c r="AR157" s="41" t="s">
        <v>62</v>
      </c>
      <c r="AS157" s="33"/>
      <c r="AT157" s="27">
        <v>25</v>
      </c>
      <c r="AU157" s="14">
        <v>0.25</v>
      </c>
      <c r="AV157" s="4">
        <v>96.8</v>
      </c>
      <c r="AW157" s="41" t="s">
        <v>30</v>
      </c>
      <c r="AX157" s="33"/>
      <c r="AY157" s="27">
        <v>25</v>
      </c>
      <c r="AZ157" s="14">
        <v>0.25</v>
      </c>
      <c r="BA157" s="4">
        <v>172.3</v>
      </c>
      <c r="BB157" s="41" t="s">
        <v>40</v>
      </c>
      <c r="BC157" s="33"/>
      <c r="BD157" s="27">
        <v>25</v>
      </c>
      <c r="BE157" s="14">
        <v>0.25</v>
      </c>
      <c r="BF157" s="4">
        <v>292.89999999999998</v>
      </c>
      <c r="BG157" s="41" t="s">
        <v>52</v>
      </c>
      <c r="BH157" s="33"/>
    </row>
    <row r="158" spans="1:60" ht="19.5" thickBot="1" x14ac:dyDescent="0.45">
      <c r="A158" s="27">
        <v>26</v>
      </c>
      <c r="B158" s="14">
        <v>0.24</v>
      </c>
      <c r="C158" s="4">
        <v>80.900000000000006</v>
      </c>
      <c r="D158" s="28" t="s">
        <v>88</v>
      </c>
      <c r="E158" s="35"/>
      <c r="F158" s="27">
        <v>26</v>
      </c>
      <c r="G158" s="14">
        <v>0.24</v>
      </c>
      <c r="H158" s="4">
        <v>246.5</v>
      </c>
      <c r="I158" s="28" t="s">
        <v>35</v>
      </c>
      <c r="J158" s="35"/>
      <c r="K158" s="27">
        <v>26</v>
      </c>
      <c r="L158" s="14">
        <v>0.24</v>
      </c>
      <c r="M158" s="4">
        <v>390.5</v>
      </c>
      <c r="N158" s="28" t="s">
        <v>65</v>
      </c>
      <c r="O158" s="35"/>
      <c r="P158" s="27">
        <v>26</v>
      </c>
      <c r="Q158" s="14">
        <v>0.24</v>
      </c>
      <c r="R158" s="4">
        <v>295.60000000000002</v>
      </c>
      <c r="S158" s="28" t="s">
        <v>48</v>
      </c>
      <c r="T158" s="35"/>
      <c r="U158" s="27">
        <v>26</v>
      </c>
      <c r="V158" s="14">
        <v>0.24</v>
      </c>
      <c r="W158" s="4">
        <v>151.69999999999999</v>
      </c>
      <c r="X158" s="28" t="s">
        <v>27</v>
      </c>
      <c r="Y158" s="35"/>
      <c r="Z158" s="27">
        <v>26</v>
      </c>
      <c r="AA158" s="14">
        <v>0.24</v>
      </c>
      <c r="AB158" s="4">
        <v>151.69999999999999</v>
      </c>
      <c r="AC158" s="28" t="s">
        <v>27</v>
      </c>
      <c r="AD158" s="35"/>
      <c r="AE158" s="27">
        <v>26</v>
      </c>
      <c r="AF158" s="14">
        <v>0.24</v>
      </c>
      <c r="AG158" s="4">
        <v>172.6</v>
      </c>
      <c r="AH158" s="28" t="s">
        <v>46</v>
      </c>
      <c r="AI158" s="35"/>
      <c r="AJ158" s="27">
        <v>26</v>
      </c>
      <c r="AK158" s="14">
        <v>0.24</v>
      </c>
      <c r="AL158" s="4">
        <v>226.9</v>
      </c>
      <c r="AM158" s="28" t="s">
        <v>57</v>
      </c>
      <c r="AN158" s="35"/>
      <c r="AO158" s="27">
        <v>26</v>
      </c>
      <c r="AP158" s="14">
        <v>0.24</v>
      </c>
      <c r="AQ158" s="4">
        <v>0</v>
      </c>
      <c r="AR158" s="28" t="s">
        <v>62</v>
      </c>
      <c r="AS158" s="35"/>
      <c r="AT158" s="27">
        <v>26</v>
      </c>
      <c r="AU158" s="14">
        <v>0.24</v>
      </c>
      <c r="AV158" s="4">
        <v>98.4</v>
      </c>
      <c r="AW158" s="28" t="s">
        <v>41</v>
      </c>
      <c r="AX158" s="35"/>
      <c r="AY158" s="27">
        <v>26</v>
      </c>
      <c r="AZ158" s="14">
        <v>0.24</v>
      </c>
      <c r="BA158" s="4">
        <v>172.3</v>
      </c>
      <c r="BB158" s="28" t="s">
        <v>40</v>
      </c>
      <c r="BC158" s="35"/>
      <c r="BD158" s="27">
        <v>26</v>
      </c>
      <c r="BE158" s="14">
        <v>0.24</v>
      </c>
      <c r="BF158" s="4">
        <v>268.5</v>
      </c>
      <c r="BG158" s="28" t="s">
        <v>29</v>
      </c>
      <c r="BH158" s="35"/>
    </row>
    <row r="159" spans="1:60" x14ac:dyDescent="0.4">
      <c r="A159" s="27">
        <v>27</v>
      </c>
      <c r="B159" s="14">
        <v>0.23</v>
      </c>
      <c r="C159" s="4">
        <v>137.19999999999999</v>
      </c>
      <c r="D159" s="28" t="s">
        <v>35</v>
      </c>
      <c r="E159" s="36"/>
      <c r="F159" s="27">
        <v>27</v>
      </c>
      <c r="G159" s="14">
        <v>0.23</v>
      </c>
      <c r="H159" s="4">
        <v>332.3</v>
      </c>
      <c r="I159" s="28" t="s">
        <v>22</v>
      </c>
      <c r="J159" s="36"/>
      <c r="K159" s="27">
        <v>27</v>
      </c>
      <c r="L159" s="14">
        <v>0.23</v>
      </c>
      <c r="M159" s="4">
        <v>271.60000000000002</v>
      </c>
      <c r="N159" s="28" t="s">
        <v>25</v>
      </c>
      <c r="O159" s="36"/>
      <c r="P159" s="27">
        <v>27</v>
      </c>
      <c r="Q159" s="14">
        <v>0.23</v>
      </c>
      <c r="R159" s="4">
        <v>213.3</v>
      </c>
      <c r="S159" s="28" t="s">
        <v>26</v>
      </c>
      <c r="T159" s="36"/>
      <c r="U159" s="27">
        <v>27</v>
      </c>
      <c r="V159" s="14">
        <v>0.23</v>
      </c>
      <c r="W159" s="4">
        <v>151.69999999999999</v>
      </c>
      <c r="X159" s="28" t="s">
        <v>27</v>
      </c>
      <c r="Y159" s="36"/>
      <c r="Z159" s="27">
        <v>27</v>
      </c>
      <c r="AA159" s="14">
        <v>0.23</v>
      </c>
      <c r="AB159" s="4">
        <v>151.69999999999999</v>
      </c>
      <c r="AC159" s="28" t="s">
        <v>27</v>
      </c>
      <c r="AD159" s="36"/>
      <c r="AE159" s="27">
        <v>27</v>
      </c>
      <c r="AF159" s="14">
        <v>0.23</v>
      </c>
      <c r="AG159" s="4">
        <v>312.89999999999998</v>
      </c>
      <c r="AH159" s="28" t="s">
        <v>44</v>
      </c>
      <c r="AI159" s="36"/>
      <c r="AJ159" s="27">
        <v>27</v>
      </c>
      <c r="AK159" s="14">
        <v>0.23</v>
      </c>
      <c r="AL159" s="4">
        <v>243.4</v>
      </c>
      <c r="AM159" s="28" t="s">
        <v>65</v>
      </c>
      <c r="AN159" s="36"/>
      <c r="AO159" s="27">
        <v>27</v>
      </c>
      <c r="AP159" s="14">
        <v>0.23</v>
      </c>
      <c r="AQ159" s="4">
        <v>0</v>
      </c>
      <c r="AR159" s="28" t="s">
        <v>62</v>
      </c>
      <c r="AS159" s="36"/>
      <c r="AT159" s="27">
        <v>27</v>
      </c>
      <c r="AU159" s="14">
        <v>0.23</v>
      </c>
      <c r="AV159" s="4">
        <v>173.00002899997099</v>
      </c>
      <c r="AW159" s="28" t="s">
        <v>26</v>
      </c>
      <c r="AX159" s="36"/>
      <c r="AY159" s="27">
        <v>27</v>
      </c>
      <c r="AZ159" s="14">
        <v>0.23</v>
      </c>
      <c r="BA159" s="4">
        <v>194.3</v>
      </c>
      <c r="BB159" s="28" t="s">
        <v>64</v>
      </c>
      <c r="BC159" s="36"/>
      <c r="BD159" s="27">
        <v>27</v>
      </c>
      <c r="BE159" s="14">
        <v>0.23</v>
      </c>
      <c r="BF159" s="4">
        <v>252.6</v>
      </c>
      <c r="BG159" s="28" t="s">
        <v>28</v>
      </c>
      <c r="BH159" s="36"/>
    </row>
    <row r="160" spans="1:60" x14ac:dyDescent="0.4">
      <c r="A160" s="27">
        <v>28</v>
      </c>
      <c r="B160" s="14">
        <v>0.22</v>
      </c>
      <c r="C160" s="4">
        <v>168.4</v>
      </c>
      <c r="D160" s="28" t="s">
        <v>135</v>
      </c>
      <c r="F160" s="27">
        <v>28</v>
      </c>
      <c r="G160" s="14">
        <v>0.22</v>
      </c>
      <c r="H160" s="4">
        <v>347.4</v>
      </c>
      <c r="I160" s="28" t="s">
        <v>29</v>
      </c>
      <c r="K160" s="27">
        <v>28</v>
      </c>
      <c r="L160" s="14">
        <v>0.22</v>
      </c>
      <c r="M160" s="4">
        <v>252.9</v>
      </c>
      <c r="N160" s="28" t="s">
        <v>51</v>
      </c>
      <c r="P160" s="27">
        <v>28</v>
      </c>
      <c r="Q160" s="14">
        <v>0.22</v>
      </c>
      <c r="R160" s="4">
        <v>220.7</v>
      </c>
      <c r="S160" s="28" t="s">
        <v>50</v>
      </c>
      <c r="U160" s="27">
        <v>28</v>
      </c>
      <c r="V160" s="14">
        <v>0.22</v>
      </c>
      <c r="W160" s="4">
        <v>179.20002999996998</v>
      </c>
      <c r="X160" s="28" t="s">
        <v>41</v>
      </c>
      <c r="Z160" s="27">
        <v>28</v>
      </c>
      <c r="AA160" s="14">
        <v>0.22</v>
      </c>
      <c r="AB160" s="4">
        <v>179.20002999996998</v>
      </c>
      <c r="AC160" s="28" t="s">
        <v>41</v>
      </c>
      <c r="AE160" s="27">
        <v>28</v>
      </c>
      <c r="AF160" s="14">
        <v>0.22</v>
      </c>
      <c r="AG160" s="4">
        <v>392.6</v>
      </c>
      <c r="AH160" s="28" t="s">
        <v>23</v>
      </c>
      <c r="AJ160" s="27">
        <v>28</v>
      </c>
      <c r="AK160" s="14">
        <v>0.22</v>
      </c>
      <c r="AL160" s="4">
        <v>171.6</v>
      </c>
      <c r="AM160" s="28" t="s">
        <v>32</v>
      </c>
      <c r="AO160" s="27">
        <v>28</v>
      </c>
      <c r="AP160" s="14">
        <v>0.22</v>
      </c>
      <c r="AQ160" s="4">
        <v>0</v>
      </c>
      <c r="AR160" s="28" t="s">
        <v>62</v>
      </c>
      <c r="AT160" s="27">
        <v>28</v>
      </c>
      <c r="AU160" s="14">
        <v>0.22</v>
      </c>
      <c r="AV160" s="4">
        <v>151.40002999997</v>
      </c>
      <c r="AW160" s="28" t="s">
        <v>29</v>
      </c>
      <c r="AY160" s="27">
        <v>28</v>
      </c>
      <c r="AZ160" s="14">
        <v>0.22</v>
      </c>
      <c r="BA160" s="4">
        <v>198.5</v>
      </c>
      <c r="BB160" s="28" t="s">
        <v>45</v>
      </c>
      <c r="BD160" s="27">
        <v>28</v>
      </c>
      <c r="BE160" s="14">
        <v>0.22</v>
      </c>
      <c r="BF160" s="4">
        <v>395.7</v>
      </c>
      <c r="BG160" s="28" t="s">
        <v>44</v>
      </c>
    </row>
    <row r="161" spans="1:60" x14ac:dyDescent="0.4">
      <c r="A161" s="27">
        <v>29</v>
      </c>
      <c r="B161" s="14">
        <v>0.21</v>
      </c>
      <c r="C161" s="4">
        <v>89.8</v>
      </c>
      <c r="D161" s="28" t="s">
        <v>83</v>
      </c>
      <c r="F161" s="27">
        <v>29</v>
      </c>
      <c r="G161" s="14">
        <v>0.21</v>
      </c>
      <c r="H161" s="4">
        <v>0</v>
      </c>
      <c r="I161" s="28" t="s">
        <v>62</v>
      </c>
      <c r="K161" s="27">
        <v>29</v>
      </c>
      <c r="L161" s="14">
        <v>0.21</v>
      </c>
      <c r="M161" s="4">
        <v>520.6</v>
      </c>
      <c r="N161" s="28" t="s">
        <v>19</v>
      </c>
      <c r="P161" s="27">
        <v>29</v>
      </c>
      <c r="Q161" s="14">
        <v>0.21</v>
      </c>
      <c r="R161" s="4">
        <v>228.5</v>
      </c>
      <c r="S161" s="28" t="s">
        <v>42</v>
      </c>
      <c r="U161" s="27">
        <v>29</v>
      </c>
      <c r="V161" s="14">
        <v>0.21</v>
      </c>
      <c r="W161" s="4">
        <v>165.8</v>
      </c>
      <c r="X161" s="28" t="s">
        <v>37</v>
      </c>
      <c r="Z161" s="27">
        <v>29</v>
      </c>
      <c r="AA161" s="14">
        <v>0.21</v>
      </c>
      <c r="AB161" s="4">
        <v>165.8</v>
      </c>
      <c r="AC161" s="28" t="s">
        <v>37</v>
      </c>
      <c r="AE161" s="27">
        <v>29</v>
      </c>
      <c r="AF161" s="14">
        <v>0.21</v>
      </c>
      <c r="AG161" s="4">
        <v>378.8</v>
      </c>
      <c r="AH161" s="28" t="s">
        <v>32</v>
      </c>
      <c r="AJ161" s="27">
        <v>29</v>
      </c>
      <c r="AK161" s="14">
        <v>0.21</v>
      </c>
      <c r="AL161" s="4">
        <v>307.8</v>
      </c>
      <c r="AM161" s="28" t="s">
        <v>59</v>
      </c>
      <c r="AO161" s="27">
        <v>29</v>
      </c>
      <c r="AP161" s="14">
        <v>0.21</v>
      </c>
      <c r="AQ161" s="4">
        <v>0</v>
      </c>
      <c r="AR161" s="28" t="s">
        <v>62</v>
      </c>
      <c r="AT161" s="27">
        <v>29</v>
      </c>
      <c r="AU161" s="14">
        <v>0.21</v>
      </c>
      <c r="AV161" s="4">
        <v>139.6</v>
      </c>
      <c r="AW161" s="28" t="s">
        <v>34</v>
      </c>
      <c r="AY161" s="27">
        <v>29</v>
      </c>
      <c r="AZ161" s="14">
        <v>0.21</v>
      </c>
      <c r="BA161" s="4">
        <v>228.7</v>
      </c>
      <c r="BB161" s="28" t="s">
        <v>49</v>
      </c>
      <c r="BD161" s="27">
        <v>29</v>
      </c>
      <c r="BE161" s="14">
        <v>0.21</v>
      </c>
      <c r="BF161" s="4">
        <v>336.6</v>
      </c>
      <c r="BG161" s="28" t="s">
        <v>31</v>
      </c>
    </row>
    <row r="162" spans="1:60" x14ac:dyDescent="0.4">
      <c r="A162" s="27">
        <v>30</v>
      </c>
      <c r="B162" s="14">
        <v>0.2</v>
      </c>
      <c r="C162" s="4">
        <v>161</v>
      </c>
      <c r="D162" s="28" t="s">
        <v>89</v>
      </c>
      <c r="F162" s="27">
        <v>30</v>
      </c>
      <c r="G162" s="14">
        <v>0.2</v>
      </c>
      <c r="H162" s="4">
        <v>0</v>
      </c>
      <c r="I162" s="28" t="s">
        <v>62</v>
      </c>
      <c r="K162" s="27">
        <v>30</v>
      </c>
      <c r="L162" s="14">
        <v>0.2</v>
      </c>
      <c r="M162" s="4">
        <v>568</v>
      </c>
      <c r="N162" s="28" t="s">
        <v>34</v>
      </c>
      <c r="P162" s="27">
        <v>30</v>
      </c>
      <c r="Q162" s="14">
        <v>0.2</v>
      </c>
      <c r="R162" s="4">
        <v>237</v>
      </c>
      <c r="S162" s="28" t="s">
        <v>88</v>
      </c>
      <c r="U162" s="27">
        <v>30</v>
      </c>
      <c r="V162" s="14">
        <v>0.2</v>
      </c>
      <c r="W162" s="4">
        <v>187.6</v>
      </c>
      <c r="X162" s="28" t="s">
        <v>60</v>
      </c>
      <c r="Z162" s="27">
        <v>30</v>
      </c>
      <c r="AA162" s="14">
        <v>0.2</v>
      </c>
      <c r="AB162" s="4">
        <v>187.6</v>
      </c>
      <c r="AC162" s="28" t="s">
        <v>60</v>
      </c>
      <c r="AE162" s="27">
        <v>30</v>
      </c>
      <c r="AF162" s="14">
        <v>0.2</v>
      </c>
      <c r="AG162" s="4">
        <v>372.3</v>
      </c>
      <c r="AH162" s="28" t="s">
        <v>19</v>
      </c>
      <c r="AJ162" s="27">
        <v>30</v>
      </c>
      <c r="AK162" s="14">
        <v>0.2</v>
      </c>
      <c r="AL162" s="4">
        <v>179.9</v>
      </c>
      <c r="AM162" s="28" t="s">
        <v>55</v>
      </c>
      <c r="AO162" s="27">
        <v>30</v>
      </c>
      <c r="AP162" s="14">
        <v>0.2</v>
      </c>
      <c r="AQ162" s="4">
        <v>0</v>
      </c>
      <c r="AR162" s="28" t="s">
        <v>62</v>
      </c>
      <c r="AT162" s="27">
        <v>30</v>
      </c>
      <c r="AU162" s="14">
        <v>0.2</v>
      </c>
      <c r="AV162" s="4">
        <v>153.9</v>
      </c>
      <c r="AW162" s="28" t="s">
        <v>44</v>
      </c>
      <c r="AY162" s="27">
        <v>30</v>
      </c>
      <c r="AZ162" s="14">
        <v>0.2</v>
      </c>
      <c r="BA162" s="4">
        <v>290.3</v>
      </c>
      <c r="BB162" s="28" t="s">
        <v>29</v>
      </c>
      <c r="BD162" s="27">
        <v>30</v>
      </c>
      <c r="BE162" s="14">
        <v>0.2</v>
      </c>
      <c r="BF162" s="4">
        <v>309.2</v>
      </c>
      <c r="BG162" s="28" t="s">
        <v>51</v>
      </c>
    </row>
    <row r="163" spans="1:60" x14ac:dyDescent="0.4">
      <c r="B163" t="s">
        <v>155</v>
      </c>
      <c r="F163" t="s">
        <v>156</v>
      </c>
      <c r="K163" t="s">
        <v>157</v>
      </c>
      <c r="P163" t="s">
        <v>147</v>
      </c>
      <c r="U163" t="s">
        <v>158</v>
      </c>
      <c r="Z163" t="s">
        <v>159</v>
      </c>
      <c r="AE163" t="s">
        <v>160</v>
      </c>
      <c r="AK163" t="s">
        <v>161</v>
      </c>
      <c r="AO163" t="s">
        <v>162</v>
      </c>
      <c r="AT163" t="s">
        <v>163</v>
      </c>
      <c r="AY163" t="s">
        <v>164</v>
      </c>
      <c r="BD163" t="s">
        <v>165</v>
      </c>
    </row>
    <row r="164" spans="1:60" ht="19.5" thickBot="1" x14ac:dyDescent="0.45">
      <c r="A164" s="8" t="s">
        <v>18</v>
      </c>
      <c r="B164" s="4">
        <v>2.3699199999999996</v>
      </c>
      <c r="C164" s="4">
        <f>+AVERAGE(B165:B169)</f>
        <v>1.6679669717427423</v>
      </c>
      <c r="D164" s="4"/>
      <c r="E164" s="5"/>
      <c r="F164" s="8" t="s">
        <v>18</v>
      </c>
      <c r="G164" s="4">
        <v>1.7290003799996199</v>
      </c>
      <c r="H164" s="4">
        <f>+AVERAGE(G165:G169)</f>
        <v>1.480712761185109</v>
      </c>
      <c r="I164" s="4"/>
      <c r="J164" s="5"/>
      <c r="K164" s="8" t="s">
        <v>18</v>
      </c>
      <c r="L164" s="4">
        <v>3.5664000000000002</v>
      </c>
      <c r="M164" s="4">
        <f>+AVERAGE(L165:L169)</f>
        <v>2.655300120599879</v>
      </c>
      <c r="N164" s="4"/>
      <c r="O164" s="5"/>
      <c r="P164" s="8" t="s">
        <v>18</v>
      </c>
      <c r="Q164" s="4">
        <v>6.4597499999999997</v>
      </c>
      <c r="R164" s="4">
        <f>+AVERAGE(Q165:Q169)</f>
        <v>4.0903520000000002</v>
      </c>
      <c r="S164" s="4"/>
      <c r="T164" s="5"/>
      <c r="U164" s="8" t="s">
        <v>18</v>
      </c>
      <c r="V164" s="4">
        <v>3.6414000000000004</v>
      </c>
      <c r="W164" s="4">
        <f>+AVERAGE(V165:V169)</f>
        <v>1.9934864481523138</v>
      </c>
      <c r="X164" s="4"/>
      <c r="Y164" s="5"/>
      <c r="Z164" s="8" t="s">
        <v>18</v>
      </c>
      <c r="AA164" s="4">
        <v>19.034400000000002</v>
      </c>
      <c r="AB164" s="4">
        <f>+AVERAGE(AA165:AA169)</f>
        <v>7.5022199999999994</v>
      </c>
      <c r="AC164" s="4"/>
      <c r="AD164" s="5"/>
      <c r="AE164" s="8" t="s">
        <v>18</v>
      </c>
      <c r="AF164" s="4">
        <v>0.99839999999999995</v>
      </c>
      <c r="AG164" s="4">
        <f>+AVERAGE(AF165:AF169)</f>
        <v>0.89101333333333321</v>
      </c>
      <c r="AH164" s="4"/>
      <c r="AI164" s="5"/>
      <c r="AJ164" s="8" t="s">
        <v>18</v>
      </c>
      <c r="AK164" s="4">
        <v>9.0592000000000006</v>
      </c>
      <c r="AL164" s="4">
        <f>+AVERAGE(AK165:AK169)</f>
        <v>5.9851400000000003</v>
      </c>
      <c r="AM164" s="4"/>
      <c r="AN164" s="5"/>
      <c r="AO164" s="8" t="s">
        <v>166</v>
      </c>
      <c r="AP164" s="4">
        <v>2.0989620370370368</v>
      </c>
      <c r="AQ164" s="4">
        <f>+AVERAGE(AP165:AP169)</f>
        <v>1.3507545880467871</v>
      </c>
      <c r="AR164" s="4">
        <v>0</v>
      </c>
      <c r="AS164" s="5"/>
      <c r="AT164" s="8" t="s">
        <v>18</v>
      </c>
      <c r="AU164" s="4">
        <v>1.9394166666666666</v>
      </c>
      <c r="AV164" s="4">
        <f>+AVERAGE(AU165:AU169)</f>
        <v>1.0606254492502587</v>
      </c>
      <c r="AW164" s="4"/>
      <c r="AX164" s="5"/>
      <c r="AY164" s="8" t="s">
        <v>18</v>
      </c>
      <c r="AZ164" s="4">
        <v>2.6280002849997146</v>
      </c>
      <c r="BA164" s="4">
        <f>+AVERAGE(AZ165:AZ169)</f>
        <v>1.4869177178186566</v>
      </c>
      <c r="BB164" s="4"/>
      <c r="BC164" s="5"/>
      <c r="BD164" s="8" t="s">
        <v>18</v>
      </c>
      <c r="BE164" s="4">
        <v>5.1855002849997147</v>
      </c>
      <c r="BF164" s="4">
        <f>+AVERAGE(BE165:BE169)</f>
        <v>2.7955650018887757</v>
      </c>
      <c r="BG164" s="4"/>
      <c r="BH164" s="5"/>
    </row>
    <row r="165" spans="1:60" x14ac:dyDescent="0.4">
      <c r="A165" s="9">
        <v>1</v>
      </c>
      <c r="B165" s="10">
        <v>2.3699199999999996</v>
      </c>
      <c r="C165" s="11">
        <v>84.639999999999986</v>
      </c>
      <c r="D165" s="12" t="s">
        <v>45</v>
      </c>
      <c r="F165" s="9">
        <v>1</v>
      </c>
      <c r="G165" s="10">
        <v>1.7290003799996199</v>
      </c>
      <c r="H165" s="11">
        <v>18.200003999995999</v>
      </c>
      <c r="I165" s="12" t="s">
        <v>63</v>
      </c>
      <c r="K165" s="9">
        <v>1</v>
      </c>
      <c r="L165" s="10">
        <v>3.5664000000000002</v>
      </c>
      <c r="M165" s="11">
        <v>222.9</v>
      </c>
      <c r="N165" s="12" t="s">
        <v>61</v>
      </c>
      <c r="P165" s="9">
        <v>1</v>
      </c>
      <c r="Q165" s="10">
        <v>6.4597499999999997</v>
      </c>
      <c r="R165" s="11">
        <v>430.65</v>
      </c>
      <c r="S165" s="12" t="s">
        <v>50</v>
      </c>
      <c r="U165" s="9">
        <v>1</v>
      </c>
      <c r="V165" s="10">
        <v>3.6414000000000004</v>
      </c>
      <c r="W165" s="11">
        <v>260.10000000000002</v>
      </c>
      <c r="X165" s="12" t="s">
        <v>39</v>
      </c>
      <c r="Z165" s="9">
        <v>1</v>
      </c>
      <c r="AA165" s="10">
        <v>19.034400000000002</v>
      </c>
      <c r="AB165" s="11">
        <v>1189.6500000000001</v>
      </c>
      <c r="AC165" s="12" t="s">
        <v>26</v>
      </c>
      <c r="AE165" s="9">
        <v>1</v>
      </c>
      <c r="AF165" s="10">
        <v>0.99839999999999995</v>
      </c>
      <c r="AG165" s="11">
        <v>62.4</v>
      </c>
      <c r="AH165" s="12" t="s">
        <v>40</v>
      </c>
      <c r="AJ165" s="9">
        <v>1</v>
      </c>
      <c r="AK165" s="10">
        <v>9.0592000000000006</v>
      </c>
      <c r="AL165" s="11">
        <v>566.20000000000005</v>
      </c>
      <c r="AM165" s="12" t="s">
        <v>19</v>
      </c>
      <c r="AO165" s="9">
        <v>1</v>
      </c>
      <c r="AP165" s="10">
        <v>2.0989620370370368</v>
      </c>
      <c r="AQ165" s="11">
        <v>14.182175925925925</v>
      </c>
      <c r="AR165" s="12" t="s">
        <v>44</v>
      </c>
      <c r="AT165" s="9">
        <v>1</v>
      </c>
      <c r="AU165" s="10">
        <v>1.9394166666666666</v>
      </c>
      <c r="AV165" s="11">
        <v>13.104166666666666</v>
      </c>
      <c r="AW165" s="12" t="s">
        <v>34</v>
      </c>
      <c r="AY165" s="9">
        <v>1</v>
      </c>
      <c r="AZ165" s="10">
        <v>2.6280002849997146</v>
      </c>
      <c r="BA165" s="11">
        <v>175.20001899998098</v>
      </c>
      <c r="BB165" s="12" t="s">
        <v>36</v>
      </c>
      <c r="BD165" s="9">
        <v>1</v>
      </c>
      <c r="BE165" s="10">
        <v>5.1855002849997147</v>
      </c>
      <c r="BF165" s="11">
        <v>345.70001899998101</v>
      </c>
      <c r="BG165" s="12" t="s">
        <v>28</v>
      </c>
    </row>
    <row r="166" spans="1:60" x14ac:dyDescent="0.4">
      <c r="A166" s="13">
        <v>2</v>
      </c>
      <c r="B166" s="14">
        <v>1.6890002849997148</v>
      </c>
      <c r="C166" s="4">
        <v>112.60001899998099</v>
      </c>
      <c r="D166" s="15" t="s">
        <v>28</v>
      </c>
      <c r="F166" s="13">
        <v>2</v>
      </c>
      <c r="G166" s="14">
        <v>1.6898037037037035</v>
      </c>
      <c r="H166" s="4">
        <v>11.417592592592591</v>
      </c>
      <c r="I166" s="15" t="s">
        <v>46</v>
      </c>
      <c r="K166" s="13">
        <v>2</v>
      </c>
      <c r="L166" s="14">
        <v>2.9967003149996851</v>
      </c>
      <c r="M166" s="4">
        <v>142.700014999985</v>
      </c>
      <c r="N166" s="15" t="s">
        <v>33</v>
      </c>
      <c r="P166" s="13">
        <v>2</v>
      </c>
      <c r="Q166" s="14">
        <v>3.8163199999999997</v>
      </c>
      <c r="R166" s="4">
        <v>238.51999999999998</v>
      </c>
      <c r="S166" s="15" t="s">
        <v>26</v>
      </c>
      <c r="U166" s="13">
        <v>2</v>
      </c>
      <c r="V166" s="14">
        <v>1.8396003359996642</v>
      </c>
      <c r="W166" s="4">
        <v>65.700011999988007</v>
      </c>
      <c r="X166" s="15" t="s">
        <v>28</v>
      </c>
      <c r="Z166" s="13">
        <v>2</v>
      </c>
      <c r="AA166" s="14">
        <v>5.8734000000000002</v>
      </c>
      <c r="AB166" s="4">
        <v>326.3</v>
      </c>
      <c r="AC166" s="15" t="s">
        <v>51</v>
      </c>
      <c r="AE166" s="13">
        <v>2</v>
      </c>
      <c r="AF166" s="14">
        <v>0.95760000000000001</v>
      </c>
      <c r="AG166" s="4">
        <v>53.2</v>
      </c>
      <c r="AH166" s="15" t="s">
        <v>43</v>
      </c>
      <c r="AJ166" s="13">
        <v>2</v>
      </c>
      <c r="AK166" s="14">
        <v>7.926800000000001</v>
      </c>
      <c r="AL166" s="4">
        <v>566.20000000000005</v>
      </c>
      <c r="AM166" s="15" t="s">
        <v>19</v>
      </c>
      <c r="AO166" s="13">
        <v>2</v>
      </c>
      <c r="AP166" s="14">
        <v>1.3214446280991736</v>
      </c>
      <c r="AQ166" s="4">
        <v>16.941597796143252</v>
      </c>
      <c r="AR166" s="15" t="s">
        <v>64</v>
      </c>
      <c r="AT166" s="13">
        <v>2</v>
      </c>
      <c r="AU166" s="14">
        <v>1.0916543209876544</v>
      </c>
      <c r="AV166" s="4">
        <v>68.228395061728392</v>
      </c>
      <c r="AW166" s="15" t="s">
        <v>37</v>
      </c>
      <c r="AY166" s="13">
        <v>2</v>
      </c>
      <c r="AZ166" s="14">
        <v>1.4854000000000001</v>
      </c>
      <c r="BA166" s="4">
        <v>106.1</v>
      </c>
      <c r="BB166" s="15" t="s">
        <v>54</v>
      </c>
      <c r="BD166" s="13">
        <v>2</v>
      </c>
      <c r="BE166" s="14">
        <v>4.8398002799997197</v>
      </c>
      <c r="BF166" s="4">
        <v>345.70001999997999</v>
      </c>
      <c r="BG166" s="15" t="s">
        <v>68</v>
      </c>
    </row>
    <row r="167" spans="1:60" x14ac:dyDescent="0.4">
      <c r="A167" s="13">
        <v>3</v>
      </c>
      <c r="B167" s="14">
        <v>1.519200287999712</v>
      </c>
      <c r="C167" s="4">
        <v>84.400015999984006</v>
      </c>
      <c r="D167" s="15" t="s">
        <v>43</v>
      </c>
      <c r="F167" s="13">
        <v>3</v>
      </c>
      <c r="G167" s="14">
        <v>1.3806</v>
      </c>
      <c r="H167" s="4">
        <v>17.7</v>
      </c>
      <c r="I167" s="15" t="s">
        <v>83</v>
      </c>
      <c r="K167" s="13">
        <v>3</v>
      </c>
      <c r="L167" s="14">
        <v>2.8151999999999999</v>
      </c>
      <c r="M167" s="4">
        <v>122.4</v>
      </c>
      <c r="N167" s="15" t="s">
        <v>37</v>
      </c>
      <c r="P167" s="13">
        <v>3</v>
      </c>
      <c r="Q167" s="14">
        <v>3.6174599999999999</v>
      </c>
      <c r="R167" s="4">
        <v>172.26</v>
      </c>
      <c r="S167" s="15" t="s">
        <v>22</v>
      </c>
      <c r="U167" s="13">
        <v>3</v>
      </c>
      <c r="V167" s="14">
        <v>1.548</v>
      </c>
      <c r="W167" s="4">
        <v>103.2</v>
      </c>
      <c r="X167" s="15" t="s">
        <v>33</v>
      </c>
      <c r="Z167" s="13">
        <v>3</v>
      </c>
      <c r="AA167" s="14">
        <v>4.3155000000000001</v>
      </c>
      <c r="AB167" s="4">
        <v>205.5</v>
      </c>
      <c r="AC167" s="15" t="s">
        <v>27</v>
      </c>
      <c r="AE167" s="13">
        <v>3</v>
      </c>
      <c r="AF167" s="14">
        <v>0.94346666666666668</v>
      </c>
      <c r="AG167" s="4">
        <v>32.533333333333331</v>
      </c>
      <c r="AH167" s="15" t="s">
        <v>34</v>
      </c>
      <c r="AJ167" s="13">
        <v>3</v>
      </c>
      <c r="AK167" s="14">
        <v>5.0957999999999997</v>
      </c>
      <c r="AL167" s="4">
        <v>283.10000000000002</v>
      </c>
      <c r="AM167" s="15" t="s">
        <v>28</v>
      </c>
      <c r="AO167" s="13">
        <v>3</v>
      </c>
      <c r="AP167" s="14">
        <v>1.3024966517857142</v>
      </c>
      <c r="AQ167" s="4">
        <v>13.710491071428571</v>
      </c>
      <c r="AR167" s="15" t="s">
        <v>49</v>
      </c>
      <c r="AT167" s="13">
        <v>3</v>
      </c>
      <c r="AU167" s="14">
        <v>0.81120000000000003</v>
      </c>
      <c r="AV167" s="4">
        <v>10.4</v>
      </c>
      <c r="AW167" s="15" t="s">
        <v>31</v>
      </c>
      <c r="AY167" s="13">
        <v>3</v>
      </c>
      <c r="AZ167" s="14">
        <v>1.1482105263157893</v>
      </c>
      <c r="BA167" s="4">
        <v>63.789473684210527</v>
      </c>
      <c r="BB167" s="15" t="s">
        <v>49</v>
      </c>
      <c r="BD167" s="13">
        <v>3</v>
      </c>
      <c r="BE167" s="14">
        <v>1.5713244444444443</v>
      </c>
      <c r="BF167" s="4">
        <v>30.217777777777776</v>
      </c>
      <c r="BG167" s="15" t="s">
        <v>107</v>
      </c>
    </row>
    <row r="168" spans="1:60" x14ac:dyDescent="0.4">
      <c r="A168" s="13">
        <v>4</v>
      </c>
      <c r="B168" s="14">
        <v>1.3965000000000001</v>
      </c>
      <c r="C168" s="4">
        <v>99.75</v>
      </c>
      <c r="D168" s="15" t="s">
        <v>53</v>
      </c>
      <c r="F168" s="13">
        <v>4</v>
      </c>
      <c r="G168" s="14">
        <v>1.353722222222222</v>
      </c>
      <c r="H168" s="4">
        <v>33.843055555555551</v>
      </c>
      <c r="I168" s="15" t="s">
        <v>60</v>
      </c>
      <c r="K168" s="13">
        <v>4</v>
      </c>
      <c r="L168" s="14">
        <v>2.1150002879997118</v>
      </c>
      <c r="M168" s="4">
        <v>117.500015999984</v>
      </c>
      <c r="N168" s="15" t="s">
        <v>29</v>
      </c>
      <c r="P168" s="13">
        <v>4</v>
      </c>
      <c r="Q168" s="14">
        <v>3.5436800000000002</v>
      </c>
      <c r="R168" s="4">
        <v>221.48000000000002</v>
      </c>
      <c r="S168" s="15" t="s">
        <v>35</v>
      </c>
      <c r="U168" s="13">
        <v>4</v>
      </c>
      <c r="V168" s="14">
        <v>1.4783785714285715</v>
      </c>
      <c r="W168" s="4">
        <v>50.978571428571428</v>
      </c>
      <c r="X168" s="15" t="s">
        <v>47</v>
      </c>
      <c r="Z168" s="13">
        <v>4</v>
      </c>
      <c r="AA168" s="14">
        <v>4.2089999999999996</v>
      </c>
      <c r="AB168" s="4">
        <v>183</v>
      </c>
      <c r="AC168" s="15" t="s">
        <v>42</v>
      </c>
      <c r="AE168" s="13">
        <v>4</v>
      </c>
      <c r="AF168" s="14">
        <v>0.81270000000000009</v>
      </c>
      <c r="AG168" s="4">
        <v>38.700000000000003</v>
      </c>
      <c r="AH168" s="15" t="s">
        <v>24</v>
      </c>
      <c r="AJ168" s="13">
        <v>4</v>
      </c>
      <c r="AK168" s="14">
        <v>4.5296000000000003</v>
      </c>
      <c r="AL168" s="4">
        <v>283.10000000000002</v>
      </c>
      <c r="AM168" s="15" t="s">
        <v>28</v>
      </c>
      <c r="AO168" s="13">
        <v>4</v>
      </c>
      <c r="AP168" s="14">
        <v>1.043593432835821</v>
      </c>
      <c r="AQ168" s="4">
        <v>18.308656716417911</v>
      </c>
      <c r="AR168" s="15" t="s">
        <v>91</v>
      </c>
      <c r="AT168" s="13">
        <v>4</v>
      </c>
      <c r="AU168" s="14">
        <v>0.7408562585969739</v>
      </c>
      <c r="AV168" s="20">
        <v>7.798486932599725</v>
      </c>
      <c r="AW168" s="15" t="s">
        <v>24</v>
      </c>
      <c r="AY168" s="13">
        <v>4</v>
      </c>
      <c r="AZ168" s="14">
        <v>1.1121777777777779</v>
      </c>
      <c r="BA168" s="4">
        <v>46.340740740740742</v>
      </c>
      <c r="BB168" s="15" t="s">
        <v>45</v>
      </c>
      <c r="BD168" s="13">
        <v>4</v>
      </c>
      <c r="BE168" s="14">
        <v>1.2416</v>
      </c>
      <c r="BF168" s="4">
        <v>77.599999999999994</v>
      </c>
      <c r="BG168" s="15" t="s">
        <v>19</v>
      </c>
    </row>
    <row r="169" spans="1:60" x14ac:dyDescent="0.4">
      <c r="A169" s="13">
        <v>5</v>
      </c>
      <c r="B169" s="14">
        <v>1.3652142857142857</v>
      </c>
      <c r="C169" s="4">
        <v>59.357142857142854</v>
      </c>
      <c r="D169" s="15" t="s">
        <v>61</v>
      </c>
      <c r="F169" s="13">
        <v>5</v>
      </c>
      <c r="G169" s="14">
        <v>1.2504374999999999</v>
      </c>
      <c r="H169" s="4">
        <v>21.937499999999996</v>
      </c>
      <c r="I169" s="15" t="s">
        <v>37</v>
      </c>
      <c r="K169" s="13">
        <v>5</v>
      </c>
      <c r="L169" s="14">
        <v>1.7831999999999999</v>
      </c>
      <c r="M169" s="4">
        <v>74.3</v>
      </c>
      <c r="N169" s="15" t="s">
        <v>63</v>
      </c>
      <c r="P169" s="13">
        <v>5</v>
      </c>
      <c r="Q169" s="14">
        <v>3.0145499999999998</v>
      </c>
      <c r="R169" s="4">
        <v>215.32499999999999</v>
      </c>
      <c r="S169" s="15" t="s">
        <v>36</v>
      </c>
      <c r="U169" s="13">
        <v>5</v>
      </c>
      <c r="V169" s="14">
        <v>1.4600533333333334</v>
      </c>
      <c r="W169" s="4">
        <v>91.25333333333333</v>
      </c>
      <c r="X169" s="15" t="s">
        <v>87</v>
      </c>
      <c r="Z169" s="13">
        <v>5</v>
      </c>
      <c r="AA169" s="14">
        <v>4.0788000000000002</v>
      </c>
      <c r="AB169" s="4">
        <v>169.95</v>
      </c>
      <c r="AC169" s="15" t="s">
        <v>22</v>
      </c>
      <c r="AE169" s="13">
        <v>5</v>
      </c>
      <c r="AF169" s="14">
        <v>0.74289999999999989</v>
      </c>
      <c r="AG169" s="4">
        <v>32.299999999999997</v>
      </c>
      <c r="AH169" s="15" t="s">
        <v>28</v>
      </c>
      <c r="AJ169" s="13">
        <v>5</v>
      </c>
      <c r="AK169" s="14">
        <v>3.3142999999999998</v>
      </c>
      <c r="AL169" s="4">
        <v>144.1</v>
      </c>
      <c r="AM169" s="15" t="s">
        <v>35</v>
      </c>
      <c r="AO169" s="13">
        <v>5</v>
      </c>
      <c r="AP169" s="14">
        <v>0.98727619047619031</v>
      </c>
      <c r="AQ169" s="4">
        <v>22.438095238095237</v>
      </c>
      <c r="AR169" s="15" t="s">
        <v>85</v>
      </c>
      <c r="AT169" s="13">
        <v>5</v>
      </c>
      <c r="AU169" s="14">
        <v>0.72</v>
      </c>
      <c r="AV169" s="4">
        <v>30</v>
      </c>
      <c r="AW169" s="15" t="s">
        <v>19</v>
      </c>
      <c r="AY169" s="13">
        <v>5</v>
      </c>
      <c r="AZ169" s="14">
        <v>1.0608</v>
      </c>
      <c r="BA169" s="4">
        <v>66.3</v>
      </c>
      <c r="BB169" s="15" t="s">
        <v>35</v>
      </c>
      <c r="BD169" s="13">
        <v>5</v>
      </c>
      <c r="BE169" s="14">
        <v>1.1395999999999999</v>
      </c>
      <c r="BF169" s="4">
        <v>25.9</v>
      </c>
      <c r="BG169" s="15" t="s">
        <v>53</v>
      </c>
    </row>
    <row r="170" spans="1:60" x14ac:dyDescent="0.4">
      <c r="A170" s="13">
        <v>6</v>
      </c>
      <c r="B170" s="14">
        <v>1.3551592592592592</v>
      </c>
      <c r="C170" s="4">
        <v>46.729629629629628</v>
      </c>
      <c r="D170" s="15" t="s">
        <v>40</v>
      </c>
      <c r="F170" s="13">
        <v>6</v>
      </c>
      <c r="G170" s="14">
        <v>1.1996619718309858</v>
      </c>
      <c r="H170" s="4">
        <v>23.070422535211268</v>
      </c>
      <c r="I170" s="15" t="s">
        <v>92</v>
      </c>
      <c r="K170" s="13">
        <v>6</v>
      </c>
      <c r="L170" s="14">
        <v>1.5540002799997199</v>
      </c>
      <c r="M170" s="4">
        <v>111.00001999998</v>
      </c>
      <c r="N170" s="15" t="s">
        <v>32</v>
      </c>
      <c r="P170" s="13">
        <v>6</v>
      </c>
      <c r="Q170" s="14">
        <v>2.7858749999999999</v>
      </c>
      <c r="R170" s="4">
        <v>121.125</v>
      </c>
      <c r="S170" s="15" t="s">
        <v>28</v>
      </c>
      <c r="U170" s="13">
        <v>6</v>
      </c>
      <c r="V170" s="14">
        <v>1.3200160000000001</v>
      </c>
      <c r="W170" s="4">
        <v>57.392000000000003</v>
      </c>
      <c r="X170" s="15" t="s">
        <v>88</v>
      </c>
      <c r="Z170" s="13">
        <v>6</v>
      </c>
      <c r="AA170" s="14">
        <v>3.1052000000000004</v>
      </c>
      <c r="AB170" s="4">
        <v>110.9</v>
      </c>
      <c r="AC170" s="15" t="s">
        <v>28</v>
      </c>
      <c r="AE170" s="13">
        <v>6</v>
      </c>
      <c r="AF170" s="14">
        <v>0.69120000000000004</v>
      </c>
      <c r="AG170" s="4">
        <v>28.8</v>
      </c>
      <c r="AH170" s="15" t="s">
        <v>21</v>
      </c>
      <c r="AJ170" s="13">
        <v>6</v>
      </c>
      <c r="AK170" s="14">
        <v>2.2624</v>
      </c>
      <c r="AL170" s="4">
        <v>80.8</v>
      </c>
      <c r="AM170" s="15" t="s">
        <v>23</v>
      </c>
      <c r="AO170" s="13">
        <v>6</v>
      </c>
      <c r="AP170" s="14">
        <v>0.94639999999999991</v>
      </c>
      <c r="AQ170" s="4">
        <v>18.2</v>
      </c>
      <c r="AR170" s="15" t="s">
        <v>51</v>
      </c>
      <c r="AT170" s="13">
        <v>6</v>
      </c>
      <c r="AU170" s="14">
        <v>0.71509090909090911</v>
      </c>
      <c r="AV170" s="4">
        <v>12.545454545454545</v>
      </c>
      <c r="AW170" s="15" t="s">
        <v>50</v>
      </c>
      <c r="AY170" s="13">
        <v>6</v>
      </c>
      <c r="AZ170" s="14">
        <v>0.98000033599966396</v>
      </c>
      <c r="BA170" s="4">
        <v>35.000011999987997</v>
      </c>
      <c r="BB170" s="15" t="s">
        <v>22</v>
      </c>
      <c r="BD170" s="13">
        <v>6</v>
      </c>
      <c r="BE170" s="14">
        <v>1.0920000000000001</v>
      </c>
      <c r="BF170" s="4">
        <v>27.3</v>
      </c>
      <c r="BG170" s="15" t="s">
        <v>61</v>
      </c>
    </row>
    <row r="171" spans="1:60" x14ac:dyDescent="0.4">
      <c r="A171" s="13">
        <v>7</v>
      </c>
      <c r="B171" s="14">
        <v>1.2940799999999999</v>
      </c>
      <c r="C171" s="4">
        <v>80.88</v>
      </c>
      <c r="D171" s="15" t="s">
        <v>33</v>
      </c>
      <c r="F171" s="13">
        <v>7</v>
      </c>
      <c r="G171" s="14">
        <v>1.0208003189996813</v>
      </c>
      <c r="H171" s="4">
        <v>35.200010999989004</v>
      </c>
      <c r="I171" s="15" t="s">
        <v>51</v>
      </c>
      <c r="K171" s="13">
        <v>7</v>
      </c>
      <c r="L171" s="14">
        <v>1.4939999999999998</v>
      </c>
      <c r="M171" s="4">
        <v>99.6</v>
      </c>
      <c r="N171" s="15" t="s">
        <v>52</v>
      </c>
      <c r="P171" s="13">
        <v>7</v>
      </c>
      <c r="Q171" s="14">
        <v>2.5379999999999998</v>
      </c>
      <c r="R171" s="4">
        <v>141</v>
      </c>
      <c r="S171" s="15" t="s">
        <v>19</v>
      </c>
      <c r="U171" s="13">
        <v>7</v>
      </c>
      <c r="V171" s="14">
        <v>1.0198588235294117</v>
      </c>
      <c r="W171" s="4">
        <v>42.494117647058822</v>
      </c>
      <c r="X171" s="15" t="s">
        <v>43</v>
      </c>
      <c r="Z171" s="13">
        <v>7</v>
      </c>
      <c r="AA171" s="14">
        <v>2.9232</v>
      </c>
      <c r="AB171" s="4">
        <v>100.8</v>
      </c>
      <c r="AC171" s="15" t="s">
        <v>19</v>
      </c>
      <c r="AE171" s="13">
        <v>7</v>
      </c>
      <c r="AF171" s="14">
        <v>0.67631460674157307</v>
      </c>
      <c r="AG171" s="4">
        <v>16.907865168539328</v>
      </c>
      <c r="AH171" s="15" t="s">
        <v>51</v>
      </c>
      <c r="AJ171" s="13">
        <v>7</v>
      </c>
      <c r="AK171" s="14">
        <v>1.4833000000000003</v>
      </c>
      <c r="AL171" s="4">
        <v>70.63333333333334</v>
      </c>
      <c r="AM171" s="15" t="s">
        <v>63</v>
      </c>
      <c r="AO171" s="13">
        <v>7</v>
      </c>
      <c r="AP171" s="14">
        <v>0.87680027199972799</v>
      </c>
      <c r="AQ171" s="4">
        <v>54.800016999983001</v>
      </c>
      <c r="AR171" s="15" t="s">
        <v>27</v>
      </c>
      <c r="AT171" s="13">
        <v>7</v>
      </c>
      <c r="AU171" s="14">
        <v>0.71489954751131224</v>
      </c>
      <c r="AV171" s="4">
        <v>25.532126696832581</v>
      </c>
      <c r="AW171" s="15" t="s">
        <v>54</v>
      </c>
      <c r="AY171" s="13">
        <v>7</v>
      </c>
      <c r="AZ171" s="14">
        <v>0.95128000000000001</v>
      </c>
      <c r="BA171" s="4">
        <v>41.36</v>
      </c>
      <c r="BB171" s="15" t="s">
        <v>21</v>
      </c>
      <c r="BD171" s="13">
        <v>7</v>
      </c>
      <c r="BE171" s="14">
        <v>0.99280000000000002</v>
      </c>
      <c r="BF171" s="4">
        <v>29.2</v>
      </c>
      <c r="BG171" s="15" t="s">
        <v>94</v>
      </c>
    </row>
    <row r="172" spans="1:60" x14ac:dyDescent="0.4">
      <c r="A172" s="13">
        <v>8</v>
      </c>
      <c r="B172" s="14">
        <v>1.1868000000000001</v>
      </c>
      <c r="C172" s="4">
        <v>74.174999999999997</v>
      </c>
      <c r="D172" s="15" t="s">
        <v>32</v>
      </c>
      <c r="F172" s="13">
        <v>8</v>
      </c>
      <c r="G172" s="14">
        <v>1.0199762376237622</v>
      </c>
      <c r="H172" s="4">
        <v>48.570297029702964</v>
      </c>
      <c r="I172" s="15" t="s">
        <v>84</v>
      </c>
      <c r="K172" s="13">
        <v>8</v>
      </c>
      <c r="L172" s="14">
        <v>1.4024952380952382</v>
      </c>
      <c r="M172" s="4">
        <v>48.361904761904761</v>
      </c>
      <c r="N172" s="15" t="s">
        <v>64</v>
      </c>
      <c r="P172" s="13">
        <v>8</v>
      </c>
      <c r="Q172" s="14">
        <v>1.8237176470588234</v>
      </c>
      <c r="R172" s="4">
        <v>75.988235294117644</v>
      </c>
      <c r="S172" s="15" t="s">
        <v>34</v>
      </c>
      <c r="U172" s="13">
        <v>8</v>
      </c>
      <c r="V172" s="14">
        <v>1.008</v>
      </c>
      <c r="W172" s="4">
        <v>48</v>
      </c>
      <c r="X172" s="15" t="s">
        <v>31</v>
      </c>
      <c r="Z172" s="13">
        <v>8</v>
      </c>
      <c r="AA172" s="14">
        <v>2.1930000000000001</v>
      </c>
      <c r="AB172" s="4">
        <v>64.5</v>
      </c>
      <c r="AC172" s="15" t="s">
        <v>36</v>
      </c>
      <c r="AE172" s="13">
        <v>8</v>
      </c>
      <c r="AF172" s="14">
        <v>0.6704444444444444</v>
      </c>
      <c r="AG172" s="4">
        <v>15.237373737373737</v>
      </c>
      <c r="AH172" s="15" t="s">
        <v>19</v>
      </c>
      <c r="AJ172" s="13">
        <v>8</v>
      </c>
      <c r="AK172" s="14">
        <v>1.415</v>
      </c>
      <c r="AL172" s="4">
        <v>35.375</v>
      </c>
      <c r="AM172" s="15" t="s">
        <v>40</v>
      </c>
      <c r="AO172" s="13">
        <v>8</v>
      </c>
      <c r="AP172" s="14">
        <v>0.84035862068965517</v>
      </c>
      <c r="AQ172" s="4">
        <v>35.014942528735631</v>
      </c>
      <c r="AR172" s="15" t="s">
        <v>48</v>
      </c>
      <c r="AT172" s="13">
        <v>8</v>
      </c>
      <c r="AU172" s="14">
        <v>0.66731125827814564</v>
      </c>
      <c r="AV172" s="4">
        <v>37.072847682119203</v>
      </c>
      <c r="AW172" s="15" t="s">
        <v>36</v>
      </c>
      <c r="AY172" s="13">
        <v>8</v>
      </c>
      <c r="AZ172" s="14">
        <v>0.93480034199965789</v>
      </c>
      <c r="BA172" s="4">
        <v>16.400005999993997</v>
      </c>
      <c r="BB172" s="15" t="s">
        <v>27</v>
      </c>
      <c r="BD172" s="13">
        <v>8</v>
      </c>
      <c r="BE172" s="14">
        <v>0.9559375</v>
      </c>
      <c r="BF172" s="4">
        <v>41.5625</v>
      </c>
      <c r="BG172" s="15" t="s">
        <v>57</v>
      </c>
    </row>
    <row r="173" spans="1:60" x14ac:dyDescent="0.4">
      <c r="A173" s="13">
        <v>9</v>
      </c>
      <c r="B173" s="14">
        <v>1.0374000000000001</v>
      </c>
      <c r="C173" s="4">
        <v>49.4</v>
      </c>
      <c r="D173" s="15" t="s">
        <v>48</v>
      </c>
      <c r="F173" s="13">
        <v>9</v>
      </c>
      <c r="G173" s="14">
        <v>1.0156137931034483</v>
      </c>
      <c r="H173" s="4">
        <v>42.317241379310346</v>
      </c>
      <c r="I173" s="15" t="s">
        <v>45</v>
      </c>
      <c r="K173" s="13">
        <v>9</v>
      </c>
      <c r="L173" s="14">
        <v>1.3838003399996601</v>
      </c>
      <c r="M173" s="4">
        <v>40.700009999990002</v>
      </c>
      <c r="N173" s="15" t="s">
        <v>47</v>
      </c>
      <c r="P173" s="13">
        <v>9</v>
      </c>
      <c r="Q173" s="14">
        <v>1.4616</v>
      </c>
      <c r="R173" s="4">
        <v>52.2</v>
      </c>
      <c r="S173" s="15" t="s">
        <v>31</v>
      </c>
      <c r="U173" s="13">
        <v>9</v>
      </c>
      <c r="V173" s="14">
        <v>0.96220000000000006</v>
      </c>
      <c r="W173" s="4">
        <v>28.3</v>
      </c>
      <c r="X173" s="15" t="s">
        <v>22</v>
      </c>
      <c r="Z173" s="13">
        <v>9</v>
      </c>
      <c r="AA173" s="14">
        <v>2.1320000000000001</v>
      </c>
      <c r="AB173" s="4">
        <v>53.3</v>
      </c>
      <c r="AC173" s="15" t="s">
        <v>43</v>
      </c>
      <c r="AE173" s="13">
        <v>9</v>
      </c>
      <c r="AF173" s="14">
        <v>0.67026666666666668</v>
      </c>
      <c r="AG173" s="4">
        <v>23.938095238095237</v>
      </c>
      <c r="AH173" s="15" t="s">
        <v>27</v>
      </c>
      <c r="AJ173" s="13">
        <v>9</v>
      </c>
      <c r="AK173" s="14">
        <v>1.3888363636363636</v>
      </c>
      <c r="AL173" s="4">
        <v>47.890909090909091</v>
      </c>
      <c r="AM173" s="15" t="s">
        <v>52</v>
      </c>
      <c r="AO173" s="13">
        <v>9</v>
      </c>
      <c r="AP173" s="14">
        <v>0.81452093023255812</v>
      </c>
      <c r="AQ173" s="4">
        <v>35.413953488372094</v>
      </c>
      <c r="AR173" s="15" t="s">
        <v>121</v>
      </c>
      <c r="AT173" s="13">
        <v>9</v>
      </c>
      <c r="AU173" s="14">
        <v>0.64</v>
      </c>
      <c r="AV173" s="4">
        <v>16</v>
      </c>
      <c r="AW173" s="15" t="s">
        <v>25</v>
      </c>
      <c r="AY173" s="13">
        <v>9</v>
      </c>
      <c r="AZ173" s="14">
        <v>0.90262162162162163</v>
      </c>
      <c r="BA173" s="4">
        <v>17.358108108108109</v>
      </c>
      <c r="BB173" s="15" t="s">
        <v>31</v>
      </c>
      <c r="BD173" s="13">
        <v>9</v>
      </c>
      <c r="BE173" s="14">
        <v>0.89419999999999999</v>
      </c>
      <c r="BF173" s="4">
        <v>31.935714285714287</v>
      </c>
      <c r="BG173" s="15" t="s">
        <v>20</v>
      </c>
    </row>
    <row r="174" spans="1:60" x14ac:dyDescent="0.4">
      <c r="A174" s="13">
        <v>10</v>
      </c>
      <c r="B174" s="14">
        <v>0.97750000000000004</v>
      </c>
      <c r="C174" s="4">
        <v>28.75</v>
      </c>
      <c r="D174" s="15" t="s">
        <v>23</v>
      </c>
      <c r="F174" s="13">
        <v>10</v>
      </c>
      <c r="G174" s="14">
        <v>1.012</v>
      </c>
      <c r="H174" s="4">
        <v>23</v>
      </c>
      <c r="I174" s="15" t="s">
        <v>68</v>
      </c>
      <c r="K174" s="13">
        <v>10</v>
      </c>
      <c r="L174" s="14">
        <v>1.3288003519996479</v>
      </c>
      <c r="M174" s="4">
        <v>30.200007999992</v>
      </c>
      <c r="N174" s="15" t="s">
        <v>21</v>
      </c>
      <c r="P174" s="13">
        <v>10</v>
      </c>
      <c r="Q174" s="14">
        <v>1.276</v>
      </c>
      <c r="R174" s="4">
        <v>44</v>
      </c>
      <c r="S174" s="15" t="s">
        <v>45</v>
      </c>
      <c r="U174" s="13">
        <v>10</v>
      </c>
      <c r="V174" s="14">
        <v>0.94679999999999997</v>
      </c>
      <c r="W174" s="4">
        <v>52.6</v>
      </c>
      <c r="X174" s="15" t="s">
        <v>34</v>
      </c>
      <c r="Z174" s="13">
        <v>10</v>
      </c>
      <c r="AA174" s="14">
        <v>1.8084</v>
      </c>
      <c r="AB174" s="4">
        <v>41.1</v>
      </c>
      <c r="AC174" s="15" t="s">
        <v>29</v>
      </c>
      <c r="AE174" s="13">
        <v>10</v>
      </c>
      <c r="AF174" s="14">
        <v>0.64600000000000002</v>
      </c>
      <c r="AG174" s="4">
        <v>19</v>
      </c>
      <c r="AH174" s="15" t="s">
        <v>29</v>
      </c>
      <c r="AJ174" s="13">
        <v>10</v>
      </c>
      <c r="AK174" s="14">
        <v>1.2555000000000001</v>
      </c>
      <c r="AL174" s="4">
        <v>83.7</v>
      </c>
      <c r="AM174" s="15" t="s">
        <v>65</v>
      </c>
      <c r="AO174" s="13">
        <v>10</v>
      </c>
      <c r="AP174" s="14">
        <v>0.81041712062256821</v>
      </c>
      <c r="AQ174" s="4">
        <v>23.83579766536965</v>
      </c>
      <c r="AR174" s="15" t="s">
        <v>32</v>
      </c>
      <c r="AT174" s="13">
        <v>10</v>
      </c>
      <c r="AU174" s="14">
        <v>0.61687588424437301</v>
      </c>
      <c r="AV174" s="4">
        <v>18.143408360128618</v>
      </c>
      <c r="AW174" s="15" t="s">
        <v>21</v>
      </c>
      <c r="AY174" s="13">
        <v>10</v>
      </c>
      <c r="AZ174" s="14">
        <v>0.88923902439024394</v>
      </c>
      <c r="BA174" s="4">
        <v>30.663414634146342</v>
      </c>
      <c r="BB174" s="15" t="s">
        <v>39</v>
      </c>
      <c r="BD174" s="13">
        <v>10</v>
      </c>
      <c r="BE174" s="14">
        <v>0.89127272727272722</v>
      </c>
      <c r="BF174" s="4">
        <v>55.704545454545453</v>
      </c>
      <c r="BG174" s="15" t="s">
        <v>23</v>
      </c>
    </row>
    <row r="175" spans="1:60" x14ac:dyDescent="0.4">
      <c r="A175" s="13">
        <v>11</v>
      </c>
      <c r="B175" s="14">
        <v>0.97199999999999998</v>
      </c>
      <c r="C175" s="4">
        <v>40.5</v>
      </c>
      <c r="D175" s="15" t="s">
        <v>35</v>
      </c>
      <c r="F175" s="13">
        <v>11</v>
      </c>
      <c r="G175" s="14">
        <v>1.0032000000000001</v>
      </c>
      <c r="H175" s="4">
        <v>62.7</v>
      </c>
      <c r="I175" s="15" t="s">
        <v>42</v>
      </c>
      <c r="K175" s="13">
        <v>11</v>
      </c>
      <c r="L175" s="14">
        <v>1.190000335999664</v>
      </c>
      <c r="M175" s="4">
        <v>42.500011999987997</v>
      </c>
      <c r="N175" s="15" t="s">
        <v>54</v>
      </c>
      <c r="P175" s="13">
        <v>11</v>
      </c>
      <c r="Q175" s="14">
        <v>1.1840000000000002</v>
      </c>
      <c r="R175" s="4">
        <v>29.6</v>
      </c>
      <c r="S175" s="15" t="s">
        <v>23</v>
      </c>
      <c r="U175" s="13">
        <v>11</v>
      </c>
      <c r="V175" s="14">
        <v>0.94240000000000002</v>
      </c>
      <c r="W175" s="4">
        <v>58.9</v>
      </c>
      <c r="X175" s="15" t="s">
        <v>54</v>
      </c>
      <c r="Z175" s="13">
        <v>11</v>
      </c>
      <c r="AA175" s="14">
        <v>1.6379999999999999</v>
      </c>
      <c r="AB175" s="4">
        <v>21</v>
      </c>
      <c r="AC175" s="15" t="s">
        <v>34</v>
      </c>
      <c r="AE175" s="13">
        <v>11</v>
      </c>
      <c r="AF175" s="14">
        <v>0.56483142857142854</v>
      </c>
      <c r="AG175" s="4">
        <v>7.2414285714285711</v>
      </c>
      <c r="AH175" s="15" t="s">
        <v>26</v>
      </c>
      <c r="AJ175" s="13">
        <v>11</v>
      </c>
      <c r="AK175" s="14">
        <v>1.1064468085106385</v>
      </c>
      <c r="AL175" s="4">
        <v>11.6468085106383</v>
      </c>
      <c r="AM175" s="15" t="s">
        <v>34</v>
      </c>
      <c r="AO175" s="13">
        <v>11</v>
      </c>
      <c r="AP175" s="14">
        <v>0.79599999999999993</v>
      </c>
      <c r="AQ175" s="4">
        <v>19.899999999999999</v>
      </c>
      <c r="AR175" s="15" t="s">
        <v>68</v>
      </c>
      <c r="AT175" s="13">
        <v>11</v>
      </c>
      <c r="AU175" s="14">
        <v>0.61446217616580323</v>
      </c>
      <c r="AV175" s="4">
        <v>29.260103626943007</v>
      </c>
      <c r="AW175" s="15" t="s">
        <v>38</v>
      </c>
      <c r="AY175" s="13">
        <v>11</v>
      </c>
      <c r="AZ175" s="14">
        <v>0.88439999999999996</v>
      </c>
      <c r="BA175" s="4">
        <v>20.100000000000001</v>
      </c>
      <c r="BB175" s="15" t="s">
        <v>61</v>
      </c>
      <c r="BD175" s="13">
        <v>11</v>
      </c>
      <c r="BE175" s="14">
        <v>0.88192222222222227</v>
      </c>
      <c r="BF175" s="4">
        <v>30.411111111111111</v>
      </c>
      <c r="BG175" s="15" t="s">
        <v>30</v>
      </c>
    </row>
    <row r="176" spans="1:60" x14ac:dyDescent="0.4">
      <c r="A176" s="13">
        <v>12</v>
      </c>
      <c r="B176" s="14">
        <v>0.83200035999964006</v>
      </c>
      <c r="C176" s="4">
        <v>20.800008999991</v>
      </c>
      <c r="D176" s="15" t="s">
        <v>36</v>
      </c>
      <c r="F176" s="13">
        <v>12</v>
      </c>
      <c r="G176" s="14">
        <v>0.91142295081967217</v>
      </c>
      <c r="H176" s="4">
        <v>26.806557377049181</v>
      </c>
      <c r="I176" s="15" t="s">
        <v>38</v>
      </c>
      <c r="K176" s="13">
        <v>12</v>
      </c>
      <c r="L176" s="14">
        <v>1.1031428571428572</v>
      </c>
      <c r="M176" s="4">
        <v>21.214285714285715</v>
      </c>
      <c r="N176" s="15" t="s">
        <v>83</v>
      </c>
      <c r="P176" s="13">
        <v>12</v>
      </c>
      <c r="Q176" s="14">
        <v>1.1661999999999999</v>
      </c>
      <c r="R176" s="4">
        <v>34.299999999999997</v>
      </c>
      <c r="S176" s="15" t="s">
        <v>33</v>
      </c>
      <c r="U176" s="13">
        <v>12</v>
      </c>
      <c r="V176" s="14">
        <v>0.93870967741935485</v>
      </c>
      <c r="W176" s="4">
        <v>23.467741935483872</v>
      </c>
      <c r="X176" s="15" t="s">
        <v>42</v>
      </c>
      <c r="Z176" s="13">
        <v>12</v>
      </c>
      <c r="AA176" s="14">
        <v>1.2711000000000001</v>
      </c>
      <c r="AB176" s="4">
        <v>22.3</v>
      </c>
      <c r="AC176" s="15" t="s">
        <v>40</v>
      </c>
      <c r="AE176" s="13">
        <v>12</v>
      </c>
      <c r="AF176" s="14">
        <v>0.5623999999999999</v>
      </c>
      <c r="AG176" s="4">
        <v>3.8</v>
      </c>
      <c r="AH176" s="15" t="s">
        <v>42</v>
      </c>
      <c r="AJ176" s="13">
        <v>12</v>
      </c>
      <c r="AK176" s="14">
        <v>1.0882666666666667</v>
      </c>
      <c r="AL176" s="20">
        <v>24.733333333333334</v>
      </c>
      <c r="AM176" s="15" t="s">
        <v>38</v>
      </c>
      <c r="AO176" s="13">
        <v>12</v>
      </c>
      <c r="AP176" s="14">
        <v>0.75810000000000011</v>
      </c>
      <c r="AQ176" s="4">
        <v>36.1</v>
      </c>
      <c r="AR176" s="15" t="s">
        <v>93</v>
      </c>
      <c r="AT176" s="13">
        <v>12</v>
      </c>
      <c r="AU176" s="14">
        <v>0.59160000000000001</v>
      </c>
      <c r="AV176" s="4">
        <v>20.399999999999999</v>
      </c>
      <c r="AW176" s="15" t="s">
        <v>40</v>
      </c>
      <c r="AY176" s="13">
        <v>12</v>
      </c>
      <c r="AZ176" s="14">
        <v>0.85000033999966007</v>
      </c>
      <c r="BA176" s="4">
        <v>25.000009999989999</v>
      </c>
      <c r="BB176" s="15" t="s">
        <v>26</v>
      </c>
      <c r="BD176" s="13">
        <v>12</v>
      </c>
      <c r="BE176" s="14">
        <v>0.87360038999960987</v>
      </c>
      <c r="BF176" s="4">
        <v>11.200004999994999</v>
      </c>
      <c r="BG176" s="15" t="s">
        <v>45</v>
      </c>
    </row>
    <row r="177" spans="1:60" x14ac:dyDescent="0.4">
      <c r="A177" s="13">
        <v>13</v>
      </c>
      <c r="B177" s="14">
        <v>0.63359999999999994</v>
      </c>
      <c r="C177" s="4">
        <v>14.4</v>
      </c>
      <c r="D177" s="15" t="s">
        <v>29</v>
      </c>
      <c r="F177" s="13">
        <v>13</v>
      </c>
      <c r="G177" s="14">
        <v>0.83719999999999994</v>
      </c>
      <c r="H177" s="4">
        <v>29.9</v>
      </c>
      <c r="I177" s="15" t="s">
        <v>70</v>
      </c>
      <c r="K177" s="13">
        <v>13</v>
      </c>
      <c r="L177" s="14">
        <v>1.0895999999999999</v>
      </c>
      <c r="M177" s="4">
        <v>68.099999999999994</v>
      </c>
      <c r="N177" s="15" t="s">
        <v>88</v>
      </c>
      <c r="P177" s="13">
        <v>13</v>
      </c>
      <c r="Q177" s="14">
        <v>0.5623999999999999</v>
      </c>
      <c r="R177" s="20">
        <v>3.8</v>
      </c>
      <c r="S177" s="15" t="s">
        <v>24</v>
      </c>
      <c r="U177" s="13">
        <v>13</v>
      </c>
      <c r="V177" s="14">
        <v>0.92763478260869559</v>
      </c>
      <c r="W177" s="4">
        <v>21.082608695652173</v>
      </c>
      <c r="X177" s="15" t="s">
        <v>26</v>
      </c>
      <c r="Z177" s="13">
        <v>13</v>
      </c>
      <c r="AA177" s="14">
        <v>1.17</v>
      </c>
      <c r="AB177" s="4">
        <v>22.5</v>
      </c>
      <c r="AC177" s="15" t="s">
        <v>21</v>
      </c>
      <c r="AE177" s="13">
        <v>13</v>
      </c>
      <c r="AF177" s="14">
        <v>0.5252</v>
      </c>
      <c r="AG177" s="4">
        <v>10.1</v>
      </c>
      <c r="AH177" s="15" t="s">
        <v>36</v>
      </c>
      <c r="AJ177" s="13">
        <v>13</v>
      </c>
      <c r="AK177" s="14">
        <v>1.078935</v>
      </c>
      <c r="AL177" s="4">
        <v>13.8325</v>
      </c>
      <c r="AM177" s="15" t="s">
        <v>48</v>
      </c>
      <c r="AO177" s="13">
        <v>13</v>
      </c>
      <c r="AP177" s="14">
        <v>0.74480000000000002</v>
      </c>
      <c r="AQ177" s="4">
        <v>26.6</v>
      </c>
      <c r="AR177" s="15" t="s">
        <v>84</v>
      </c>
      <c r="AT177" s="13">
        <v>13</v>
      </c>
      <c r="AU177" s="14">
        <v>0.56840000000000002</v>
      </c>
      <c r="AV177" s="4">
        <v>40.6</v>
      </c>
      <c r="AW177" s="15" t="s">
        <v>30</v>
      </c>
      <c r="AY177" s="13">
        <v>13</v>
      </c>
      <c r="AZ177" s="14">
        <v>0.8192799999999999</v>
      </c>
      <c r="BA177" s="4">
        <v>39.013333333333328</v>
      </c>
      <c r="BB177" s="15" t="s">
        <v>43</v>
      </c>
      <c r="BD177" s="13">
        <v>13</v>
      </c>
      <c r="BE177" s="14">
        <v>0.81359999999999999</v>
      </c>
      <c r="BF177" s="4">
        <v>33.9</v>
      </c>
      <c r="BG177" s="15" t="s">
        <v>33</v>
      </c>
    </row>
    <row r="178" spans="1:60" x14ac:dyDescent="0.4">
      <c r="A178" s="13">
        <v>14</v>
      </c>
      <c r="B178" s="14">
        <v>0.59111590909090905</v>
      </c>
      <c r="C178" s="4">
        <v>7.5784090909090907</v>
      </c>
      <c r="D178" s="15" t="s">
        <v>52</v>
      </c>
      <c r="F178" s="13">
        <v>14</v>
      </c>
      <c r="G178" s="14">
        <v>0.79580000000000006</v>
      </c>
      <c r="H178" s="4">
        <v>34.6</v>
      </c>
      <c r="I178" s="15" t="s">
        <v>30</v>
      </c>
      <c r="K178" s="13">
        <v>14</v>
      </c>
      <c r="L178" s="14">
        <v>1.0080003599996399</v>
      </c>
      <c r="M178" s="4">
        <v>25.200008999990999</v>
      </c>
      <c r="N178" s="15" t="s">
        <v>45</v>
      </c>
      <c r="P178" s="13">
        <v>14</v>
      </c>
      <c r="Q178" s="14">
        <v>0.44495076923076926</v>
      </c>
      <c r="R178" s="4">
        <v>4.6836923076923078</v>
      </c>
      <c r="S178" s="15" t="s">
        <v>40</v>
      </c>
      <c r="U178" s="13">
        <v>14</v>
      </c>
      <c r="V178" s="14">
        <v>0.92340034199965793</v>
      </c>
      <c r="W178" s="4">
        <v>16.200005999993998</v>
      </c>
      <c r="X178" s="15" t="s">
        <v>24</v>
      </c>
      <c r="Z178" s="13">
        <v>14</v>
      </c>
      <c r="AA178" s="14">
        <v>0.90249999999999997</v>
      </c>
      <c r="AB178" s="4">
        <v>9.5</v>
      </c>
      <c r="AC178" s="15" t="s">
        <v>35</v>
      </c>
      <c r="AE178" s="13">
        <v>14</v>
      </c>
      <c r="AF178" s="14">
        <v>0.49400000000000005</v>
      </c>
      <c r="AG178" s="4">
        <v>5.2</v>
      </c>
      <c r="AH178" s="15" t="s">
        <v>22</v>
      </c>
      <c r="AJ178" s="13">
        <v>14</v>
      </c>
      <c r="AK178" s="14">
        <v>0.97660000000000002</v>
      </c>
      <c r="AL178" s="4">
        <v>17.133333333333333</v>
      </c>
      <c r="AM178" s="15" t="s">
        <v>60</v>
      </c>
      <c r="AO178" s="13">
        <v>14</v>
      </c>
      <c r="AP178" s="14">
        <v>0.66132936802973985</v>
      </c>
      <c r="AQ178" s="4">
        <v>22.804460966542752</v>
      </c>
      <c r="AR178" s="15" t="s">
        <v>88</v>
      </c>
      <c r="AT178" s="13">
        <v>14</v>
      </c>
      <c r="AU178" s="14">
        <v>0.56679999999999997</v>
      </c>
      <c r="AV178" s="4">
        <v>10.9</v>
      </c>
      <c r="AW178" s="15" t="s">
        <v>23</v>
      </c>
      <c r="AY178" s="13">
        <v>14</v>
      </c>
      <c r="AZ178" s="14">
        <v>0.81200000000000006</v>
      </c>
      <c r="BA178" s="4">
        <v>20.3</v>
      </c>
      <c r="BB178" s="15" t="s">
        <v>52</v>
      </c>
      <c r="BD178" s="13">
        <v>14</v>
      </c>
      <c r="BE178" s="14">
        <v>0.81000028799971191</v>
      </c>
      <c r="BF178" s="4">
        <v>45.000015999984001</v>
      </c>
      <c r="BG178" s="15" t="s">
        <v>63</v>
      </c>
    </row>
    <row r="179" spans="1:60" x14ac:dyDescent="0.4">
      <c r="A179" s="13">
        <v>15</v>
      </c>
      <c r="B179" s="14">
        <v>0.57376271186440675</v>
      </c>
      <c r="C179" s="4">
        <v>11.033898305084746</v>
      </c>
      <c r="D179" s="18" t="s">
        <v>58</v>
      </c>
      <c r="F179" s="13">
        <v>15</v>
      </c>
      <c r="G179" s="14">
        <v>0.75278135593220341</v>
      </c>
      <c r="H179" s="4">
        <v>41.82118644067797</v>
      </c>
      <c r="I179" s="18" t="s">
        <v>44</v>
      </c>
      <c r="K179" s="13">
        <v>15</v>
      </c>
      <c r="L179" s="14">
        <v>0.79733333333333323</v>
      </c>
      <c r="M179" s="4">
        <v>10.222222222222221</v>
      </c>
      <c r="N179" s="18" t="s">
        <v>44</v>
      </c>
      <c r="P179" s="13">
        <v>15</v>
      </c>
      <c r="Q179" s="14">
        <v>0.39547928994082837</v>
      </c>
      <c r="R179" s="4">
        <v>8.9881656804733723</v>
      </c>
      <c r="S179" s="18" t="s">
        <v>27</v>
      </c>
      <c r="U179" s="13">
        <v>15</v>
      </c>
      <c r="V179" s="14">
        <v>0.74385742574257419</v>
      </c>
      <c r="W179" s="4">
        <v>14.304950495049505</v>
      </c>
      <c r="X179" s="18" t="s">
        <v>58</v>
      </c>
      <c r="Z179" s="13">
        <v>15</v>
      </c>
      <c r="AA179" s="14">
        <v>0.15967517401392109</v>
      </c>
      <c r="AB179" s="20">
        <v>1.0788863109048723</v>
      </c>
      <c r="AC179" s="18" t="s">
        <v>24</v>
      </c>
      <c r="AE179" s="13">
        <v>15</v>
      </c>
      <c r="AF179" s="14">
        <v>0.41563636363636369</v>
      </c>
      <c r="AG179" s="20">
        <v>7.2918660287081343</v>
      </c>
      <c r="AH179" s="18" t="s">
        <v>35</v>
      </c>
      <c r="AJ179" s="13">
        <v>15</v>
      </c>
      <c r="AK179" s="14">
        <v>0.95688750000000011</v>
      </c>
      <c r="AL179" s="4">
        <v>28.143750000000001</v>
      </c>
      <c r="AM179" s="18" t="s">
        <v>54</v>
      </c>
      <c r="AO179" s="13">
        <v>15</v>
      </c>
      <c r="AP179" s="14">
        <v>0.65519999999999989</v>
      </c>
      <c r="AQ179" s="4">
        <v>36.4</v>
      </c>
      <c r="AR179" s="18" t="s">
        <v>37</v>
      </c>
      <c r="AT179" s="13">
        <v>15</v>
      </c>
      <c r="AU179" s="14">
        <v>0.54280000000000006</v>
      </c>
      <c r="AV179" s="4">
        <v>23.6</v>
      </c>
      <c r="AW179" s="18" t="s">
        <v>45</v>
      </c>
      <c r="AY179" s="13">
        <v>15</v>
      </c>
      <c r="AZ179" s="14">
        <v>0.752</v>
      </c>
      <c r="BA179" s="4">
        <v>47</v>
      </c>
      <c r="BB179" s="18" t="s">
        <v>47</v>
      </c>
      <c r="BD179" s="13">
        <v>15</v>
      </c>
      <c r="BE179" s="14">
        <v>0.75810000000000011</v>
      </c>
      <c r="BF179" s="4">
        <v>36.1</v>
      </c>
      <c r="BG179" s="18" t="s">
        <v>48</v>
      </c>
    </row>
    <row r="180" spans="1:60" x14ac:dyDescent="0.4">
      <c r="A180" s="13">
        <v>16</v>
      </c>
      <c r="B180" s="14">
        <v>0.51800044399955603</v>
      </c>
      <c r="C180" s="20">
        <v>3.5000029999970002</v>
      </c>
      <c r="D180" s="18" t="s">
        <v>24</v>
      </c>
      <c r="F180" s="13">
        <v>16</v>
      </c>
      <c r="G180" s="14">
        <v>0.70050028499971506</v>
      </c>
      <c r="H180" s="4">
        <v>46.700018999981005</v>
      </c>
      <c r="I180" s="18" t="s">
        <v>26</v>
      </c>
      <c r="K180" s="13">
        <v>16</v>
      </c>
      <c r="L180" s="14">
        <v>0.78090034199965797</v>
      </c>
      <c r="M180" s="4">
        <v>13.700005999994</v>
      </c>
      <c r="N180" s="18" t="s">
        <v>31</v>
      </c>
      <c r="P180" s="13">
        <v>16</v>
      </c>
      <c r="Q180" s="14">
        <v>0.37619999999999998</v>
      </c>
      <c r="R180" s="4">
        <v>6.6</v>
      </c>
      <c r="S180" s="18" t="s">
        <v>21</v>
      </c>
      <c r="U180" s="13">
        <v>16</v>
      </c>
      <c r="V180" s="14">
        <v>0.59200044399955598</v>
      </c>
      <c r="W180" s="4">
        <v>4.0000029999970002</v>
      </c>
      <c r="X180" s="18" t="s">
        <v>29</v>
      </c>
      <c r="Z180" s="13">
        <v>16</v>
      </c>
      <c r="AA180" s="14">
        <v>0</v>
      </c>
      <c r="AB180" s="4">
        <v>0</v>
      </c>
      <c r="AC180" s="18" t="s">
        <v>62</v>
      </c>
      <c r="AE180" s="13">
        <v>16</v>
      </c>
      <c r="AF180" s="14">
        <v>0</v>
      </c>
      <c r="AG180" s="4">
        <v>0</v>
      </c>
      <c r="AH180" s="18" t="s">
        <v>62</v>
      </c>
      <c r="AJ180" s="13">
        <v>16</v>
      </c>
      <c r="AK180" s="14">
        <v>0.93840000000000001</v>
      </c>
      <c r="AL180" s="4">
        <v>39.1</v>
      </c>
      <c r="AM180" s="18" t="s">
        <v>37</v>
      </c>
      <c r="AO180" s="13">
        <v>16</v>
      </c>
      <c r="AP180" s="14">
        <v>0.61280000000000001</v>
      </c>
      <c r="AQ180" s="4">
        <v>38.299999999999997</v>
      </c>
      <c r="AR180" s="18" t="s">
        <v>83</v>
      </c>
      <c r="AT180" s="13">
        <v>16</v>
      </c>
      <c r="AU180" s="14">
        <v>0.49949999999999994</v>
      </c>
      <c r="AV180" s="4">
        <v>33.299999999999997</v>
      </c>
      <c r="AW180" s="18" t="s">
        <v>42</v>
      </c>
      <c r="AY180" s="13">
        <v>16</v>
      </c>
      <c r="AZ180" s="14">
        <v>0.55099999999999993</v>
      </c>
      <c r="BA180" s="4">
        <v>5.8</v>
      </c>
      <c r="BB180" s="18" t="s">
        <v>41</v>
      </c>
      <c r="BD180" s="13">
        <v>16</v>
      </c>
      <c r="BE180" s="14">
        <v>0.60680044399955591</v>
      </c>
      <c r="BF180" s="20">
        <v>4.1000029999969998</v>
      </c>
      <c r="BG180" s="18" t="s">
        <v>66</v>
      </c>
    </row>
    <row r="181" spans="1:60" ht="19.5" thickBot="1" x14ac:dyDescent="0.45">
      <c r="A181" s="13">
        <v>17</v>
      </c>
      <c r="B181" s="14">
        <v>0.49590034199965799</v>
      </c>
      <c r="C181" s="4">
        <v>8.7000059999939996</v>
      </c>
      <c r="D181" s="18" t="s">
        <v>21</v>
      </c>
      <c r="F181" s="13">
        <v>17</v>
      </c>
      <c r="G181" s="14">
        <v>0.66080027999972002</v>
      </c>
      <c r="H181" s="4">
        <v>47.20001999998</v>
      </c>
      <c r="I181" s="18" t="s">
        <v>36</v>
      </c>
      <c r="K181" s="13">
        <v>17</v>
      </c>
      <c r="L181" s="14">
        <v>0.41131666666666661</v>
      </c>
      <c r="M181" s="20">
        <v>2.7791666666666663</v>
      </c>
      <c r="N181" s="18" t="s">
        <v>53</v>
      </c>
      <c r="P181" s="13">
        <v>17</v>
      </c>
      <c r="Q181" s="14">
        <v>0.37440000000000001</v>
      </c>
      <c r="R181" s="4">
        <v>7.2</v>
      </c>
      <c r="S181" s="18" t="s">
        <v>29</v>
      </c>
      <c r="U181" s="13">
        <v>17</v>
      </c>
      <c r="V181" s="14">
        <v>0.50349999999999995</v>
      </c>
      <c r="W181" s="4">
        <v>5.3</v>
      </c>
      <c r="X181" s="18" t="s">
        <v>36</v>
      </c>
      <c r="Z181" s="13">
        <v>17</v>
      </c>
      <c r="AA181" s="14">
        <v>0</v>
      </c>
      <c r="AB181" s="4">
        <v>0</v>
      </c>
      <c r="AC181" s="18" t="s">
        <v>62</v>
      </c>
      <c r="AE181" s="13">
        <v>17</v>
      </c>
      <c r="AF181" s="14">
        <v>0</v>
      </c>
      <c r="AG181" s="4">
        <v>0</v>
      </c>
      <c r="AH181" s="18" t="s">
        <v>62</v>
      </c>
      <c r="AJ181" s="13">
        <v>17</v>
      </c>
      <c r="AK181" s="14">
        <v>0.90882580645161304</v>
      </c>
      <c r="AL181" s="4">
        <v>17.477419354838712</v>
      </c>
      <c r="AM181" s="18" t="s">
        <v>24</v>
      </c>
      <c r="AO181" s="13">
        <v>17</v>
      </c>
      <c r="AP181" s="14">
        <v>0.60995999999999995</v>
      </c>
      <c r="AQ181" s="4">
        <v>40.664000000000001</v>
      </c>
      <c r="AR181" s="18" t="s">
        <v>47</v>
      </c>
      <c r="AT181" s="13">
        <v>17</v>
      </c>
      <c r="AU181" s="14">
        <v>0.49356521739130432</v>
      </c>
      <c r="AV181" s="4">
        <v>11.217391304347826</v>
      </c>
      <c r="AW181" s="18" t="s">
        <v>35</v>
      </c>
      <c r="AY181" s="13">
        <v>17</v>
      </c>
      <c r="AZ181" s="14">
        <v>0.48839999999999995</v>
      </c>
      <c r="BA181" s="4">
        <v>3.3</v>
      </c>
      <c r="BB181" s="18" t="s">
        <v>29</v>
      </c>
      <c r="BD181" s="13">
        <v>17</v>
      </c>
      <c r="BE181" s="14">
        <v>0.5586000000000001</v>
      </c>
      <c r="BF181" s="4">
        <v>9.8000000000000007</v>
      </c>
      <c r="BG181" s="18" t="s">
        <v>31</v>
      </c>
    </row>
    <row r="182" spans="1:60" ht="19.5" thickBot="1" x14ac:dyDescent="0.45">
      <c r="A182" s="40">
        <v>18</v>
      </c>
      <c r="B182" s="22">
        <v>0.45599999999999996</v>
      </c>
      <c r="C182" s="23">
        <v>4.8</v>
      </c>
      <c r="D182" s="24" t="s">
        <v>31</v>
      </c>
      <c r="F182" s="40">
        <v>18</v>
      </c>
      <c r="G182" s="22">
        <v>0.64</v>
      </c>
      <c r="H182" s="23">
        <v>40</v>
      </c>
      <c r="I182" s="24" t="s">
        <v>91</v>
      </c>
      <c r="K182" s="40">
        <v>18</v>
      </c>
      <c r="L182" s="22">
        <v>0.34200000000000003</v>
      </c>
      <c r="M182" s="23">
        <v>3.6</v>
      </c>
      <c r="N182" s="24" t="s">
        <v>58</v>
      </c>
      <c r="P182" s="40">
        <v>18</v>
      </c>
      <c r="Q182" s="22">
        <v>0.32372131147540978</v>
      </c>
      <c r="R182" s="23">
        <v>4.1502732240437155</v>
      </c>
      <c r="S182" s="24" t="s">
        <v>43</v>
      </c>
      <c r="U182" s="40">
        <v>18</v>
      </c>
      <c r="V182" s="22">
        <v>0.46020000000000005</v>
      </c>
      <c r="W182" s="23">
        <v>5.9</v>
      </c>
      <c r="X182" s="24" t="s">
        <v>35</v>
      </c>
      <c r="Z182" s="40">
        <v>18</v>
      </c>
      <c r="AA182" s="22">
        <v>0</v>
      </c>
      <c r="AB182" s="23">
        <v>0</v>
      </c>
      <c r="AC182" s="24" t="s">
        <v>62</v>
      </c>
      <c r="AE182" s="40">
        <v>18</v>
      </c>
      <c r="AF182" s="22">
        <v>0</v>
      </c>
      <c r="AG182" s="23">
        <v>0</v>
      </c>
      <c r="AH182" s="24" t="s">
        <v>62</v>
      </c>
      <c r="AJ182" s="40">
        <v>18</v>
      </c>
      <c r="AK182" s="22">
        <v>0.25159999999999999</v>
      </c>
      <c r="AL182" s="23">
        <v>1.7</v>
      </c>
      <c r="AM182" s="24" t="s">
        <v>25</v>
      </c>
      <c r="AO182" s="40">
        <v>18</v>
      </c>
      <c r="AP182" s="22">
        <v>0.57400000000000007</v>
      </c>
      <c r="AQ182" s="23">
        <v>41</v>
      </c>
      <c r="AR182" s="24" t="s">
        <v>40</v>
      </c>
      <c r="AT182" s="40">
        <v>18</v>
      </c>
      <c r="AU182" s="22">
        <v>0.45439999999999997</v>
      </c>
      <c r="AV182" s="23">
        <v>28.4</v>
      </c>
      <c r="AW182" s="24" t="s">
        <v>63</v>
      </c>
      <c r="AY182" s="40">
        <v>18</v>
      </c>
      <c r="AZ182" s="22">
        <v>0.47579999999999995</v>
      </c>
      <c r="BA182" s="23">
        <v>6.1</v>
      </c>
      <c r="BB182" s="24" t="s">
        <v>33</v>
      </c>
      <c r="BD182" s="40">
        <v>18</v>
      </c>
      <c r="BE182" s="22">
        <v>0.50949803921568626</v>
      </c>
      <c r="BF182" s="23">
        <v>5.3631372549019609</v>
      </c>
      <c r="BG182" s="24" t="s">
        <v>50</v>
      </c>
    </row>
    <row r="183" spans="1:60" x14ac:dyDescent="0.4">
      <c r="A183" s="27">
        <v>19</v>
      </c>
      <c r="B183" s="14">
        <v>0.31</v>
      </c>
      <c r="C183" s="4">
        <v>110.77272727272727</v>
      </c>
      <c r="D183" s="28" t="s">
        <v>41</v>
      </c>
      <c r="E183" s="29"/>
      <c r="F183" s="27">
        <v>19</v>
      </c>
      <c r="G183" s="14">
        <v>0.31</v>
      </c>
      <c r="H183" s="4">
        <v>40.700000000000003</v>
      </c>
      <c r="I183" s="28" t="s">
        <v>39</v>
      </c>
      <c r="J183" s="29"/>
      <c r="K183" s="27">
        <v>19</v>
      </c>
      <c r="L183" s="14">
        <v>0.31</v>
      </c>
      <c r="M183" s="4">
        <v>145</v>
      </c>
      <c r="N183" s="28" t="s">
        <v>87</v>
      </c>
      <c r="O183" s="29"/>
      <c r="P183" s="27">
        <v>19</v>
      </c>
      <c r="Q183" s="14">
        <v>0.31</v>
      </c>
      <c r="R183" s="4">
        <v>256.39999999999998</v>
      </c>
      <c r="S183" s="28" t="s">
        <v>51</v>
      </c>
      <c r="T183" s="29"/>
      <c r="U183" s="27">
        <v>19</v>
      </c>
      <c r="V183" s="14">
        <v>0.31</v>
      </c>
      <c r="W183" s="4">
        <v>105.3</v>
      </c>
      <c r="X183" s="28" t="s">
        <v>52</v>
      </c>
      <c r="Y183" s="29"/>
      <c r="Z183" s="27">
        <v>19</v>
      </c>
      <c r="AA183" s="14">
        <v>0.31</v>
      </c>
      <c r="AB183" s="4">
        <v>0</v>
      </c>
      <c r="AC183" s="28" t="s">
        <v>62</v>
      </c>
      <c r="AD183" s="29"/>
      <c r="AE183" s="27">
        <v>19</v>
      </c>
      <c r="AF183" s="14">
        <v>0.31</v>
      </c>
      <c r="AG183" s="4">
        <v>0</v>
      </c>
      <c r="AH183" s="28" t="s">
        <v>62</v>
      </c>
      <c r="AI183" s="29"/>
      <c r="AJ183" s="27">
        <v>19</v>
      </c>
      <c r="AK183" s="14">
        <v>0.31</v>
      </c>
      <c r="AL183" s="4">
        <v>180.15</v>
      </c>
      <c r="AM183" s="28" t="s">
        <v>50</v>
      </c>
      <c r="AN183" s="29"/>
      <c r="AO183" s="27">
        <v>19</v>
      </c>
      <c r="AP183" s="14">
        <v>0.31</v>
      </c>
      <c r="AQ183" s="4">
        <v>80</v>
      </c>
      <c r="AR183" s="28" t="s">
        <v>65</v>
      </c>
      <c r="AS183" s="29"/>
      <c r="AT183" s="27">
        <v>19</v>
      </c>
      <c r="AU183" s="14">
        <v>0.31</v>
      </c>
      <c r="AV183" s="4">
        <v>49.2</v>
      </c>
      <c r="AW183" s="28" t="s">
        <v>28</v>
      </c>
      <c r="AX183" s="29"/>
      <c r="AY183" s="27">
        <v>19</v>
      </c>
      <c r="AZ183" s="14">
        <v>0.31</v>
      </c>
      <c r="BA183" s="4">
        <v>142.65</v>
      </c>
      <c r="BB183" s="28" t="s">
        <v>23</v>
      </c>
      <c r="BC183" s="29"/>
      <c r="BD183" s="27">
        <v>19</v>
      </c>
      <c r="BE183" s="14">
        <v>0.31</v>
      </c>
      <c r="BF183" s="4">
        <v>77.2</v>
      </c>
      <c r="BG183" s="28" t="s">
        <v>35</v>
      </c>
      <c r="BH183" s="29"/>
    </row>
    <row r="184" spans="1:60" x14ac:dyDescent="0.4">
      <c r="A184" s="27">
        <v>20</v>
      </c>
      <c r="B184" s="14">
        <v>0.3</v>
      </c>
      <c r="C184" s="4">
        <v>118.7</v>
      </c>
      <c r="D184" s="28" t="s">
        <v>49</v>
      </c>
      <c r="E184" s="30"/>
      <c r="F184" s="27">
        <v>20</v>
      </c>
      <c r="G184" s="14">
        <v>0.3</v>
      </c>
      <c r="H184" s="4">
        <v>41.7</v>
      </c>
      <c r="I184" s="28" t="s">
        <v>88</v>
      </c>
      <c r="J184" s="30"/>
      <c r="K184" s="27">
        <v>20</v>
      </c>
      <c r="L184" s="14">
        <v>0.3</v>
      </c>
      <c r="M184" s="4">
        <v>186.5</v>
      </c>
      <c r="N184" s="28" t="s">
        <v>69</v>
      </c>
      <c r="O184" s="30"/>
      <c r="P184" s="27">
        <v>20</v>
      </c>
      <c r="Q184" s="14">
        <v>0.3</v>
      </c>
      <c r="R184" s="4">
        <v>646</v>
      </c>
      <c r="S184" s="28" t="s">
        <v>30</v>
      </c>
      <c r="T184" s="30"/>
      <c r="U184" s="27">
        <v>20</v>
      </c>
      <c r="V184" s="14">
        <v>0.3</v>
      </c>
      <c r="W184" s="20">
        <v>114.75</v>
      </c>
      <c r="X184" s="28" t="s">
        <v>32</v>
      </c>
      <c r="Y184" s="30"/>
      <c r="Z184" s="27">
        <v>20</v>
      </c>
      <c r="AA184" s="14">
        <v>0.3</v>
      </c>
      <c r="AB184" s="4">
        <v>0</v>
      </c>
      <c r="AC184" s="28" t="s">
        <v>62</v>
      </c>
      <c r="AD184" s="30"/>
      <c r="AE184" s="27">
        <v>20</v>
      </c>
      <c r="AF184" s="14">
        <v>0.3</v>
      </c>
      <c r="AG184" s="4">
        <v>0</v>
      </c>
      <c r="AH184" s="28" t="s">
        <v>62</v>
      </c>
      <c r="AI184" s="30"/>
      <c r="AJ184" s="27">
        <v>20</v>
      </c>
      <c r="AK184" s="14">
        <v>0.3</v>
      </c>
      <c r="AL184" s="4">
        <v>163.75</v>
      </c>
      <c r="AM184" s="28" t="s">
        <v>49</v>
      </c>
      <c r="AN184" s="30"/>
      <c r="AO184" s="27">
        <v>20</v>
      </c>
      <c r="AP184" s="14">
        <v>0.3</v>
      </c>
      <c r="AQ184" s="4">
        <v>52.15042735042735</v>
      </c>
      <c r="AR184" s="28" t="s">
        <v>28</v>
      </c>
      <c r="AS184" s="30"/>
      <c r="AT184" s="27">
        <v>20</v>
      </c>
      <c r="AU184" s="14">
        <v>0.3</v>
      </c>
      <c r="AV184" s="4">
        <v>73.8</v>
      </c>
      <c r="AW184" s="28" t="s">
        <v>51</v>
      </c>
      <c r="AX184" s="30"/>
      <c r="AY184" s="27">
        <v>20</v>
      </c>
      <c r="AZ184" s="14">
        <v>0.3</v>
      </c>
      <c r="BA184" s="4">
        <v>242.5</v>
      </c>
      <c r="BB184" s="28" t="s">
        <v>50</v>
      </c>
      <c r="BC184" s="30"/>
      <c r="BD184" s="27">
        <v>20</v>
      </c>
      <c r="BE184" s="14">
        <v>0.3</v>
      </c>
      <c r="BF184" s="4">
        <v>82.8</v>
      </c>
      <c r="BG184" s="28" t="s">
        <v>130</v>
      </c>
      <c r="BH184" s="30"/>
    </row>
    <row r="185" spans="1:60" x14ac:dyDescent="0.4">
      <c r="A185" s="27">
        <v>21</v>
      </c>
      <c r="B185" s="14">
        <v>0.28999999999999998</v>
      </c>
      <c r="C185" s="4">
        <v>115.16666666666667</v>
      </c>
      <c r="D185" s="28" t="s">
        <v>30</v>
      </c>
      <c r="E185" s="31"/>
      <c r="F185" s="27">
        <v>21</v>
      </c>
      <c r="G185" s="14">
        <v>0.28999999999999998</v>
      </c>
      <c r="H185" s="4">
        <v>41.7</v>
      </c>
      <c r="I185" s="28" t="s">
        <v>88</v>
      </c>
      <c r="J185" s="31"/>
      <c r="K185" s="27">
        <v>21</v>
      </c>
      <c r="L185" s="14">
        <v>0.28999999999999998</v>
      </c>
      <c r="M185" s="4">
        <v>285.40002299997695</v>
      </c>
      <c r="N185" s="28" t="s">
        <v>27</v>
      </c>
      <c r="O185" s="31"/>
      <c r="P185" s="27">
        <v>21</v>
      </c>
      <c r="Q185" s="14">
        <v>0.28999999999999998</v>
      </c>
      <c r="R185" s="4">
        <v>1938</v>
      </c>
      <c r="S185" s="28" t="s">
        <v>42</v>
      </c>
      <c r="T185" s="31"/>
      <c r="U185" s="27">
        <v>21</v>
      </c>
      <c r="V185" s="14">
        <v>0.28999999999999998</v>
      </c>
      <c r="W185" s="4">
        <v>119.5</v>
      </c>
      <c r="X185" s="28" t="s">
        <v>21</v>
      </c>
      <c r="Y185" s="31"/>
      <c r="Z185" s="27">
        <v>21</v>
      </c>
      <c r="AA185" s="14">
        <v>0.28999999999999998</v>
      </c>
      <c r="AB185" s="4">
        <v>0</v>
      </c>
      <c r="AC185" s="28" t="s">
        <v>62</v>
      </c>
      <c r="AD185" s="31"/>
      <c r="AE185" s="27">
        <v>21</v>
      </c>
      <c r="AF185" s="14">
        <v>0.28999999999999998</v>
      </c>
      <c r="AG185" s="4">
        <v>0</v>
      </c>
      <c r="AH185" s="28" t="s">
        <v>62</v>
      </c>
      <c r="AI185" s="31"/>
      <c r="AJ185" s="27">
        <v>21</v>
      </c>
      <c r="AK185" s="14">
        <v>0.28999999999999998</v>
      </c>
      <c r="AL185" s="4">
        <v>211.9</v>
      </c>
      <c r="AM185" s="28" t="s">
        <v>39</v>
      </c>
      <c r="AN185" s="31"/>
      <c r="AO185" s="27">
        <v>21</v>
      </c>
      <c r="AP185" s="14">
        <v>0.28999999999999998</v>
      </c>
      <c r="AQ185" s="4">
        <v>60.700022999977001</v>
      </c>
      <c r="AR185" s="28" t="s">
        <v>26</v>
      </c>
      <c r="AS185" s="31"/>
      <c r="AT185" s="27">
        <v>21</v>
      </c>
      <c r="AU185" s="14">
        <v>0.28999999999999998</v>
      </c>
      <c r="AV185" s="4">
        <v>97.6</v>
      </c>
      <c r="AW185" s="28" t="s">
        <v>46</v>
      </c>
      <c r="AX185" s="31"/>
      <c r="AY185" s="27">
        <v>21</v>
      </c>
      <c r="AZ185" s="14">
        <v>0.28999999999999998</v>
      </c>
      <c r="BA185" s="4">
        <v>119.8</v>
      </c>
      <c r="BB185" s="28" t="s">
        <v>60</v>
      </c>
      <c r="BC185" s="31"/>
      <c r="BD185" s="27">
        <v>21</v>
      </c>
      <c r="BE185" s="14">
        <v>0.28999999999999998</v>
      </c>
      <c r="BF185" s="4">
        <v>136.9</v>
      </c>
      <c r="BG185" s="28" t="s">
        <v>67</v>
      </c>
      <c r="BH185" s="31"/>
    </row>
    <row r="186" spans="1:60" x14ac:dyDescent="0.4">
      <c r="A186" s="27">
        <v>22</v>
      </c>
      <c r="B186" s="14">
        <v>0.28000000000000003</v>
      </c>
      <c r="C186" s="4">
        <v>420</v>
      </c>
      <c r="D186" s="28" t="s">
        <v>68</v>
      </c>
      <c r="E186" s="32"/>
      <c r="F186" s="27">
        <v>22</v>
      </c>
      <c r="G186" s="14">
        <v>0.28000000000000003</v>
      </c>
      <c r="H186" s="4">
        <v>49.24848484848485</v>
      </c>
      <c r="I186" s="28" t="s">
        <v>53</v>
      </c>
      <c r="J186" s="32"/>
      <c r="K186" s="27">
        <v>22</v>
      </c>
      <c r="L186" s="14">
        <v>0.28000000000000003</v>
      </c>
      <c r="M186" s="4">
        <v>199.80002399997602</v>
      </c>
      <c r="N186" s="28" t="s">
        <v>36</v>
      </c>
      <c r="O186" s="32"/>
      <c r="P186" s="27">
        <v>22</v>
      </c>
      <c r="Q186" s="14">
        <v>0.28000000000000003</v>
      </c>
      <c r="R186" s="4">
        <v>0</v>
      </c>
      <c r="S186" s="28" t="s">
        <v>62</v>
      </c>
      <c r="T186" s="32"/>
      <c r="U186" s="27">
        <v>22</v>
      </c>
      <c r="V186" s="14">
        <v>0.28000000000000003</v>
      </c>
      <c r="W186" s="4">
        <v>260.10000000000002</v>
      </c>
      <c r="X186" s="28" t="s">
        <v>39</v>
      </c>
      <c r="Y186" s="32"/>
      <c r="Z186" s="27">
        <v>22</v>
      </c>
      <c r="AA186" s="14">
        <v>0.28000000000000003</v>
      </c>
      <c r="AB186" s="4">
        <v>0</v>
      </c>
      <c r="AC186" s="28" t="s">
        <v>62</v>
      </c>
      <c r="AD186" s="32"/>
      <c r="AE186" s="27">
        <v>22</v>
      </c>
      <c r="AF186" s="14">
        <v>0.28000000000000003</v>
      </c>
      <c r="AG186" s="4">
        <v>0</v>
      </c>
      <c r="AH186" s="28" t="s">
        <v>62</v>
      </c>
      <c r="AI186" s="32"/>
      <c r="AJ186" s="27">
        <v>22</v>
      </c>
      <c r="AK186" s="14">
        <v>0.28000000000000003</v>
      </c>
      <c r="AL186" s="4">
        <v>566.20000000000005</v>
      </c>
      <c r="AM186" s="28" t="s">
        <v>19</v>
      </c>
      <c r="AN186" s="32"/>
      <c r="AO186" s="27">
        <v>22</v>
      </c>
      <c r="AP186" s="14">
        <v>0.28000000000000003</v>
      </c>
      <c r="AQ186" s="4">
        <v>48.3</v>
      </c>
      <c r="AR186" s="28" t="s">
        <v>61</v>
      </c>
      <c r="AS186" s="32"/>
      <c r="AT186" s="27">
        <v>22</v>
      </c>
      <c r="AU186" s="14">
        <v>0.28000000000000003</v>
      </c>
      <c r="AV186" s="4">
        <v>99.4</v>
      </c>
      <c r="AW186" s="28" t="s">
        <v>22</v>
      </c>
      <c r="AX186" s="32"/>
      <c r="AY186" s="27">
        <v>22</v>
      </c>
      <c r="AZ186" s="14">
        <v>0.28000000000000003</v>
      </c>
      <c r="BA186" s="4">
        <v>175.200023999976</v>
      </c>
      <c r="BB186" s="28" t="s">
        <v>24</v>
      </c>
      <c r="BC186" s="32"/>
      <c r="BD186" s="27">
        <v>22</v>
      </c>
      <c r="BE186" s="14">
        <v>0.28000000000000003</v>
      </c>
      <c r="BF186" s="4">
        <v>87.6</v>
      </c>
      <c r="BG186" s="28" t="s">
        <v>44</v>
      </c>
      <c r="BH186" s="32"/>
    </row>
    <row r="187" spans="1:60" x14ac:dyDescent="0.4">
      <c r="A187" s="27">
        <v>23</v>
      </c>
      <c r="B187" s="14">
        <v>0.27</v>
      </c>
      <c r="C187" s="4">
        <v>146.22857142857143</v>
      </c>
      <c r="D187" s="28" t="s">
        <v>27</v>
      </c>
      <c r="E187" s="32"/>
      <c r="F187" s="27">
        <v>23</v>
      </c>
      <c r="G187" s="14">
        <v>0.27</v>
      </c>
      <c r="H187" s="4">
        <v>42.6</v>
      </c>
      <c r="I187" s="28" t="s">
        <v>67</v>
      </c>
      <c r="J187" s="32"/>
      <c r="K187" s="27">
        <v>23</v>
      </c>
      <c r="L187" s="14">
        <v>0.27</v>
      </c>
      <c r="M187" s="4">
        <v>761.7</v>
      </c>
      <c r="N187" s="28" t="s">
        <v>39</v>
      </c>
      <c r="O187" s="32"/>
      <c r="P187" s="27">
        <v>23</v>
      </c>
      <c r="Q187" s="14">
        <v>0.27</v>
      </c>
      <c r="R187" s="4">
        <v>0</v>
      </c>
      <c r="S187" s="28" t="s">
        <v>62</v>
      </c>
      <c r="T187" s="32"/>
      <c r="U187" s="27">
        <v>23</v>
      </c>
      <c r="V187" s="14">
        <v>0.27</v>
      </c>
      <c r="W187" s="4">
        <v>126.3</v>
      </c>
      <c r="X187" s="28" t="s">
        <v>30</v>
      </c>
      <c r="Y187" s="32"/>
      <c r="Z187" s="27">
        <v>23</v>
      </c>
      <c r="AA187" s="14">
        <v>0.27</v>
      </c>
      <c r="AB187" s="4">
        <v>0</v>
      </c>
      <c r="AC187" s="28" t="s">
        <v>62</v>
      </c>
      <c r="AD187" s="32"/>
      <c r="AE187" s="27">
        <v>23</v>
      </c>
      <c r="AF187" s="14">
        <v>0.27</v>
      </c>
      <c r="AG187" s="4">
        <v>0</v>
      </c>
      <c r="AH187" s="28" t="s">
        <v>62</v>
      </c>
      <c r="AI187" s="32"/>
      <c r="AJ187" s="27">
        <v>23</v>
      </c>
      <c r="AK187" s="14">
        <v>0.27</v>
      </c>
      <c r="AL187" s="4">
        <v>240.2</v>
      </c>
      <c r="AM187" s="28" t="s">
        <v>46</v>
      </c>
      <c r="AN187" s="32"/>
      <c r="AO187" s="27">
        <v>23</v>
      </c>
      <c r="AP187" s="14">
        <v>0.27</v>
      </c>
      <c r="AQ187" s="4">
        <v>53.3</v>
      </c>
      <c r="AR187" s="28" t="s">
        <v>46</v>
      </c>
      <c r="AS187" s="32"/>
      <c r="AT187" s="27">
        <v>23</v>
      </c>
      <c r="AU187" s="14">
        <v>0.27</v>
      </c>
      <c r="AV187" s="4">
        <v>141.19999999999999</v>
      </c>
      <c r="AW187" s="28" t="s">
        <v>43</v>
      </c>
      <c r="AX187" s="32"/>
      <c r="AY187" s="27">
        <v>23</v>
      </c>
      <c r="AZ187" s="14">
        <v>0.27</v>
      </c>
      <c r="BA187" s="4">
        <v>255.3</v>
      </c>
      <c r="BB187" s="28" t="s">
        <v>58</v>
      </c>
      <c r="BC187" s="32"/>
      <c r="BD187" s="27">
        <v>23</v>
      </c>
      <c r="BE187" s="14">
        <v>0.27</v>
      </c>
      <c r="BF187" s="4">
        <v>160.6</v>
      </c>
      <c r="BG187" s="28" t="s">
        <v>69</v>
      </c>
      <c r="BH187" s="32"/>
    </row>
    <row r="188" spans="1:60" x14ac:dyDescent="0.4">
      <c r="A188" s="27">
        <v>24</v>
      </c>
      <c r="B188" s="14">
        <v>0.26</v>
      </c>
      <c r="C188" s="4">
        <v>143.65</v>
      </c>
      <c r="D188" s="41" t="s">
        <v>64</v>
      </c>
      <c r="E188" s="32"/>
      <c r="F188" s="27">
        <v>24</v>
      </c>
      <c r="G188" s="14">
        <v>0.26</v>
      </c>
      <c r="H188" s="4">
        <v>42.9</v>
      </c>
      <c r="I188" s="41" t="s">
        <v>54</v>
      </c>
      <c r="J188" s="32"/>
      <c r="K188" s="27">
        <v>24</v>
      </c>
      <c r="L188" s="14">
        <v>0.26</v>
      </c>
      <c r="M188" s="4">
        <v>609.4</v>
      </c>
      <c r="N188" s="41" t="s">
        <v>35</v>
      </c>
      <c r="O188" s="32"/>
      <c r="P188" s="27">
        <v>24</v>
      </c>
      <c r="Q188" s="14">
        <v>0.26</v>
      </c>
      <c r="R188" s="4">
        <v>0</v>
      </c>
      <c r="S188" s="41" t="s">
        <v>62</v>
      </c>
      <c r="T188" s="32"/>
      <c r="U188" s="27">
        <v>24</v>
      </c>
      <c r="V188" s="14">
        <v>0.26</v>
      </c>
      <c r="W188" s="4">
        <v>224.2</v>
      </c>
      <c r="X188" s="41" t="s">
        <v>41</v>
      </c>
      <c r="Y188" s="32"/>
      <c r="Z188" s="27">
        <v>24</v>
      </c>
      <c r="AA188" s="14">
        <v>0.26</v>
      </c>
      <c r="AB188" s="4">
        <v>0</v>
      </c>
      <c r="AC188" s="41" t="s">
        <v>62</v>
      </c>
      <c r="AD188" s="32"/>
      <c r="AE188" s="27">
        <v>24</v>
      </c>
      <c r="AF188" s="14">
        <v>0.26</v>
      </c>
      <c r="AG188" s="4">
        <v>0</v>
      </c>
      <c r="AH188" s="41" t="s">
        <v>62</v>
      </c>
      <c r="AI188" s="32"/>
      <c r="AJ188" s="27">
        <v>24</v>
      </c>
      <c r="AK188" s="14">
        <v>0.26</v>
      </c>
      <c r="AL188" s="4">
        <v>437.60002599997404</v>
      </c>
      <c r="AM188" s="41" t="s">
        <v>22</v>
      </c>
      <c r="AN188" s="32"/>
      <c r="AO188" s="27">
        <v>24</v>
      </c>
      <c r="AP188" s="14">
        <v>0.26</v>
      </c>
      <c r="AQ188" s="4">
        <v>94.5</v>
      </c>
      <c r="AR188" s="41" t="s">
        <v>60</v>
      </c>
      <c r="AS188" s="32"/>
      <c r="AT188" s="27">
        <v>24</v>
      </c>
      <c r="AU188" s="14">
        <v>0.26</v>
      </c>
      <c r="AV188" s="4">
        <v>384.9</v>
      </c>
      <c r="AW188" s="41" t="s">
        <v>27</v>
      </c>
      <c r="AX188" s="32"/>
      <c r="AY188" s="27">
        <v>24</v>
      </c>
      <c r="AZ188" s="14">
        <v>0.26</v>
      </c>
      <c r="BA188" s="4">
        <v>131.40002599997402</v>
      </c>
      <c r="BB188" s="41" t="s">
        <v>65</v>
      </c>
      <c r="BC188" s="32"/>
      <c r="BD188" s="27">
        <v>24</v>
      </c>
      <c r="BE188" s="14">
        <v>0.26</v>
      </c>
      <c r="BF188" s="4">
        <v>102.125</v>
      </c>
      <c r="BG188" s="41" t="s">
        <v>21</v>
      </c>
      <c r="BH188" s="32"/>
    </row>
    <row r="189" spans="1:60" ht="19.5" thickBot="1" x14ac:dyDescent="0.45">
      <c r="A189" s="27">
        <v>25</v>
      </c>
      <c r="B189" s="14">
        <v>0.25</v>
      </c>
      <c r="C189" s="4">
        <v>213.25</v>
      </c>
      <c r="D189" s="41" t="s">
        <v>26</v>
      </c>
      <c r="E189" s="33"/>
      <c r="F189" s="27">
        <v>25</v>
      </c>
      <c r="G189" s="14">
        <v>0.25</v>
      </c>
      <c r="H189" s="4">
        <v>102.2</v>
      </c>
      <c r="I189" s="41" t="s">
        <v>61</v>
      </c>
      <c r="J189" s="33"/>
      <c r="K189" s="27">
        <v>25</v>
      </c>
      <c r="L189" s="14">
        <v>0.25</v>
      </c>
      <c r="M189" s="4">
        <v>831</v>
      </c>
      <c r="N189" s="41" t="s">
        <v>49</v>
      </c>
      <c r="O189" s="33"/>
      <c r="P189" s="27">
        <v>25</v>
      </c>
      <c r="Q189" s="14">
        <v>0.25</v>
      </c>
      <c r="R189" s="4">
        <v>0</v>
      </c>
      <c r="S189" s="41" t="s">
        <v>62</v>
      </c>
      <c r="T189" s="33"/>
      <c r="U189" s="27">
        <v>25</v>
      </c>
      <c r="V189" s="14">
        <v>0.25</v>
      </c>
      <c r="W189" s="4">
        <v>157.9</v>
      </c>
      <c r="X189" s="41" t="s">
        <v>25</v>
      </c>
      <c r="Y189" s="33"/>
      <c r="Z189" s="27">
        <v>25</v>
      </c>
      <c r="AA189" s="14">
        <v>0.25</v>
      </c>
      <c r="AB189" s="4">
        <v>0</v>
      </c>
      <c r="AC189" s="41" t="s">
        <v>62</v>
      </c>
      <c r="AD189" s="33"/>
      <c r="AE189" s="27">
        <v>25</v>
      </c>
      <c r="AF189" s="14">
        <v>0.25</v>
      </c>
      <c r="AG189" s="4">
        <v>0</v>
      </c>
      <c r="AH189" s="41" t="s">
        <v>62</v>
      </c>
      <c r="AI189" s="33"/>
      <c r="AJ189" s="27">
        <v>25</v>
      </c>
      <c r="AK189" s="14">
        <v>0.25</v>
      </c>
      <c r="AL189" s="4">
        <v>299.89999999999998</v>
      </c>
      <c r="AM189" s="41" t="s">
        <v>42</v>
      </c>
      <c r="AN189" s="33"/>
      <c r="AO189" s="27">
        <v>25</v>
      </c>
      <c r="AP189" s="14">
        <v>0.25</v>
      </c>
      <c r="AQ189" s="4">
        <v>89</v>
      </c>
      <c r="AR189" s="41" t="s">
        <v>53</v>
      </c>
      <c r="AS189" s="33"/>
      <c r="AT189" s="27">
        <v>25</v>
      </c>
      <c r="AU189" s="14">
        <v>0.25</v>
      </c>
      <c r="AV189" s="4">
        <v>173.1</v>
      </c>
      <c r="AW189" s="41" t="s">
        <v>33</v>
      </c>
      <c r="AX189" s="33"/>
      <c r="AY189" s="27">
        <v>25</v>
      </c>
      <c r="AZ189" s="14">
        <v>0.25</v>
      </c>
      <c r="BA189" s="20">
        <v>148.6</v>
      </c>
      <c r="BB189" s="41" t="s">
        <v>68</v>
      </c>
      <c r="BC189" s="33"/>
      <c r="BD189" s="27">
        <v>25</v>
      </c>
      <c r="BE189" s="14">
        <v>0.25</v>
      </c>
      <c r="BF189" s="4">
        <v>245.1</v>
      </c>
      <c r="BG189" s="41" t="s">
        <v>56</v>
      </c>
      <c r="BH189" s="33"/>
    </row>
    <row r="190" spans="1:60" ht="19.5" thickBot="1" x14ac:dyDescent="0.45">
      <c r="A190" s="27">
        <v>26</v>
      </c>
      <c r="B190" s="14">
        <v>0.24</v>
      </c>
      <c r="C190" s="4">
        <v>390</v>
      </c>
      <c r="D190" s="28" t="s">
        <v>44</v>
      </c>
      <c r="E190" s="35"/>
      <c r="F190" s="27">
        <v>26</v>
      </c>
      <c r="G190" s="14">
        <v>0.24</v>
      </c>
      <c r="H190" s="4">
        <v>55.800027999971995</v>
      </c>
      <c r="I190" s="28" t="s">
        <v>19</v>
      </c>
      <c r="J190" s="35"/>
      <c r="K190" s="27">
        <v>26</v>
      </c>
      <c r="L190" s="14">
        <v>0.24</v>
      </c>
      <c r="M190" s="4">
        <v>571.29999999999995</v>
      </c>
      <c r="N190" s="28" t="s">
        <v>50</v>
      </c>
      <c r="O190" s="35"/>
      <c r="P190" s="27">
        <v>26</v>
      </c>
      <c r="Q190" s="14">
        <v>0.24</v>
      </c>
      <c r="R190" s="4">
        <v>0</v>
      </c>
      <c r="S190" s="28" t="s">
        <v>62</v>
      </c>
      <c r="T190" s="35"/>
      <c r="U190" s="27">
        <v>26</v>
      </c>
      <c r="V190" s="14">
        <v>0.24</v>
      </c>
      <c r="W190" s="4">
        <v>163.80000000000001</v>
      </c>
      <c r="X190" s="28" t="s">
        <v>50</v>
      </c>
      <c r="Y190" s="35"/>
      <c r="Z190" s="27">
        <v>26</v>
      </c>
      <c r="AA190" s="14">
        <v>0.24</v>
      </c>
      <c r="AB190" s="4">
        <v>0</v>
      </c>
      <c r="AC190" s="28" t="s">
        <v>62</v>
      </c>
      <c r="AD190" s="35"/>
      <c r="AE190" s="27">
        <v>26</v>
      </c>
      <c r="AF190" s="14">
        <v>0.24</v>
      </c>
      <c r="AG190" s="4">
        <v>0</v>
      </c>
      <c r="AH190" s="28" t="s">
        <v>62</v>
      </c>
      <c r="AI190" s="35"/>
      <c r="AJ190" s="27">
        <v>26</v>
      </c>
      <c r="AK190" s="14">
        <v>0.24</v>
      </c>
      <c r="AL190" s="4">
        <v>514.70000000000005</v>
      </c>
      <c r="AM190" s="28" t="s">
        <v>61</v>
      </c>
      <c r="AN190" s="35"/>
      <c r="AO190" s="27">
        <v>26</v>
      </c>
      <c r="AP190" s="14">
        <v>0.24</v>
      </c>
      <c r="AQ190" s="4">
        <v>103.7</v>
      </c>
      <c r="AR190" s="28" t="s">
        <v>87</v>
      </c>
      <c r="AS190" s="35"/>
      <c r="AT190" s="27">
        <v>26</v>
      </c>
      <c r="AU190" s="14">
        <v>0.24</v>
      </c>
      <c r="AV190" s="4">
        <v>246.3</v>
      </c>
      <c r="AW190" s="28" t="s">
        <v>29</v>
      </c>
      <c r="AX190" s="35"/>
      <c r="AY190" s="27">
        <v>26</v>
      </c>
      <c r="AZ190" s="14">
        <v>0.24</v>
      </c>
      <c r="BA190" s="4">
        <v>148.6</v>
      </c>
      <c r="BB190" s="28" t="s">
        <v>68</v>
      </c>
      <c r="BC190" s="35"/>
      <c r="BD190" s="27">
        <v>26</v>
      </c>
      <c r="BE190" s="14">
        <v>0.24</v>
      </c>
      <c r="BF190" s="4">
        <v>160.6</v>
      </c>
      <c r="BG190" s="28" t="s">
        <v>69</v>
      </c>
      <c r="BH190" s="35"/>
    </row>
    <row r="191" spans="1:60" x14ac:dyDescent="0.4">
      <c r="A191" s="27">
        <v>27</v>
      </c>
      <c r="B191" s="14">
        <v>0.23</v>
      </c>
      <c r="C191" s="4">
        <v>407.4</v>
      </c>
      <c r="D191" s="28" t="s">
        <v>51</v>
      </c>
      <c r="E191" s="36"/>
      <c r="F191" s="27">
        <v>27</v>
      </c>
      <c r="G191" s="14">
        <v>0.23</v>
      </c>
      <c r="H191" s="4">
        <v>51.7</v>
      </c>
      <c r="I191" s="28" t="s">
        <v>107</v>
      </c>
      <c r="J191" s="36"/>
      <c r="K191" s="27">
        <v>27</v>
      </c>
      <c r="L191" s="14">
        <v>0.23</v>
      </c>
      <c r="M191" s="4">
        <v>272.60000000000002</v>
      </c>
      <c r="N191" s="28" t="s">
        <v>30</v>
      </c>
      <c r="O191" s="36"/>
      <c r="P191" s="27">
        <v>27</v>
      </c>
      <c r="Q191" s="14">
        <v>0.23</v>
      </c>
      <c r="R191" s="4">
        <v>0</v>
      </c>
      <c r="S191" s="28" t="s">
        <v>62</v>
      </c>
      <c r="T191" s="36"/>
      <c r="U191" s="27">
        <v>27</v>
      </c>
      <c r="V191" s="14">
        <v>0.23</v>
      </c>
      <c r="W191" s="4">
        <v>176.9</v>
      </c>
      <c r="X191" s="28" t="s">
        <v>27</v>
      </c>
      <c r="Y191" s="36"/>
      <c r="Z191" s="27">
        <v>27</v>
      </c>
      <c r="AA191" s="14">
        <v>0.23</v>
      </c>
      <c r="AB191" s="4">
        <v>0</v>
      </c>
      <c r="AC191" s="28" t="s">
        <v>62</v>
      </c>
      <c r="AD191" s="36"/>
      <c r="AE191" s="27">
        <v>27</v>
      </c>
      <c r="AF191" s="14">
        <v>0.23</v>
      </c>
      <c r="AG191" s="4">
        <v>0</v>
      </c>
      <c r="AH191" s="28" t="s">
        <v>62</v>
      </c>
      <c r="AI191" s="36"/>
      <c r="AJ191" s="27">
        <v>27</v>
      </c>
      <c r="AK191" s="14">
        <v>0.23</v>
      </c>
      <c r="AL191" s="4">
        <v>566.20000000000005</v>
      </c>
      <c r="AM191" s="28" t="s">
        <v>19</v>
      </c>
      <c r="AN191" s="36"/>
      <c r="AO191" s="27">
        <v>27</v>
      </c>
      <c r="AP191" s="14">
        <v>0.23</v>
      </c>
      <c r="AQ191" s="4">
        <v>60.4</v>
      </c>
      <c r="AR191" s="28" t="s">
        <v>86</v>
      </c>
      <c r="AS191" s="36"/>
      <c r="AT191" s="27">
        <v>27</v>
      </c>
      <c r="AU191" s="14">
        <v>0.23</v>
      </c>
      <c r="AV191" s="4">
        <v>255.6</v>
      </c>
      <c r="AW191" s="28" t="s">
        <v>26</v>
      </c>
      <c r="AX191" s="36"/>
      <c r="AY191" s="27">
        <v>27</v>
      </c>
      <c r="AZ191" s="14">
        <v>0.23</v>
      </c>
      <c r="BA191" s="4">
        <v>161.5</v>
      </c>
      <c r="BB191" s="28" t="s">
        <v>37</v>
      </c>
      <c r="BC191" s="36"/>
      <c r="BD191" s="27">
        <v>27</v>
      </c>
      <c r="BE191" s="14">
        <v>0.23</v>
      </c>
      <c r="BF191" s="4">
        <v>106.5</v>
      </c>
      <c r="BG191" s="28" t="s">
        <v>40</v>
      </c>
      <c r="BH191" s="36"/>
    </row>
    <row r="192" spans="1:60" x14ac:dyDescent="0.4">
      <c r="A192" s="27">
        <v>28</v>
      </c>
      <c r="B192" s="14">
        <v>0.22</v>
      </c>
      <c r="C192" s="4">
        <v>199.7</v>
      </c>
      <c r="D192" s="28" t="s">
        <v>47</v>
      </c>
      <c r="F192" s="27">
        <v>28</v>
      </c>
      <c r="G192" s="14">
        <v>0.22</v>
      </c>
      <c r="H192" s="20">
        <v>54.6</v>
      </c>
      <c r="I192" s="28" t="s">
        <v>66</v>
      </c>
      <c r="K192" s="27">
        <v>28</v>
      </c>
      <c r="L192" s="14">
        <v>0.22</v>
      </c>
      <c r="M192" s="4">
        <v>272.60000000000002</v>
      </c>
      <c r="N192" s="28" t="s">
        <v>30</v>
      </c>
      <c r="P192" s="27">
        <v>28</v>
      </c>
      <c r="Q192" s="14">
        <v>0.22</v>
      </c>
      <c r="R192" s="4">
        <v>0</v>
      </c>
      <c r="S192" s="28" t="s">
        <v>62</v>
      </c>
      <c r="U192" s="27">
        <v>28</v>
      </c>
      <c r="V192" s="14">
        <v>0.22</v>
      </c>
      <c r="W192" s="4">
        <v>184.2</v>
      </c>
      <c r="X192" s="28" t="s">
        <v>48</v>
      </c>
      <c r="Z192" s="27">
        <v>28</v>
      </c>
      <c r="AA192" s="14">
        <v>0.22</v>
      </c>
      <c r="AB192" s="4">
        <v>0</v>
      </c>
      <c r="AC192" s="28" t="s">
        <v>62</v>
      </c>
      <c r="AE192" s="27">
        <v>28</v>
      </c>
      <c r="AF192" s="14">
        <v>0.22</v>
      </c>
      <c r="AG192" s="4">
        <v>0</v>
      </c>
      <c r="AH192" s="28" t="s">
        <v>62</v>
      </c>
      <c r="AJ192" s="27">
        <v>28</v>
      </c>
      <c r="AK192" s="14">
        <v>0.22</v>
      </c>
      <c r="AL192" s="4">
        <v>437.60002999997005</v>
      </c>
      <c r="AM192" s="28" t="s">
        <v>29</v>
      </c>
      <c r="AO192" s="27">
        <v>28</v>
      </c>
      <c r="AP192" s="14">
        <v>0.22</v>
      </c>
      <c r="AQ192" s="4">
        <v>100.8</v>
      </c>
      <c r="AR192" s="28" t="s">
        <v>41</v>
      </c>
      <c r="AT192" s="27">
        <v>28</v>
      </c>
      <c r="AU192" s="14">
        <v>0.22</v>
      </c>
      <c r="AV192" s="4">
        <v>307.89999999999998</v>
      </c>
      <c r="AW192" s="28" t="s">
        <v>39</v>
      </c>
      <c r="AY192" s="27">
        <v>28</v>
      </c>
      <c r="AZ192" s="14">
        <v>0.22</v>
      </c>
      <c r="BA192" s="4">
        <v>168.9</v>
      </c>
      <c r="BB192" s="28" t="s">
        <v>48</v>
      </c>
      <c r="BD192" s="27">
        <v>28</v>
      </c>
      <c r="BE192" s="14">
        <v>0.22</v>
      </c>
      <c r="BF192" s="4">
        <v>112.6</v>
      </c>
      <c r="BG192" s="28" t="s">
        <v>65</v>
      </c>
    </row>
    <row r="193" spans="1:60" x14ac:dyDescent="0.4">
      <c r="A193" s="27">
        <v>29</v>
      </c>
      <c r="B193" s="14">
        <v>0.21</v>
      </c>
      <c r="C193" s="4">
        <v>214.7</v>
      </c>
      <c r="D193" s="28" t="s">
        <v>34</v>
      </c>
      <c r="F193" s="27">
        <v>29</v>
      </c>
      <c r="G193" s="14">
        <v>0.21</v>
      </c>
      <c r="H193" s="4">
        <v>103</v>
      </c>
      <c r="I193" s="28" t="s">
        <v>69</v>
      </c>
      <c r="K193" s="27">
        <v>29</v>
      </c>
      <c r="L193" s="14">
        <v>0.21</v>
      </c>
      <c r="M193" s="4">
        <v>304.7</v>
      </c>
      <c r="N193" s="28" t="s">
        <v>51</v>
      </c>
      <c r="P193" s="27">
        <v>29</v>
      </c>
      <c r="Q193" s="14">
        <v>0.21</v>
      </c>
      <c r="R193" s="4">
        <v>0</v>
      </c>
      <c r="S193" s="28" t="s">
        <v>62</v>
      </c>
      <c r="U193" s="27">
        <v>29</v>
      </c>
      <c r="V193" s="14">
        <v>0.21</v>
      </c>
      <c r="W193" s="4">
        <v>325.10000000000002</v>
      </c>
      <c r="X193" s="28" t="s">
        <v>38</v>
      </c>
      <c r="Z193" s="27">
        <v>29</v>
      </c>
      <c r="AA193" s="14">
        <v>0.21</v>
      </c>
      <c r="AB193" s="4">
        <v>0</v>
      </c>
      <c r="AC193" s="28" t="s">
        <v>62</v>
      </c>
      <c r="AE193" s="27">
        <v>29</v>
      </c>
      <c r="AF193" s="14">
        <v>0.21</v>
      </c>
      <c r="AG193" s="4">
        <v>0</v>
      </c>
      <c r="AH193" s="28" t="s">
        <v>62</v>
      </c>
      <c r="AJ193" s="27">
        <v>29</v>
      </c>
      <c r="AK193" s="14">
        <v>0.21</v>
      </c>
      <c r="AL193" s="4">
        <v>1441.2</v>
      </c>
      <c r="AM193" s="28" t="s">
        <v>41</v>
      </c>
      <c r="AO193" s="27">
        <v>29</v>
      </c>
      <c r="AP193" s="14">
        <v>0.21</v>
      </c>
      <c r="AQ193" s="4">
        <v>63.8</v>
      </c>
      <c r="AR193" s="28" t="s">
        <v>43</v>
      </c>
      <c r="AT193" s="27">
        <v>29</v>
      </c>
      <c r="AU193" s="14">
        <v>0.21</v>
      </c>
      <c r="AV193" s="4">
        <v>0</v>
      </c>
      <c r="AW193" s="28" t="s">
        <v>62</v>
      </c>
      <c r="AY193" s="27">
        <v>29</v>
      </c>
      <c r="AZ193" s="14">
        <v>0.21</v>
      </c>
      <c r="BA193" s="4">
        <v>373.1</v>
      </c>
      <c r="BB193" s="28" t="s">
        <v>63</v>
      </c>
      <c r="BD193" s="27">
        <v>29</v>
      </c>
      <c r="BE193" s="14">
        <v>0.21</v>
      </c>
      <c r="BF193" s="4">
        <v>155.19999999999999</v>
      </c>
      <c r="BG193" s="28" t="s">
        <v>34</v>
      </c>
    </row>
    <row r="194" spans="1:60" x14ac:dyDescent="0.4">
      <c r="A194" s="27">
        <v>30</v>
      </c>
      <c r="B194" s="14">
        <v>0.2</v>
      </c>
      <c r="C194" s="4">
        <v>214.7</v>
      </c>
      <c r="D194" s="28" t="s">
        <v>34</v>
      </c>
      <c r="F194" s="27">
        <v>30</v>
      </c>
      <c r="G194" s="14">
        <v>0.2</v>
      </c>
      <c r="H194" s="4">
        <v>57.1</v>
      </c>
      <c r="I194" s="28" t="s">
        <v>50</v>
      </c>
      <c r="K194" s="27">
        <v>30</v>
      </c>
      <c r="L194" s="14">
        <v>0.2</v>
      </c>
      <c r="M194" s="4">
        <v>537.70000000000005</v>
      </c>
      <c r="N194" s="28" t="s">
        <v>24</v>
      </c>
      <c r="P194" s="27">
        <v>30</v>
      </c>
      <c r="Q194" s="14">
        <v>0.2</v>
      </c>
      <c r="R194" s="4">
        <v>0</v>
      </c>
      <c r="S194" s="28" t="s">
        <v>62</v>
      </c>
      <c r="U194" s="27">
        <v>30</v>
      </c>
      <c r="V194" s="14">
        <v>0.2</v>
      </c>
      <c r="W194" s="4">
        <v>221.1</v>
      </c>
      <c r="X194" s="28" t="s">
        <v>55</v>
      </c>
      <c r="Z194" s="27">
        <v>30</v>
      </c>
      <c r="AA194" s="14">
        <v>0.2</v>
      </c>
      <c r="AB194" s="4">
        <v>0</v>
      </c>
      <c r="AC194" s="28" t="s">
        <v>62</v>
      </c>
      <c r="AE194" s="27">
        <v>30</v>
      </c>
      <c r="AF194" s="14">
        <v>0.2</v>
      </c>
      <c r="AG194" s="4">
        <v>0</v>
      </c>
      <c r="AH194" s="28" t="s">
        <v>62</v>
      </c>
      <c r="AJ194" s="27">
        <v>30</v>
      </c>
      <c r="AK194" s="14">
        <v>0.2</v>
      </c>
      <c r="AL194" s="4">
        <v>449.9</v>
      </c>
      <c r="AM194" s="28" t="s">
        <v>36</v>
      </c>
      <c r="AO194" s="27">
        <v>30</v>
      </c>
      <c r="AP194" s="14">
        <v>0.2</v>
      </c>
      <c r="AQ194" s="20">
        <v>84</v>
      </c>
      <c r="AR194" s="28" t="s">
        <v>19</v>
      </c>
      <c r="AT194" s="27">
        <v>30</v>
      </c>
      <c r="AU194" s="14">
        <v>0.2</v>
      </c>
      <c r="AV194" s="4">
        <v>0</v>
      </c>
      <c r="AW194" s="28" t="s">
        <v>62</v>
      </c>
      <c r="AY194" s="27">
        <v>30</v>
      </c>
      <c r="AZ194" s="14">
        <v>0.2</v>
      </c>
      <c r="BA194" s="4">
        <v>232.2</v>
      </c>
      <c r="BB194" s="28" t="s">
        <v>30</v>
      </c>
      <c r="BD194" s="27">
        <v>30</v>
      </c>
      <c r="BE194" s="14">
        <v>0.2</v>
      </c>
      <c r="BF194" s="4">
        <v>153.51428571428571</v>
      </c>
      <c r="BG194" s="28" t="s">
        <v>42</v>
      </c>
    </row>
    <row r="195" spans="1:60" x14ac:dyDescent="0.4">
      <c r="B195" t="s">
        <v>167</v>
      </c>
      <c r="F195" t="s">
        <v>168</v>
      </c>
      <c r="K195" t="s">
        <v>169</v>
      </c>
      <c r="P195" t="s">
        <v>170</v>
      </c>
      <c r="U195" t="s">
        <v>171</v>
      </c>
      <c r="Z195" t="s">
        <v>172</v>
      </c>
      <c r="AE195" t="s">
        <v>173</v>
      </c>
      <c r="AJ195" t="s">
        <v>174</v>
      </c>
      <c r="AO195" t="s">
        <v>175</v>
      </c>
      <c r="AT195" t="s">
        <v>176</v>
      </c>
      <c r="AY195" t="s">
        <v>177</v>
      </c>
      <c r="BD195" t="s">
        <v>178</v>
      </c>
    </row>
    <row r="196" spans="1:60" ht="19.5" thickBot="1" x14ac:dyDescent="0.45">
      <c r="A196" s="8" t="s">
        <v>18</v>
      </c>
      <c r="B196" s="4">
        <v>1.6288</v>
      </c>
      <c r="C196" s="4">
        <f>+AVERAGE(B197:B201)</f>
        <v>1.4565734013332652</v>
      </c>
      <c r="D196" s="4"/>
      <c r="E196" s="5"/>
      <c r="F196" s="8" t="s">
        <v>18</v>
      </c>
      <c r="G196" s="4">
        <v>13.8512</v>
      </c>
      <c r="H196" s="4">
        <f>+AVERAGE(G197:G201)</f>
        <v>5.8810868078665255</v>
      </c>
      <c r="I196" s="4"/>
      <c r="J196" s="5"/>
      <c r="K196" s="8" t="s">
        <v>18</v>
      </c>
      <c r="L196" s="4">
        <v>2.6916000000000002</v>
      </c>
      <c r="M196" s="4">
        <f>+AVERAGE(L197:L201)</f>
        <v>2.3598002297997702</v>
      </c>
      <c r="N196" s="4"/>
      <c r="O196" s="5"/>
      <c r="P196" s="8" t="s">
        <v>18</v>
      </c>
      <c r="Q196" s="4">
        <v>2.1720000000000002</v>
      </c>
      <c r="R196" s="4">
        <f>+AVERAGE(Q197:Q201)</f>
        <v>1.2967645558760281</v>
      </c>
      <c r="S196" s="4"/>
      <c r="T196" s="5"/>
      <c r="U196" s="8" t="s">
        <v>18</v>
      </c>
      <c r="V196" s="4">
        <v>3.5317333333333334</v>
      </c>
      <c r="W196" s="4">
        <f>+AVERAGE(V197:V201)</f>
        <v>1.890360469752292</v>
      </c>
      <c r="X196" s="4"/>
      <c r="Y196" s="5"/>
      <c r="Z196" s="8" t="s">
        <v>18</v>
      </c>
      <c r="AA196" s="4">
        <v>3.3600002849997148</v>
      </c>
      <c r="AB196" s="4">
        <f>+AVERAGE(AA197:AA201)</f>
        <v>1.8752524447850791</v>
      </c>
      <c r="AC196" s="4"/>
      <c r="AD196" s="5"/>
      <c r="AE196" s="8" t="s">
        <v>18</v>
      </c>
      <c r="AF196" s="4">
        <v>1.2489043478260868</v>
      </c>
      <c r="AG196" s="4">
        <f>+AVERAGE(AF197:AF201)</f>
        <v>1.1607200017002151</v>
      </c>
      <c r="AH196" s="4"/>
      <c r="AI196" s="5"/>
      <c r="AJ196" s="8" t="s">
        <v>18</v>
      </c>
      <c r="AK196" s="4">
        <v>1.1792432432432434</v>
      </c>
      <c r="AL196" s="4">
        <f>+AVERAGE(AK197:AK201)</f>
        <v>0.87067748055748062</v>
      </c>
      <c r="AM196" s="4"/>
      <c r="AN196" s="5"/>
      <c r="AO196" s="8" t="s">
        <v>18</v>
      </c>
      <c r="AP196" s="4">
        <v>2.0720000000000001</v>
      </c>
      <c r="AQ196" s="4">
        <f>+AVERAGE(AP197:AP201)</f>
        <v>1.8277585714285718</v>
      </c>
      <c r="AR196" s="4"/>
      <c r="AS196" s="5"/>
      <c r="AT196" s="8" t="s">
        <v>18</v>
      </c>
      <c r="AU196" s="4">
        <v>1.0431003419996581</v>
      </c>
      <c r="AV196" s="4">
        <f>+AVERAGE(AU197:AU201)</f>
        <v>0.90977169517116196</v>
      </c>
      <c r="AW196" s="4"/>
      <c r="AX196" s="5"/>
      <c r="AY196" s="8" t="s">
        <v>18</v>
      </c>
      <c r="AZ196" s="4">
        <v>2.1024000000000003</v>
      </c>
      <c r="BA196" s="4">
        <f>+AVERAGE(AZ197:AZ201)</f>
        <v>1.5481636363636364</v>
      </c>
      <c r="BB196" s="4"/>
      <c r="BC196" s="5"/>
      <c r="BD196" s="8" t="s">
        <v>18</v>
      </c>
      <c r="BE196" s="4">
        <v>1.4630003799996201</v>
      </c>
      <c r="BF196" s="4">
        <f>+AVERAGE(BE197:BE201)</f>
        <v>1.0615355598708918</v>
      </c>
      <c r="BG196" s="4"/>
      <c r="BH196" s="5"/>
    </row>
    <row r="197" spans="1:60" x14ac:dyDescent="0.4">
      <c r="A197" s="9">
        <v>1</v>
      </c>
      <c r="B197" s="10">
        <v>1.6288</v>
      </c>
      <c r="C197" s="11">
        <v>101.8</v>
      </c>
      <c r="D197" s="12" t="s">
        <v>27</v>
      </c>
      <c r="F197" s="9">
        <v>1</v>
      </c>
      <c r="G197" s="10">
        <v>13.8512</v>
      </c>
      <c r="H197" s="11">
        <v>314.8</v>
      </c>
      <c r="I197" s="12" t="s">
        <v>52</v>
      </c>
      <c r="K197" s="9">
        <v>1</v>
      </c>
      <c r="L197" s="10">
        <v>2.6916000000000002</v>
      </c>
      <c r="M197" s="11">
        <v>96.128571428571433</v>
      </c>
      <c r="N197" s="12" t="s">
        <v>21</v>
      </c>
      <c r="P197" s="9">
        <v>1</v>
      </c>
      <c r="Q197" s="10">
        <v>2.1720000000000002</v>
      </c>
      <c r="R197" s="11">
        <v>144.80000000000001</v>
      </c>
      <c r="S197" s="12" t="s">
        <v>51</v>
      </c>
      <c r="U197" s="9">
        <v>1</v>
      </c>
      <c r="V197" s="10">
        <v>3.5317333333333334</v>
      </c>
      <c r="W197" s="11">
        <v>252.26666666666668</v>
      </c>
      <c r="X197" s="12" t="s">
        <v>27</v>
      </c>
      <c r="Z197" s="9">
        <v>1</v>
      </c>
      <c r="AA197" s="10">
        <v>3.3600002849997148</v>
      </c>
      <c r="AB197" s="11">
        <v>224.00001899998099</v>
      </c>
      <c r="AC197" s="12" t="s">
        <v>34</v>
      </c>
      <c r="AE197" s="9">
        <v>1</v>
      </c>
      <c r="AF197" s="10">
        <v>1.2489043478260868</v>
      </c>
      <c r="AG197" s="11">
        <v>78.056521739130432</v>
      </c>
      <c r="AH197" s="12" t="s">
        <v>36</v>
      </c>
      <c r="AJ197" s="9">
        <v>1</v>
      </c>
      <c r="AK197" s="10">
        <v>1.1792432432432434</v>
      </c>
      <c r="AL197" s="11">
        <v>73.702702702702709</v>
      </c>
      <c r="AM197" s="12" t="s">
        <v>27</v>
      </c>
      <c r="AO197" s="9">
        <v>1</v>
      </c>
      <c r="AP197" s="10">
        <v>2.0720000000000001</v>
      </c>
      <c r="AQ197" s="11">
        <v>148</v>
      </c>
      <c r="AR197" s="12" t="s">
        <v>87</v>
      </c>
      <c r="AT197" s="9">
        <v>1</v>
      </c>
      <c r="AU197" s="10">
        <v>1.0431003419996581</v>
      </c>
      <c r="AV197" s="42">
        <v>18.300005999993999</v>
      </c>
      <c r="AW197" s="12" t="s">
        <v>24</v>
      </c>
      <c r="AY197" s="9">
        <v>1</v>
      </c>
      <c r="AZ197" s="10">
        <v>2.1024000000000003</v>
      </c>
      <c r="BA197" s="11">
        <v>131.4</v>
      </c>
      <c r="BB197" s="12" t="s">
        <v>58</v>
      </c>
      <c r="BD197" s="9">
        <v>1</v>
      </c>
      <c r="BE197" s="10">
        <v>1.4630003799996201</v>
      </c>
      <c r="BF197" s="11">
        <v>15.400003999996001</v>
      </c>
      <c r="BG197" s="12" t="s">
        <v>52</v>
      </c>
    </row>
    <row r="198" spans="1:60" x14ac:dyDescent="0.4">
      <c r="A198" s="13">
        <v>2</v>
      </c>
      <c r="B198" s="14">
        <v>1.548</v>
      </c>
      <c r="C198" s="4">
        <v>103.2</v>
      </c>
      <c r="D198" s="15" t="s">
        <v>28</v>
      </c>
      <c r="F198" s="13">
        <v>2</v>
      </c>
      <c r="G198" s="14">
        <v>10.722400363999634</v>
      </c>
      <c r="H198" s="4">
        <v>206.20000699999298</v>
      </c>
      <c r="I198" s="15" t="s">
        <v>29</v>
      </c>
      <c r="K198" s="13">
        <v>2</v>
      </c>
      <c r="L198" s="14">
        <v>2.6496003119996883</v>
      </c>
      <c r="M198" s="4">
        <v>110.40001299998701</v>
      </c>
      <c r="N198" s="15" t="s">
        <v>40</v>
      </c>
      <c r="P198" s="13">
        <v>2</v>
      </c>
      <c r="Q198" s="14">
        <v>1.5717599999999998</v>
      </c>
      <c r="R198" s="4">
        <v>10.62</v>
      </c>
      <c r="S198" s="15" t="s">
        <v>27</v>
      </c>
      <c r="U198" s="13">
        <v>2</v>
      </c>
      <c r="V198" s="14">
        <v>1.5903085714285714</v>
      </c>
      <c r="W198" s="4">
        <v>66.262857142857143</v>
      </c>
      <c r="X198" s="15" t="s">
        <v>49</v>
      </c>
      <c r="Z198" s="13">
        <v>2</v>
      </c>
      <c r="AA198" s="14">
        <v>1.9136</v>
      </c>
      <c r="AB198" s="4">
        <v>119.6</v>
      </c>
      <c r="AC198" s="15" t="s">
        <v>26</v>
      </c>
      <c r="AE198" s="13">
        <v>2</v>
      </c>
      <c r="AF198" s="14">
        <v>1.2233571428571428</v>
      </c>
      <c r="AG198" s="4">
        <v>81.557142857142864</v>
      </c>
      <c r="AH198" s="15" t="s">
        <v>31</v>
      </c>
      <c r="AJ198" s="13">
        <v>2</v>
      </c>
      <c r="AK198" s="14">
        <v>0.94665185185185186</v>
      </c>
      <c r="AL198" s="4">
        <v>6.3962962962962964</v>
      </c>
      <c r="AM198" s="15" t="s">
        <v>38</v>
      </c>
      <c r="AO198" s="13">
        <v>2</v>
      </c>
      <c r="AP198" s="14">
        <v>1.8989999999999998</v>
      </c>
      <c r="AQ198" s="4">
        <v>105.5</v>
      </c>
      <c r="AR198" s="15" t="s">
        <v>38</v>
      </c>
      <c r="AT198" s="13">
        <v>2</v>
      </c>
      <c r="AU198" s="14">
        <v>0.99235714285714283</v>
      </c>
      <c r="AV198" s="4">
        <v>66.157142857142858</v>
      </c>
      <c r="AW198" s="15" t="s">
        <v>40</v>
      </c>
      <c r="AY198" s="13">
        <v>2</v>
      </c>
      <c r="AZ198" s="14">
        <v>1.4804999999999999</v>
      </c>
      <c r="BA198" s="4">
        <v>98.7</v>
      </c>
      <c r="BB198" s="15" t="s">
        <v>29</v>
      </c>
      <c r="BD198" s="13">
        <v>2</v>
      </c>
      <c r="BE198" s="14">
        <v>1.1543999999999999</v>
      </c>
      <c r="BF198" s="20">
        <v>7.8</v>
      </c>
      <c r="BG198" s="15" t="s">
        <v>61</v>
      </c>
    </row>
    <row r="199" spans="1:60" x14ac:dyDescent="0.4">
      <c r="A199" s="13">
        <v>3</v>
      </c>
      <c r="B199" s="14">
        <v>1.4466666666666665</v>
      </c>
      <c r="C199" s="4">
        <v>103.33333333333333</v>
      </c>
      <c r="D199" s="15" t="s">
        <v>38</v>
      </c>
      <c r="F199" s="13">
        <v>3</v>
      </c>
      <c r="G199" s="14">
        <v>2.0661333333333332</v>
      </c>
      <c r="H199" s="4">
        <v>73.790476190476184</v>
      </c>
      <c r="I199" s="15" t="s">
        <v>60</v>
      </c>
      <c r="K199" s="13">
        <v>3</v>
      </c>
      <c r="L199" s="14">
        <v>2.4840002849997149</v>
      </c>
      <c r="M199" s="4">
        <v>165.60001899998099</v>
      </c>
      <c r="N199" s="15" t="s">
        <v>24</v>
      </c>
      <c r="P199" s="13">
        <v>3</v>
      </c>
      <c r="Q199" s="14">
        <v>0.96233738938053093</v>
      </c>
      <c r="R199" s="4">
        <v>10.129867256637167</v>
      </c>
      <c r="S199" s="15" t="s">
        <v>39</v>
      </c>
      <c r="U199" s="13">
        <v>3</v>
      </c>
      <c r="V199" s="14">
        <v>1.4757599999999995</v>
      </c>
      <c r="W199" s="4">
        <v>81.98666666666665</v>
      </c>
      <c r="X199" s="15" t="s">
        <v>21</v>
      </c>
      <c r="Z199" s="13">
        <v>3</v>
      </c>
      <c r="AA199" s="14">
        <v>1.8356111111111111</v>
      </c>
      <c r="AB199" s="4">
        <v>12.402777777777779</v>
      </c>
      <c r="AC199" s="15" t="s">
        <v>49</v>
      </c>
      <c r="AE199" s="13">
        <v>3</v>
      </c>
      <c r="AF199" s="14">
        <v>1.1315999999999999</v>
      </c>
      <c r="AG199" s="4">
        <v>49.2</v>
      </c>
      <c r="AH199" s="15" t="s">
        <v>94</v>
      </c>
      <c r="AJ199" s="13">
        <v>3</v>
      </c>
      <c r="AK199" s="14">
        <v>0.81900000000000006</v>
      </c>
      <c r="AL199" s="4">
        <v>58.5</v>
      </c>
      <c r="AM199" s="15" t="s">
        <v>33</v>
      </c>
      <c r="AO199" s="13">
        <v>3</v>
      </c>
      <c r="AP199" s="14">
        <v>1.8555428571428572</v>
      </c>
      <c r="AQ199" s="4">
        <v>115.97142857142858</v>
      </c>
      <c r="AR199" s="15" t="s">
        <v>34</v>
      </c>
      <c r="AT199" s="13">
        <v>3</v>
      </c>
      <c r="AU199" s="14">
        <v>0.85680031499968501</v>
      </c>
      <c r="AV199" s="4">
        <v>40.800014999984995</v>
      </c>
      <c r="AW199" s="15" t="s">
        <v>48</v>
      </c>
      <c r="AY199" s="13">
        <v>3</v>
      </c>
      <c r="AZ199" s="14">
        <v>1.4315</v>
      </c>
      <c r="BA199" s="4">
        <v>102.25</v>
      </c>
      <c r="BB199" s="15" t="s">
        <v>41</v>
      </c>
      <c r="BD199" s="13">
        <v>3</v>
      </c>
      <c r="BE199" s="14">
        <v>0.9792774193548387</v>
      </c>
      <c r="BF199" s="4">
        <v>12.554838709677419</v>
      </c>
      <c r="BG199" s="15" t="s">
        <v>30</v>
      </c>
    </row>
    <row r="200" spans="1:60" x14ac:dyDescent="0.4">
      <c r="A200" s="13">
        <v>4</v>
      </c>
      <c r="B200" s="14">
        <v>1.3979999999999999</v>
      </c>
      <c r="C200" s="4">
        <v>26.884615384615383</v>
      </c>
      <c r="D200" s="15" t="s">
        <v>37</v>
      </c>
      <c r="F200" s="13">
        <v>4</v>
      </c>
      <c r="G200" s="14">
        <v>1.430700341999658</v>
      </c>
      <c r="H200" s="4">
        <v>25.100005999994</v>
      </c>
      <c r="I200" s="15" t="s">
        <v>22</v>
      </c>
      <c r="K200" s="13">
        <v>4</v>
      </c>
      <c r="L200" s="14">
        <v>1.9872002719997282</v>
      </c>
      <c r="M200" s="4">
        <v>124.20001699998301</v>
      </c>
      <c r="N200" s="15" t="s">
        <v>37</v>
      </c>
      <c r="P200" s="13">
        <v>4</v>
      </c>
      <c r="Q200" s="14">
        <v>0.91192499999999999</v>
      </c>
      <c r="R200" s="4">
        <v>43.424999999999997</v>
      </c>
      <c r="S200" s="15" t="s">
        <v>26</v>
      </c>
      <c r="U200" s="13">
        <v>4</v>
      </c>
      <c r="V200" s="14">
        <v>1.448</v>
      </c>
      <c r="W200" s="4">
        <v>90.5</v>
      </c>
      <c r="X200" s="15" t="s">
        <v>87</v>
      </c>
      <c r="Z200" s="13">
        <v>4</v>
      </c>
      <c r="AA200" s="14">
        <v>1.4238000000000002</v>
      </c>
      <c r="AB200" s="4">
        <v>101.7</v>
      </c>
      <c r="AC200" s="15" t="s">
        <v>22</v>
      </c>
      <c r="AE200" s="13">
        <v>4</v>
      </c>
      <c r="AF200" s="14">
        <v>1.104938181818182</v>
      </c>
      <c r="AG200" s="4">
        <v>32.49818181818182</v>
      </c>
      <c r="AH200" s="15" t="s">
        <v>90</v>
      </c>
      <c r="AJ200" s="13">
        <v>4</v>
      </c>
      <c r="AK200" s="14">
        <v>0.73769230769230776</v>
      </c>
      <c r="AL200" s="4">
        <v>35.128205128205131</v>
      </c>
      <c r="AM200" s="15" t="s">
        <v>51</v>
      </c>
      <c r="AO200" s="13">
        <v>4</v>
      </c>
      <c r="AP200" s="14">
        <v>1.7066500000000002</v>
      </c>
      <c r="AQ200" s="4">
        <v>58.85</v>
      </c>
      <c r="AR200" s="15" t="s">
        <v>25</v>
      </c>
      <c r="AT200" s="13">
        <v>4</v>
      </c>
      <c r="AU200" s="14">
        <v>0.83720033599966404</v>
      </c>
      <c r="AV200" s="4">
        <v>29.900011999987999</v>
      </c>
      <c r="AW200" s="15" t="s">
        <v>27</v>
      </c>
      <c r="AY200" s="13">
        <v>4</v>
      </c>
      <c r="AZ200" s="14">
        <v>1.3936000000000002</v>
      </c>
      <c r="BA200" s="4">
        <v>58.06666666666667</v>
      </c>
      <c r="BB200" s="15" t="s">
        <v>31</v>
      </c>
      <c r="BD200" s="13">
        <v>4</v>
      </c>
      <c r="BE200" s="14">
        <v>0.87879999999999991</v>
      </c>
      <c r="BF200" s="4">
        <v>16.899999999999999</v>
      </c>
      <c r="BG200" s="15" t="s">
        <v>68</v>
      </c>
    </row>
    <row r="201" spans="1:60" x14ac:dyDescent="0.4">
      <c r="A201" s="13">
        <v>5</v>
      </c>
      <c r="B201" s="14">
        <v>1.2614003399996601</v>
      </c>
      <c r="C201" s="4">
        <v>37.10000999999</v>
      </c>
      <c r="D201" s="15" t="s">
        <v>36</v>
      </c>
      <c r="F201" s="13">
        <v>5</v>
      </c>
      <c r="G201" s="14">
        <v>1.335</v>
      </c>
      <c r="H201" s="4">
        <v>14.052631578947368</v>
      </c>
      <c r="I201" s="15" t="s">
        <v>35</v>
      </c>
      <c r="K201" s="13">
        <v>5</v>
      </c>
      <c r="L201" s="14">
        <v>1.98660027999972</v>
      </c>
      <c r="M201" s="4">
        <v>141.90001999998</v>
      </c>
      <c r="N201" s="15" t="s">
        <v>34</v>
      </c>
      <c r="P201" s="13">
        <v>5</v>
      </c>
      <c r="Q201" s="14">
        <v>0.86580038999960995</v>
      </c>
      <c r="R201" s="4">
        <v>11.100004999994999</v>
      </c>
      <c r="S201" s="15" t="s">
        <v>43</v>
      </c>
      <c r="U201" s="13">
        <v>5</v>
      </c>
      <c r="V201" s="14">
        <v>1.4060004439995559</v>
      </c>
      <c r="W201" s="4">
        <v>9.5000029999969993</v>
      </c>
      <c r="X201" s="15" t="s">
        <v>61</v>
      </c>
      <c r="Z201" s="13">
        <v>5</v>
      </c>
      <c r="AA201" s="14">
        <v>0.8432508278145695</v>
      </c>
      <c r="AB201" s="4">
        <v>8.8763245033112579</v>
      </c>
      <c r="AC201" s="15" t="s">
        <v>41</v>
      </c>
      <c r="AE201" s="13">
        <v>5</v>
      </c>
      <c r="AF201" s="14">
        <v>1.0948003359996641</v>
      </c>
      <c r="AG201" s="4">
        <v>39.100011999987998</v>
      </c>
      <c r="AH201" s="15" t="s">
        <v>58</v>
      </c>
      <c r="AJ201" s="13">
        <v>5</v>
      </c>
      <c r="AK201" s="14">
        <v>0.67079999999999995</v>
      </c>
      <c r="AL201" s="4">
        <v>8.6</v>
      </c>
      <c r="AM201" s="15" t="s">
        <v>63</v>
      </c>
      <c r="AO201" s="13">
        <v>5</v>
      </c>
      <c r="AP201" s="14">
        <v>1.6056000000000001</v>
      </c>
      <c r="AQ201" s="4">
        <v>47.223529411764709</v>
      </c>
      <c r="AR201" s="15" t="s">
        <v>23</v>
      </c>
      <c r="AT201" s="13">
        <v>5</v>
      </c>
      <c r="AU201" s="14">
        <v>0.81940033999966011</v>
      </c>
      <c r="AV201" s="4">
        <v>24.10000999999</v>
      </c>
      <c r="AW201" s="15" t="s">
        <v>31</v>
      </c>
      <c r="AY201" s="13">
        <v>5</v>
      </c>
      <c r="AZ201" s="14">
        <v>1.3328181818181817</v>
      </c>
      <c r="BA201" s="4">
        <v>74.045454545454547</v>
      </c>
      <c r="BB201" s="15" t="s">
        <v>27</v>
      </c>
      <c r="BD201" s="13">
        <v>5</v>
      </c>
      <c r="BE201" s="14">
        <v>0.83220000000000005</v>
      </c>
      <c r="BF201" s="4">
        <v>14.6</v>
      </c>
      <c r="BG201" s="15" t="s">
        <v>31</v>
      </c>
    </row>
    <row r="202" spans="1:60" x14ac:dyDescent="0.4">
      <c r="A202" s="13">
        <v>6</v>
      </c>
      <c r="B202" s="14">
        <v>1.2122526315789472</v>
      </c>
      <c r="C202" s="4">
        <v>67.347368421052636</v>
      </c>
      <c r="D202" s="15" t="s">
        <v>24</v>
      </c>
      <c r="F202" s="13">
        <v>6</v>
      </c>
      <c r="G202" s="14">
        <v>1.155</v>
      </c>
      <c r="H202" s="4">
        <v>82.5</v>
      </c>
      <c r="I202" s="15" t="s">
        <v>36</v>
      </c>
      <c r="K202" s="13">
        <v>6</v>
      </c>
      <c r="L202" s="14">
        <v>1.9182000000000001</v>
      </c>
      <c r="M202" s="4">
        <v>83.4</v>
      </c>
      <c r="N202" s="15" t="s">
        <v>107</v>
      </c>
      <c r="P202" s="13">
        <v>6</v>
      </c>
      <c r="Q202" s="14">
        <v>0.78259459459459468</v>
      </c>
      <c r="R202" s="4">
        <v>13.72972972972973</v>
      </c>
      <c r="S202" s="15" t="s">
        <v>33</v>
      </c>
      <c r="U202" s="13">
        <v>6</v>
      </c>
      <c r="V202" s="14">
        <v>1.3815</v>
      </c>
      <c r="W202" s="4">
        <v>92.1</v>
      </c>
      <c r="X202" s="15" t="s">
        <v>38</v>
      </c>
      <c r="Z202" s="13">
        <v>6</v>
      </c>
      <c r="AA202" s="14">
        <v>0.797624427480916</v>
      </c>
      <c r="AB202" s="4">
        <v>10.225954198473282</v>
      </c>
      <c r="AC202" s="15" t="s">
        <v>39</v>
      </c>
      <c r="AE202" s="13">
        <v>6</v>
      </c>
      <c r="AF202" s="14">
        <v>1.0899003149996851</v>
      </c>
      <c r="AG202" s="4">
        <v>51.900014999984997</v>
      </c>
      <c r="AH202" s="15" t="s">
        <v>34</v>
      </c>
      <c r="AJ202" s="13">
        <v>6</v>
      </c>
      <c r="AK202" s="14">
        <v>0.65862295081967215</v>
      </c>
      <c r="AL202" s="4">
        <v>43.908196721311477</v>
      </c>
      <c r="AM202" s="15" t="s">
        <v>22</v>
      </c>
      <c r="AO202" s="13">
        <v>6</v>
      </c>
      <c r="AP202" s="14">
        <v>1.57125</v>
      </c>
      <c r="AQ202" s="4">
        <v>104.75</v>
      </c>
      <c r="AR202" s="15" t="s">
        <v>44</v>
      </c>
      <c r="AT202" s="13">
        <v>6</v>
      </c>
      <c r="AU202" s="14">
        <v>0.81440000000000001</v>
      </c>
      <c r="AV202" s="4">
        <v>50.9</v>
      </c>
      <c r="AW202" s="15" t="s">
        <v>52</v>
      </c>
      <c r="AY202" s="13">
        <v>6</v>
      </c>
      <c r="AZ202" s="14">
        <v>1.2413866666666666</v>
      </c>
      <c r="BA202" s="4">
        <v>53.973333333333336</v>
      </c>
      <c r="BB202" s="15" t="s">
        <v>47</v>
      </c>
      <c r="BD202" s="13">
        <v>6</v>
      </c>
      <c r="BE202" s="14">
        <v>0.79200035999964002</v>
      </c>
      <c r="BF202" s="4">
        <v>19.800008999991</v>
      </c>
      <c r="BG202" s="15" t="s">
        <v>36</v>
      </c>
    </row>
    <row r="203" spans="1:60" x14ac:dyDescent="0.4">
      <c r="A203" s="13">
        <v>7</v>
      </c>
      <c r="B203" s="14">
        <v>1.1448003119996881</v>
      </c>
      <c r="C203" s="4">
        <v>47.700012999987003</v>
      </c>
      <c r="D203" s="15" t="s">
        <v>31</v>
      </c>
      <c r="F203" s="13">
        <v>7</v>
      </c>
      <c r="G203" s="14">
        <v>1.1040000000000001</v>
      </c>
      <c r="H203" s="4">
        <v>46</v>
      </c>
      <c r="I203" s="15" t="s">
        <v>46</v>
      </c>
      <c r="K203" s="13">
        <v>7</v>
      </c>
      <c r="L203" s="14">
        <v>1.6751</v>
      </c>
      <c r="M203" s="4">
        <v>79.766666666666666</v>
      </c>
      <c r="N203" s="15" t="s">
        <v>88</v>
      </c>
      <c r="P203" s="13">
        <v>7</v>
      </c>
      <c r="Q203" s="14">
        <v>0.76864077669902908</v>
      </c>
      <c r="R203" s="4">
        <v>14.781553398058252</v>
      </c>
      <c r="S203" s="15" t="s">
        <v>40</v>
      </c>
      <c r="U203" s="13">
        <v>7</v>
      </c>
      <c r="V203" s="14">
        <v>1.2614003399996601</v>
      </c>
      <c r="W203" s="4">
        <v>37.10000999999</v>
      </c>
      <c r="X203" s="15" t="s">
        <v>19</v>
      </c>
      <c r="Z203" s="13">
        <v>7</v>
      </c>
      <c r="AA203" s="14">
        <v>0.76800031199968799</v>
      </c>
      <c r="AB203" s="4">
        <v>32.000012999987</v>
      </c>
      <c r="AC203" s="15" t="s">
        <v>32</v>
      </c>
      <c r="AE203" s="13">
        <v>7</v>
      </c>
      <c r="AF203" s="14">
        <v>1.0204444444444445</v>
      </c>
      <c r="AG203" s="4">
        <v>63.777777777777779</v>
      </c>
      <c r="AH203" s="15" t="s">
        <v>53</v>
      </c>
      <c r="AJ203" s="13">
        <v>7</v>
      </c>
      <c r="AK203" s="14">
        <v>0.61750000000000005</v>
      </c>
      <c r="AL203" s="4">
        <v>6.5</v>
      </c>
      <c r="AM203" s="15" t="s">
        <v>50</v>
      </c>
      <c r="AO203" s="13">
        <v>7</v>
      </c>
      <c r="AP203" s="14">
        <v>1.3179259259259259</v>
      </c>
      <c r="AQ203" s="4">
        <v>32.94814814814815</v>
      </c>
      <c r="AR203" s="15" t="s">
        <v>63</v>
      </c>
      <c r="AT203" s="13">
        <v>7</v>
      </c>
      <c r="AU203" s="14">
        <v>0.81420032199967796</v>
      </c>
      <c r="AV203" s="4">
        <v>35.400013999986001</v>
      </c>
      <c r="AW203" s="15" t="s">
        <v>23</v>
      </c>
      <c r="AY203" s="13">
        <v>7</v>
      </c>
      <c r="AZ203" s="14">
        <v>1.2336333333333334</v>
      </c>
      <c r="BA203" s="4">
        <v>36.283333333333331</v>
      </c>
      <c r="BB203" s="15" t="s">
        <v>45</v>
      </c>
      <c r="BD203" s="13">
        <v>7</v>
      </c>
      <c r="BE203" s="14">
        <v>0.76559999999999995</v>
      </c>
      <c r="BF203" s="4">
        <v>17.399999999999999</v>
      </c>
      <c r="BG203" s="15" t="s">
        <v>41</v>
      </c>
    </row>
    <row r="204" spans="1:60" x14ac:dyDescent="0.4">
      <c r="A204" s="13">
        <v>8</v>
      </c>
      <c r="B204" s="14">
        <v>1.1392</v>
      </c>
      <c r="C204" s="4">
        <v>71.2</v>
      </c>
      <c r="D204" s="15" t="s">
        <v>34</v>
      </c>
      <c r="F204" s="13">
        <v>8</v>
      </c>
      <c r="G204" s="14">
        <v>1.0856000000000001</v>
      </c>
      <c r="H204" s="4">
        <v>47.2</v>
      </c>
      <c r="I204" s="15" t="s">
        <v>25</v>
      </c>
      <c r="K204" s="13">
        <v>8</v>
      </c>
      <c r="L204" s="14">
        <v>1.203035294117647</v>
      </c>
      <c r="M204" s="4">
        <v>21.105882352941176</v>
      </c>
      <c r="N204" s="15" t="s">
        <v>83</v>
      </c>
      <c r="P204" s="13">
        <v>8</v>
      </c>
      <c r="Q204" s="14">
        <v>0.76160027999971991</v>
      </c>
      <c r="R204" s="4">
        <v>54.400019999979996</v>
      </c>
      <c r="S204" s="15" t="s">
        <v>28</v>
      </c>
      <c r="U204" s="13">
        <v>8</v>
      </c>
      <c r="V204" s="14">
        <v>1.2238090909090908</v>
      </c>
      <c r="W204" s="4">
        <v>53.209090909090911</v>
      </c>
      <c r="X204" s="15" t="s">
        <v>45</v>
      </c>
      <c r="Z204" s="13">
        <v>8</v>
      </c>
      <c r="AA204" s="14">
        <v>0.65279999999999994</v>
      </c>
      <c r="AB204" s="4">
        <v>40.799999999999997</v>
      </c>
      <c r="AC204" s="15" t="s">
        <v>44</v>
      </c>
      <c r="AE204" s="13">
        <v>8</v>
      </c>
      <c r="AF204" s="14">
        <v>0.92879999999999996</v>
      </c>
      <c r="AG204" s="4">
        <v>51.6</v>
      </c>
      <c r="AH204" s="15" t="s">
        <v>25</v>
      </c>
      <c r="AJ204" s="13">
        <v>8</v>
      </c>
      <c r="AK204" s="14">
        <v>0.60502199999999995</v>
      </c>
      <c r="AL204" s="4">
        <v>13.750500000000001</v>
      </c>
      <c r="AM204" s="15" t="s">
        <v>46</v>
      </c>
      <c r="AO204" s="13">
        <v>8</v>
      </c>
      <c r="AP204" s="14">
        <v>1.227625</v>
      </c>
      <c r="AQ204" s="4">
        <v>53.375</v>
      </c>
      <c r="AR204" s="15" t="s">
        <v>50</v>
      </c>
      <c r="AT204" s="13">
        <v>8</v>
      </c>
      <c r="AU204" s="14">
        <v>0.81200000000000006</v>
      </c>
      <c r="AV204" s="4">
        <v>58</v>
      </c>
      <c r="AW204" s="15" t="s">
        <v>61</v>
      </c>
      <c r="AY204" s="13">
        <v>8</v>
      </c>
      <c r="AZ204" s="14">
        <v>1.0954838709677419</v>
      </c>
      <c r="BA204" s="4">
        <v>27.387096774193548</v>
      </c>
      <c r="BB204" s="15" t="s">
        <v>33</v>
      </c>
      <c r="BD204" s="13">
        <v>8</v>
      </c>
      <c r="BE204" s="14">
        <v>0.72960000000000003</v>
      </c>
      <c r="BF204" s="4">
        <v>26.057142857142857</v>
      </c>
      <c r="BG204" s="15" t="s">
        <v>60</v>
      </c>
    </row>
    <row r="205" spans="1:60" x14ac:dyDescent="0.4">
      <c r="A205" s="13">
        <v>9</v>
      </c>
      <c r="B205" s="14">
        <v>1.1177999999999999</v>
      </c>
      <c r="C205" s="4">
        <v>48.6</v>
      </c>
      <c r="D205" s="15" t="s">
        <v>50</v>
      </c>
      <c r="F205" s="13">
        <v>9</v>
      </c>
      <c r="G205" s="14">
        <v>1.0849548387096775</v>
      </c>
      <c r="H205" s="4">
        <v>51.664516129032258</v>
      </c>
      <c r="I205" s="15" t="s">
        <v>48</v>
      </c>
      <c r="K205" s="13">
        <v>9</v>
      </c>
      <c r="L205" s="14">
        <v>1.1272800000000001</v>
      </c>
      <c r="M205" s="4">
        <v>25.62</v>
      </c>
      <c r="N205" s="15" t="s">
        <v>58</v>
      </c>
      <c r="P205" s="13">
        <v>9</v>
      </c>
      <c r="Q205" s="14">
        <v>0.54999999999999993</v>
      </c>
      <c r="R205" s="4">
        <v>12.5</v>
      </c>
      <c r="S205" s="15" t="s">
        <v>37</v>
      </c>
      <c r="U205" s="13">
        <v>9</v>
      </c>
      <c r="V205" s="14">
        <v>1.1872002719997281</v>
      </c>
      <c r="W205" s="4">
        <v>74.200016999983006</v>
      </c>
      <c r="X205" s="15" t="s">
        <v>34</v>
      </c>
      <c r="Z205" s="13">
        <v>9</v>
      </c>
      <c r="AA205" s="14">
        <v>0.64858499999999997</v>
      </c>
      <c r="AB205" s="4">
        <v>22.364999999999998</v>
      </c>
      <c r="AC205" s="15" t="s">
        <v>64</v>
      </c>
      <c r="AE205" s="13">
        <v>9</v>
      </c>
      <c r="AF205" s="14">
        <v>0.89556923076923078</v>
      </c>
      <c r="AG205" s="4">
        <v>63.969230769230769</v>
      </c>
      <c r="AH205" s="15" t="s">
        <v>130</v>
      </c>
      <c r="AJ205" s="13">
        <v>9</v>
      </c>
      <c r="AK205" s="14">
        <v>0.58994652406417114</v>
      </c>
      <c r="AL205" s="4">
        <v>14.748663101604278</v>
      </c>
      <c r="AM205" s="15" t="s">
        <v>19</v>
      </c>
      <c r="AO205" s="13">
        <v>9</v>
      </c>
      <c r="AP205" s="14">
        <v>1.0794000000000001</v>
      </c>
      <c r="AQ205" s="4">
        <v>51.4</v>
      </c>
      <c r="AR205" s="15" t="s">
        <v>59</v>
      </c>
      <c r="AT205" s="13">
        <v>9</v>
      </c>
      <c r="AU205" s="14">
        <v>0.78119999999999989</v>
      </c>
      <c r="AV205" s="4">
        <v>43.4</v>
      </c>
      <c r="AW205" s="15" t="s">
        <v>21</v>
      </c>
      <c r="AY205" s="13">
        <v>9</v>
      </c>
      <c r="AZ205" s="14">
        <v>1.0871437500000001</v>
      </c>
      <c r="BA205" s="4">
        <v>51.768749999999997</v>
      </c>
      <c r="BB205" s="15" t="s">
        <v>61</v>
      </c>
      <c r="BD205" s="13">
        <v>9</v>
      </c>
      <c r="BE205" s="14">
        <v>0.72</v>
      </c>
      <c r="BF205" s="4">
        <v>30</v>
      </c>
      <c r="BG205" s="15" t="s">
        <v>29</v>
      </c>
    </row>
    <row r="206" spans="1:60" x14ac:dyDescent="0.4">
      <c r="A206" s="13">
        <v>10</v>
      </c>
      <c r="B206" s="14">
        <v>1.1109</v>
      </c>
      <c r="C206" s="4">
        <v>52.9</v>
      </c>
      <c r="D206" s="15" t="s">
        <v>30</v>
      </c>
      <c r="F206" s="13">
        <v>10</v>
      </c>
      <c r="G206" s="14">
        <v>1.0016</v>
      </c>
      <c r="H206" s="4">
        <v>62.6</v>
      </c>
      <c r="I206" s="15" t="s">
        <v>24</v>
      </c>
      <c r="K206" s="13">
        <v>10</v>
      </c>
      <c r="L206" s="14">
        <v>1.1055999999999999</v>
      </c>
      <c r="M206" s="4">
        <v>69.099999999999994</v>
      </c>
      <c r="N206" s="15" t="s">
        <v>66</v>
      </c>
      <c r="P206" s="13">
        <v>10</v>
      </c>
      <c r="Q206" s="14">
        <v>0.543200335999664</v>
      </c>
      <c r="R206" s="4">
        <v>19.400011999987999</v>
      </c>
      <c r="S206" s="15" t="s">
        <v>45</v>
      </c>
      <c r="U206" s="13">
        <v>10</v>
      </c>
      <c r="V206" s="14">
        <v>1.1844482758620689</v>
      </c>
      <c r="W206" s="4">
        <v>42.301724137931032</v>
      </c>
      <c r="X206" s="15" t="s">
        <v>33</v>
      </c>
      <c r="Z206" s="13">
        <v>10</v>
      </c>
      <c r="AA206" s="14">
        <v>0.63596712328767113</v>
      </c>
      <c r="AB206" s="4">
        <v>12.230136986301369</v>
      </c>
      <c r="AC206" s="15" t="s">
        <v>25</v>
      </c>
      <c r="AE206" s="13">
        <v>10</v>
      </c>
      <c r="AF206" s="14">
        <v>0.82514062500000007</v>
      </c>
      <c r="AG206" s="4">
        <v>28.453125</v>
      </c>
      <c r="AH206" s="15" t="s">
        <v>91</v>
      </c>
      <c r="AJ206" s="13">
        <v>10</v>
      </c>
      <c r="AK206" s="14">
        <v>0.57600000000000007</v>
      </c>
      <c r="AL206" s="4">
        <v>36</v>
      </c>
      <c r="AM206" s="15" t="s">
        <v>40</v>
      </c>
      <c r="AO206" s="13">
        <v>10</v>
      </c>
      <c r="AP206" s="14">
        <v>1.0432000000000001</v>
      </c>
      <c r="AQ206" s="4">
        <v>65.2</v>
      </c>
      <c r="AR206" s="15" t="s">
        <v>68</v>
      </c>
      <c r="AT206" s="13">
        <v>10</v>
      </c>
      <c r="AU206" s="14">
        <v>0.75691034482758623</v>
      </c>
      <c r="AV206" s="4">
        <v>31.53793103448276</v>
      </c>
      <c r="AW206" s="15" t="s">
        <v>50</v>
      </c>
      <c r="AY206" s="13">
        <v>10</v>
      </c>
      <c r="AZ206" s="14">
        <v>0.85504000000000002</v>
      </c>
      <c r="BA206" s="4">
        <v>53.44</v>
      </c>
      <c r="BB206" s="15" t="s">
        <v>25</v>
      </c>
      <c r="BD206" s="13">
        <v>10</v>
      </c>
      <c r="BE206" s="14">
        <v>0.69700000000000006</v>
      </c>
      <c r="BF206" s="4">
        <v>20.5</v>
      </c>
      <c r="BG206" s="15" t="s">
        <v>33</v>
      </c>
    </row>
    <row r="207" spans="1:60" x14ac:dyDescent="0.4">
      <c r="A207" s="13">
        <v>11</v>
      </c>
      <c r="B207" s="14">
        <v>0.99680000000000002</v>
      </c>
      <c r="C207" s="4">
        <v>35.6</v>
      </c>
      <c r="D207" s="15" t="s">
        <v>49</v>
      </c>
      <c r="F207" s="13">
        <v>11</v>
      </c>
      <c r="G207" s="14">
        <v>0.97499999999999998</v>
      </c>
      <c r="H207" s="4">
        <v>65</v>
      </c>
      <c r="I207" s="15" t="s">
        <v>28</v>
      </c>
      <c r="K207" s="13">
        <v>11</v>
      </c>
      <c r="L207" s="14">
        <v>0.94639999999999991</v>
      </c>
      <c r="M207" s="4">
        <v>18.2</v>
      </c>
      <c r="N207" s="15" t="s">
        <v>57</v>
      </c>
      <c r="P207" s="13">
        <v>11</v>
      </c>
      <c r="Q207" s="14">
        <v>0.53590032199967796</v>
      </c>
      <c r="R207" s="4">
        <v>23.300013999986</v>
      </c>
      <c r="S207" s="15" t="s">
        <v>19</v>
      </c>
      <c r="U207" s="13">
        <v>11</v>
      </c>
      <c r="V207" s="14">
        <v>1.1752131147540985</v>
      </c>
      <c r="W207" s="4">
        <v>40.524590163934427</v>
      </c>
      <c r="X207" s="15" t="s">
        <v>41</v>
      </c>
      <c r="Z207" s="13">
        <v>11</v>
      </c>
      <c r="AA207" s="14">
        <v>0.61457119341563782</v>
      </c>
      <c r="AB207" s="4">
        <v>21.948971193415638</v>
      </c>
      <c r="AC207" s="15" t="s">
        <v>47</v>
      </c>
      <c r="AE207" s="13">
        <v>11</v>
      </c>
      <c r="AF207" s="14">
        <v>0.79560036399963596</v>
      </c>
      <c r="AG207" s="4">
        <v>15.300006999993</v>
      </c>
      <c r="AH207" s="15" t="s">
        <v>28</v>
      </c>
      <c r="AJ207" s="13">
        <v>11</v>
      </c>
      <c r="AK207" s="14">
        <v>0.52515754189944142</v>
      </c>
      <c r="AL207" s="4">
        <v>15.445810055865921</v>
      </c>
      <c r="AM207" s="15" t="s">
        <v>37</v>
      </c>
      <c r="AO207" s="13">
        <v>11</v>
      </c>
      <c r="AP207" s="14">
        <v>0.98080000000000001</v>
      </c>
      <c r="AQ207" s="4">
        <v>40.866666666666667</v>
      </c>
      <c r="AR207" s="15" t="s">
        <v>45</v>
      </c>
      <c r="AT207" s="13">
        <v>11</v>
      </c>
      <c r="AU207" s="14">
        <v>0.73567999999999989</v>
      </c>
      <c r="AV207" s="4">
        <v>16.72</v>
      </c>
      <c r="AW207" s="15" t="s">
        <v>34</v>
      </c>
      <c r="AY207" s="13">
        <v>11</v>
      </c>
      <c r="AZ207" s="14">
        <v>0.81899999999999995</v>
      </c>
      <c r="BA207" s="4">
        <v>10.5</v>
      </c>
      <c r="BB207" s="15" t="s">
        <v>32</v>
      </c>
      <c r="BD207" s="13">
        <v>11</v>
      </c>
      <c r="BE207" s="14">
        <v>0.65533649635036495</v>
      </c>
      <c r="BF207" s="4">
        <v>22.5978102189781</v>
      </c>
      <c r="BG207" s="15" t="s">
        <v>50</v>
      </c>
    </row>
    <row r="208" spans="1:60" x14ac:dyDescent="0.4">
      <c r="A208" s="13">
        <v>12</v>
      </c>
      <c r="B208" s="14">
        <v>0.9</v>
      </c>
      <c r="C208" s="4">
        <v>22.5</v>
      </c>
      <c r="D208" s="15" t="s">
        <v>42</v>
      </c>
      <c r="F208" s="13">
        <v>12</v>
      </c>
      <c r="G208" s="14">
        <v>0.96640000000000004</v>
      </c>
      <c r="H208" s="4">
        <v>60.4</v>
      </c>
      <c r="I208" s="15" t="s">
        <v>19</v>
      </c>
      <c r="K208" s="13">
        <v>12</v>
      </c>
      <c r="L208" s="14">
        <v>0.9323999999999999</v>
      </c>
      <c r="M208" s="4">
        <v>51.8</v>
      </c>
      <c r="N208" s="15" t="s">
        <v>67</v>
      </c>
      <c r="P208" s="13">
        <v>12</v>
      </c>
      <c r="Q208" s="14">
        <v>0.51680000000000004</v>
      </c>
      <c r="R208" s="4">
        <v>15.2</v>
      </c>
      <c r="S208" s="15" t="s">
        <v>22</v>
      </c>
      <c r="U208" s="13">
        <v>12</v>
      </c>
      <c r="V208" s="14">
        <v>1.0794003149996849</v>
      </c>
      <c r="W208" s="4">
        <v>51.400014999984997</v>
      </c>
      <c r="X208" s="15" t="s">
        <v>29</v>
      </c>
      <c r="Z208" s="13">
        <v>12</v>
      </c>
      <c r="AA208" s="14">
        <v>0.59809921874999994</v>
      </c>
      <c r="AB208" s="4">
        <v>10.492968749999999</v>
      </c>
      <c r="AC208" s="15" t="s">
        <v>43</v>
      </c>
      <c r="AE208" s="13">
        <v>12</v>
      </c>
      <c r="AF208" s="14">
        <v>0.75200035999963999</v>
      </c>
      <c r="AG208" s="4">
        <v>18.800008999991</v>
      </c>
      <c r="AH208" s="15" t="s">
        <v>43</v>
      </c>
      <c r="AJ208" s="13">
        <v>12</v>
      </c>
      <c r="AK208" s="14">
        <v>0.51300000000000001</v>
      </c>
      <c r="AL208" s="4">
        <v>9</v>
      </c>
      <c r="AM208" s="15" t="s">
        <v>34</v>
      </c>
      <c r="AO208" s="13">
        <v>12</v>
      </c>
      <c r="AP208" s="14">
        <v>0.96678399999999998</v>
      </c>
      <c r="AQ208" s="4">
        <v>34.527999999999999</v>
      </c>
      <c r="AR208" s="15" t="s">
        <v>53</v>
      </c>
      <c r="AT208" s="13">
        <v>12</v>
      </c>
      <c r="AU208" s="14">
        <v>0.72640000000000005</v>
      </c>
      <c r="AV208" s="4">
        <v>45.4</v>
      </c>
      <c r="AW208" s="15" t="s">
        <v>65</v>
      </c>
      <c r="AY208" s="13">
        <v>12</v>
      </c>
      <c r="AZ208" s="14">
        <v>0.81200000000000006</v>
      </c>
      <c r="BA208" s="4">
        <v>29</v>
      </c>
      <c r="BB208" s="15" t="s">
        <v>53</v>
      </c>
      <c r="BD208" s="13">
        <v>12</v>
      </c>
      <c r="BE208" s="14">
        <v>0.61862068965517247</v>
      </c>
      <c r="BF208" s="4">
        <v>26.896551724137932</v>
      </c>
      <c r="BG208" s="15" t="s">
        <v>65</v>
      </c>
    </row>
    <row r="209" spans="1:60" x14ac:dyDescent="0.4">
      <c r="A209" s="13">
        <v>13</v>
      </c>
      <c r="B209" s="14">
        <v>0.88309859154929571</v>
      </c>
      <c r="C209" s="4">
        <v>20.070422535211268</v>
      </c>
      <c r="D209" s="15" t="s">
        <v>40</v>
      </c>
      <c r="F209" s="13">
        <v>13</v>
      </c>
      <c r="G209" s="14">
        <v>0.91799999999999993</v>
      </c>
      <c r="H209" s="4">
        <v>51</v>
      </c>
      <c r="I209" s="15" t="s">
        <v>68</v>
      </c>
      <c r="K209" s="13">
        <v>13</v>
      </c>
      <c r="L209" s="14">
        <v>0.9137378048780489</v>
      </c>
      <c r="M209" s="4">
        <v>9.61829268292683</v>
      </c>
      <c r="N209" s="15" t="s">
        <v>44</v>
      </c>
      <c r="P209" s="13">
        <v>13</v>
      </c>
      <c r="Q209" s="14">
        <v>0.51329999999999998</v>
      </c>
      <c r="R209" s="4">
        <v>17.7</v>
      </c>
      <c r="S209" s="15" t="s">
        <v>63</v>
      </c>
      <c r="U209" s="13">
        <v>13</v>
      </c>
      <c r="V209" s="14">
        <v>0.95200035999964006</v>
      </c>
      <c r="W209" s="4">
        <v>23.800008999991</v>
      </c>
      <c r="X209" s="15" t="s">
        <v>22</v>
      </c>
      <c r="Z209" s="13">
        <v>13</v>
      </c>
      <c r="AA209" s="14">
        <v>0.55440035199964799</v>
      </c>
      <c r="AB209" s="4">
        <v>12.600007999992</v>
      </c>
      <c r="AC209" s="15" t="s">
        <v>60</v>
      </c>
      <c r="AE209" s="13">
        <v>13</v>
      </c>
      <c r="AF209" s="14">
        <v>0.73530000000000006</v>
      </c>
      <c r="AG209" s="4">
        <v>12.9</v>
      </c>
      <c r="AH209" s="15" t="s">
        <v>23</v>
      </c>
      <c r="AJ209" s="13">
        <v>13</v>
      </c>
      <c r="AK209" s="14">
        <v>0.50369999999999993</v>
      </c>
      <c r="AL209" s="4">
        <v>21.9</v>
      </c>
      <c r="AM209" s="15" t="s">
        <v>45</v>
      </c>
      <c r="AO209" s="13">
        <v>13</v>
      </c>
      <c r="AP209" s="14">
        <v>0.76</v>
      </c>
      <c r="AQ209" s="4">
        <v>8</v>
      </c>
      <c r="AR209" s="15" t="s">
        <v>64</v>
      </c>
      <c r="AT209" s="13">
        <v>13</v>
      </c>
      <c r="AU209" s="14">
        <v>0.68080044399955597</v>
      </c>
      <c r="AV209" s="4">
        <v>4.6000029999969998</v>
      </c>
      <c r="AW209" s="15" t="s">
        <v>29</v>
      </c>
      <c r="AY209" s="13">
        <v>13</v>
      </c>
      <c r="AZ209" s="14">
        <v>0.77900037999961991</v>
      </c>
      <c r="BA209" s="4">
        <v>8.2000039999959995</v>
      </c>
      <c r="BB209" s="15" t="s">
        <v>43</v>
      </c>
      <c r="BD209" s="13">
        <v>13</v>
      </c>
      <c r="BE209" s="14">
        <v>0.5804380952380952</v>
      </c>
      <c r="BF209" s="4">
        <v>36.277380952380952</v>
      </c>
      <c r="BG209" s="15" t="s">
        <v>64</v>
      </c>
    </row>
    <row r="210" spans="1:60" x14ac:dyDescent="0.4">
      <c r="A210" s="13">
        <v>14</v>
      </c>
      <c r="B210" s="14">
        <v>0.7279000000000001</v>
      </c>
      <c r="C210" s="4">
        <v>25.1</v>
      </c>
      <c r="D210" s="15" t="s">
        <v>35</v>
      </c>
      <c r="F210" s="13">
        <v>14</v>
      </c>
      <c r="G210" s="14">
        <v>0.72520000000000007</v>
      </c>
      <c r="H210" s="4">
        <v>4.9000000000000004</v>
      </c>
      <c r="I210" s="15" t="s">
        <v>65</v>
      </c>
      <c r="K210" s="13">
        <v>14</v>
      </c>
      <c r="L210" s="14">
        <v>0.91200000000000003</v>
      </c>
      <c r="M210" s="4">
        <v>22.8</v>
      </c>
      <c r="N210" s="15" t="s">
        <v>32</v>
      </c>
      <c r="P210" s="13">
        <v>14</v>
      </c>
      <c r="Q210" s="14">
        <v>0.51200000000000001</v>
      </c>
      <c r="R210" s="4">
        <v>12.8</v>
      </c>
      <c r="S210" s="15" t="s">
        <v>25</v>
      </c>
      <c r="U210" s="13">
        <v>14</v>
      </c>
      <c r="V210" s="14">
        <v>0.55440035199964799</v>
      </c>
      <c r="W210" s="4">
        <v>12.600007999992</v>
      </c>
      <c r="X210" s="15" t="s">
        <v>52</v>
      </c>
      <c r="Z210" s="13">
        <v>14</v>
      </c>
      <c r="AA210" s="14">
        <v>0.54050032199967801</v>
      </c>
      <c r="AB210" s="4">
        <v>23.500013999985999</v>
      </c>
      <c r="AC210" s="15" t="s">
        <v>40</v>
      </c>
      <c r="AE210" s="13">
        <v>14</v>
      </c>
      <c r="AF210" s="14">
        <v>0.73040000000000005</v>
      </c>
      <c r="AG210" s="4">
        <v>16.600000000000001</v>
      </c>
      <c r="AH210" s="15" t="s">
        <v>56</v>
      </c>
      <c r="AJ210" s="13">
        <v>14</v>
      </c>
      <c r="AK210" s="14">
        <v>0.50170909090909088</v>
      </c>
      <c r="AL210" s="4">
        <v>9.6482517482517487</v>
      </c>
      <c r="AM210" s="15" t="s">
        <v>42</v>
      </c>
      <c r="AO210" s="13">
        <v>14</v>
      </c>
      <c r="AP210" s="14">
        <v>0.74880000000000002</v>
      </c>
      <c r="AQ210" s="4">
        <v>9.6</v>
      </c>
      <c r="AR210" s="15" t="s">
        <v>60</v>
      </c>
      <c r="AT210" s="13">
        <v>14</v>
      </c>
      <c r="AU210" s="14">
        <v>0.63960000000000006</v>
      </c>
      <c r="AV210" s="4">
        <v>12.3</v>
      </c>
      <c r="AW210" s="15" t="s">
        <v>33</v>
      </c>
      <c r="AY210" s="13">
        <v>14</v>
      </c>
      <c r="AZ210" s="14">
        <v>0.77720000000000011</v>
      </c>
      <c r="BA210" s="4">
        <v>26.8</v>
      </c>
      <c r="BB210" s="15" t="s">
        <v>34</v>
      </c>
      <c r="BD210" s="13">
        <v>14</v>
      </c>
      <c r="BE210" s="14">
        <v>0.55799999999999994</v>
      </c>
      <c r="BF210" s="4">
        <v>31</v>
      </c>
      <c r="BG210" s="15" t="s">
        <v>23</v>
      </c>
    </row>
    <row r="211" spans="1:60" x14ac:dyDescent="0.4">
      <c r="A211" s="13">
        <v>15</v>
      </c>
      <c r="B211" s="14">
        <v>0.71040044399955593</v>
      </c>
      <c r="C211" s="20">
        <v>4.800002999997</v>
      </c>
      <c r="D211" s="18" t="s">
        <v>19</v>
      </c>
      <c r="F211" s="13">
        <v>15</v>
      </c>
      <c r="G211" s="14">
        <v>0.7047000000000001</v>
      </c>
      <c r="H211" s="4">
        <v>24.3</v>
      </c>
      <c r="I211" s="18" t="s">
        <v>50</v>
      </c>
      <c r="K211" s="13">
        <v>15</v>
      </c>
      <c r="L211" s="14">
        <v>0.80580000000000007</v>
      </c>
      <c r="M211" s="4">
        <v>23.7</v>
      </c>
      <c r="N211" s="18" t="s">
        <v>56</v>
      </c>
      <c r="P211" s="13">
        <v>15</v>
      </c>
      <c r="Q211" s="14">
        <v>0.44159999999999999</v>
      </c>
      <c r="R211" s="4">
        <v>18.399999999999999</v>
      </c>
      <c r="S211" s="18" t="s">
        <v>23</v>
      </c>
      <c r="U211" s="13">
        <v>15</v>
      </c>
      <c r="V211" s="14">
        <v>0.51300034199965805</v>
      </c>
      <c r="W211" s="4">
        <v>9.0000059999940003</v>
      </c>
      <c r="X211" s="18" t="s">
        <v>35</v>
      </c>
      <c r="Z211" s="13">
        <v>15</v>
      </c>
      <c r="AA211" s="14">
        <v>0.51870000000000005</v>
      </c>
      <c r="AB211" s="4">
        <v>24.7</v>
      </c>
      <c r="AC211" s="18" t="s">
        <v>37</v>
      </c>
      <c r="AE211" s="13">
        <v>15</v>
      </c>
      <c r="AF211" s="14">
        <v>0.71039999999999992</v>
      </c>
      <c r="AG211" s="4">
        <v>4.8</v>
      </c>
      <c r="AH211" s="18" t="s">
        <v>121</v>
      </c>
      <c r="AJ211" s="13">
        <v>15</v>
      </c>
      <c r="AK211" s="14">
        <v>0.50159999999999993</v>
      </c>
      <c r="AL211" s="20">
        <v>20.9</v>
      </c>
      <c r="AM211" s="18" t="s">
        <v>23</v>
      </c>
      <c r="AO211" s="13">
        <v>15</v>
      </c>
      <c r="AP211" s="14">
        <v>0.69679999999999997</v>
      </c>
      <c r="AQ211" s="4">
        <v>13.4</v>
      </c>
      <c r="AR211" s="18" t="s">
        <v>48</v>
      </c>
      <c r="AT211" s="13">
        <v>15</v>
      </c>
      <c r="AU211" s="14">
        <v>0.62400035999963999</v>
      </c>
      <c r="AV211" s="4">
        <v>15.600008999990999</v>
      </c>
      <c r="AW211" s="18" t="s">
        <v>35</v>
      </c>
      <c r="AY211" s="13">
        <v>15</v>
      </c>
      <c r="AZ211" s="14">
        <v>0.69679999999999997</v>
      </c>
      <c r="BA211" s="4">
        <v>13.4</v>
      </c>
      <c r="BB211" s="18" t="s">
        <v>24</v>
      </c>
      <c r="BD211" s="13">
        <v>15</v>
      </c>
      <c r="BE211" s="14">
        <v>0.55649999999999999</v>
      </c>
      <c r="BF211" s="4">
        <v>26.5</v>
      </c>
      <c r="BG211" s="18" t="s">
        <v>26</v>
      </c>
    </row>
    <row r="212" spans="1:60" x14ac:dyDescent="0.4">
      <c r="A212" s="13">
        <v>16</v>
      </c>
      <c r="B212" s="14">
        <v>0.64410000000000012</v>
      </c>
      <c r="C212" s="4">
        <v>11.3</v>
      </c>
      <c r="D212" s="18" t="s">
        <v>45</v>
      </c>
      <c r="F212" s="13">
        <v>16</v>
      </c>
      <c r="G212" s="14">
        <v>0.57720000000000005</v>
      </c>
      <c r="H212" s="20">
        <v>7.4</v>
      </c>
      <c r="I212" s="18" t="s">
        <v>34</v>
      </c>
      <c r="K212" s="13">
        <v>16</v>
      </c>
      <c r="L212" s="14">
        <v>0.72500000000000009</v>
      </c>
      <c r="M212" s="4">
        <v>25</v>
      </c>
      <c r="N212" s="18" t="s">
        <v>70</v>
      </c>
      <c r="P212" s="13">
        <v>16</v>
      </c>
      <c r="Q212" s="14">
        <v>0.41364971751412433</v>
      </c>
      <c r="R212" s="4">
        <v>25.853107344632768</v>
      </c>
      <c r="S212" s="18" t="s">
        <v>50</v>
      </c>
      <c r="U212" s="13">
        <v>16</v>
      </c>
      <c r="V212" s="14">
        <v>0.48449999999999999</v>
      </c>
      <c r="W212" s="4">
        <v>5.0999999999999996</v>
      </c>
      <c r="X212" s="18" t="s">
        <v>65</v>
      </c>
      <c r="Z212" s="13">
        <v>16</v>
      </c>
      <c r="AA212" s="14">
        <v>0.48121348314606743</v>
      </c>
      <c r="AB212" s="20">
        <v>12.030337078651685</v>
      </c>
      <c r="AC212" s="18" t="s">
        <v>48</v>
      </c>
      <c r="AE212" s="13">
        <v>16</v>
      </c>
      <c r="AF212" s="14">
        <v>0.66500037999962003</v>
      </c>
      <c r="AG212" s="4">
        <v>7.0000039999960002</v>
      </c>
      <c r="AH212" s="18" t="s">
        <v>32</v>
      </c>
      <c r="AJ212" s="13">
        <v>16</v>
      </c>
      <c r="AK212" s="14">
        <v>0.49280000000000007</v>
      </c>
      <c r="AL212" s="4">
        <v>17.600000000000001</v>
      </c>
      <c r="AM212" s="18" t="s">
        <v>30</v>
      </c>
      <c r="AO212" s="13">
        <v>16</v>
      </c>
      <c r="AP212" s="14">
        <v>0.63800000000000001</v>
      </c>
      <c r="AQ212" s="4">
        <v>14.5</v>
      </c>
      <c r="AR212" s="18" t="s">
        <v>65</v>
      </c>
      <c r="AT212" s="13">
        <v>16</v>
      </c>
      <c r="AU212" s="14">
        <v>0.5983395270270272</v>
      </c>
      <c r="AV212" s="4">
        <v>6.2983108108108121</v>
      </c>
      <c r="AW212" s="18" t="s">
        <v>43</v>
      </c>
      <c r="AY212" s="13">
        <v>16</v>
      </c>
      <c r="AZ212" s="14">
        <v>0.69431999999999994</v>
      </c>
      <c r="BA212" s="4">
        <v>15.78</v>
      </c>
      <c r="BB212" s="18" t="s">
        <v>48</v>
      </c>
      <c r="BD212" s="13">
        <v>16</v>
      </c>
      <c r="BE212" s="14">
        <v>0.54300000000000004</v>
      </c>
      <c r="BF212" s="4">
        <v>36.200000000000003</v>
      </c>
      <c r="BG212" s="18" t="s">
        <v>53</v>
      </c>
    </row>
    <row r="213" spans="1:60" ht="19.5" thickBot="1" x14ac:dyDescent="0.45">
      <c r="A213" s="13">
        <v>17</v>
      </c>
      <c r="B213" s="14">
        <v>0.58499999999999996</v>
      </c>
      <c r="C213" s="4">
        <v>7.5</v>
      </c>
      <c r="D213" s="18" t="s">
        <v>21</v>
      </c>
      <c r="F213" s="13">
        <v>17</v>
      </c>
      <c r="G213" s="14">
        <v>0.43200000000000005</v>
      </c>
      <c r="H213" s="4">
        <v>10.8</v>
      </c>
      <c r="I213" s="18" t="s">
        <v>38</v>
      </c>
      <c r="K213" s="13">
        <v>17</v>
      </c>
      <c r="L213" s="14">
        <v>0.68640000000000001</v>
      </c>
      <c r="M213" s="4">
        <v>8.8000000000000007</v>
      </c>
      <c r="N213" s="18" t="s">
        <v>20</v>
      </c>
      <c r="P213" s="13">
        <v>17</v>
      </c>
      <c r="Q213" s="14">
        <v>0.37799999999999995</v>
      </c>
      <c r="R213" s="4">
        <v>21</v>
      </c>
      <c r="S213" s="18" t="s">
        <v>34</v>
      </c>
      <c r="U213" s="13">
        <v>17</v>
      </c>
      <c r="V213" s="14">
        <v>0.4524003639996359</v>
      </c>
      <c r="W213" s="4">
        <v>8.7000069999929988</v>
      </c>
      <c r="X213" s="18" t="s">
        <v>31</v>
      </c>
      <c r="Z213" s="13">
        <v>17</v>
      </c>
      <c r="AA213" s="14">
        <v>0.45719999999999994</v>
      </c>
      <c r="AB213" s="4">
        <v>25.4</v>
      </c>
      <c r="AC213" s="18" t="s">
        <v>83</v>
      </c>
      <c r="AE213" s="13">
        <v>17</v>
      </c>
      <c r="AF213" s="14">
        <v>0.65759999999999996</v>
      </c>
      <c r="AG213" s="4">
        <v>27.4</v>
      </c>
      <c r="AH213" s="18" t="s">
        <v>40</v>
      </c>
      <c r="AJ213" s="13">
        <v>17</v>
      </c>
      <c r="AK213" s="14">
        <v>0.45529999999999998</v>
      </c>
      <c r="AL213" s="4">
        <v>15.7</v>
      </c>
      <c r="AM213" s="18" t="s">
        <v>25</v>
      </c>
      <c r="AO213" s="13">
        <v>17</v>
      </c>
      <c r="AP213" s="14">
        <v>0.627</v>
      </c>
      <c r="AQ213" s="4">
        <v>11</v>
      </c>
      <c r="AR213" s="18" t="s">
        <v>49</v>
      </c>
      <c r="AT213" s="13">
        <v>17</v>
      </c>
      <c r="AU213" s="14">
        <v>0.52260038999961</v>
      </c>
      <c r="AV213" s="4">
        <v>6.7000049999950004</v>
      </c>
      <c r="AW213" s="18" t="s">
        <v>22</v>
      </c>
      <c r="AY213" s="13">
        <v>17</v>
      </c>
      <c r="AZ213" s="14">
        <v>0.63839999999999997</v>
      </c>
      <c r="BA213" s="4">
        <v>11.2</v>
      </c>
      <c r="BB213" s="18" t="s">
        <v>40</v>
      </c>
      <c r="BD213" s="13">
        <v>17</v>
      </c>
      <c r="BE213" s="14">
        <v>0.53179512195121947</v>
      </c>
      <c r="BF213" s="4">
        <v>37.985365853658536</v>
      </c>
      <c r="BG213" s="18" t="s">
        <v>49</v>
      </c>
    </row>
    <row r="214" spans="1:60" ht="19.5" thickBot="1" x14ac:dyDescent="0.45">
      <c r="A214" s="40">
        <v>18</v>
      </c>
      <c r="B214" s="22">
        <v>0.5605</v>
      </c>
      <c r="C214" s="23">
        <v>5.9</v>
      </c>
      <c r="D214" s="24" t="s">
        <v>51</v>
      </c>
      <c r="F214" s="40">
        <v>18</v>
      </c>
      <c r="G214" s="22">
        <v>0.41820000000000007</v>
      </c>
      <c r="H214" s="23">
        <v>12.3</v>
      </c>
      <c r="I214" s="24" t="s">
        <v>42</v>
      </c>
      <c r="K214" s="40">
        <v>18</v>
      </c>
      <c r="L214" s="22">
        <v>0.31080000000000002</v>
      </c>
      <c r="M214" s="23">
        <v>2.1</v>
      </c>
      <c r="N214" s="24" t="s">
        <v>69</v>
      </c>
      <c r="P214" s="40">
        <v>18</v>
      </c>
      <c r="Q214" s="22">
        <v>0.33600000000000002</v>
      </c>
      <c r="R214" s="23">
        <v>21</v>
      </c>
      <c r="S214" s="24" t="s">
        <v>34</v>
      </c>
      <c r="U214" s="40">
        <v>18</v>
      </c>
      <c r="V214" s="22">
        <v>0.41339999999999999</v>
      </c>
      <c r="W214" s="39">
        <v>5.3</v>
      </c>
      <c r="X214" s="24" t="s">
        <v>50</v>
      </c>
      <c r="Z214" s="40">
        <v>18</v>
      </c>
      <c r="AA214" s="22">
        <v>0.41480033999966004</v>
      </c>
      <c r="AB214" s="23">
        <v>12.20000999999</v>
      </c>
      <c r="AC214" s="24" t="s">
        <v>27</v>
      </c>
      <c r="AE214" s="40">
        <v>18</v>
      </c>
      <c r="AF214" s="22">
        <v>0.53820038999961006</v>
      </c>
      <c r="AG214" s="23">
        <v>6.9000049999950006</v>
      </c>
      <c r="AH214" s="24" t="s">
        <v>24</v>
      </c>
      <c r="AJ214" s="40">
        <v>18</v>
      </c>
      <c r="AK214" s="22">
        <v>0.44099999999999995</v>
      </c>
      <c r="AL214" s="23">
        <v>24.5</v>
      </c>
      <c r="AM214" s="24" t="s">
        <v>28</v>
      </c>
      <c r="AO214" s="40">
        <v>18</v>
      </c>
      <c r="AP214" s="22">
        <v>0.3256</v>
      </c>
      <c r="AQ214" s="39">
        <v>2.2000000000000002</v>
      </c>
      <c r="AR214" s="24" t="s">
        <v>61</v>
      </c>
      <c r="AT214" s="40">
        <v>18</v>
      </c>
      <c r="AU214" s="22">
        <v>0.49590000000000006</v>
      </c>
      <c r="AV214" s="23">
        <v>17.100000000000001</v>
      </c>
      <c r="AW214" s="24" t="s">
        <v>41</v>
      </c>
      <c r="AY214" s="40">
        <v>18</v>
      </c>
      <c r="AZ214" s="22">
        <v>0.39960044399955602</v>
      </c>
      <c r="BA214" s="39">
        <v>2.7000029999970003</v>
      </c>
      <c r="BB214" s="24" t="s">
        <v>23</v>
      </c>
      <c r="BD214" s="40">
        <v>18</v>
      </c>
      <c r="BE214" s="22">
        <v>0.516800271999728</v>
      </c>
      <c r="BF214" s="23">
        <v>32.300016999983001</v>
      </c>
      <c r="BG214" s="24" t="s">
        <v>48</v>
      </c>
    </row>
    <row r="215" spans="1:60" x14ac:dyDescent="0.4">
      <c r="A215" s="27">
        <v>19</v>
      </c>
      <c r="B215" s="14">
        <v>0.31</v>
      </c>
      <c r="C215" s="4">
        <v>117.3</v>
      </c>
      <c r="D215" s="28" t="s">
        <v>68</v>
      </c>
      <c r="E215" s="29"/>
      <c r="F215" s="27">
        <v>19</v>
      </c>
      <c r="G215" s="14">
        <v>0.31</v>
      </c>
      <c r="H215" s="4">
        <v>93.700020999979003</v>
      </c>
      <c r="I215" s="28" t="s">
        <v>26</v>
      </c>
      <c r="J215" s="29"/>
      <c r="K215" s="27">
        <v>19</v>
      </c>
      <c r="L215" s="14">
        <v>0.31</v>
      </c>
      <c r="M215" s="4">
        <v>87.9</v>
      </c>
      <c r="N215" s="28" t="s">
        <v>53</v>
      </c>
      <c r="O215" s="29"/>
      <c r="P215" s="27">
        <v>19</v>
      </c>
      <c r="Q215" s="14">
        <v>0.31</v>
      </c>
      <c r="R215" s="4">
        <v>118.8</v>
      </c>
      <c r="S215" s="28" t="s">
        <v>30</v>
      </c>
      <c r="T215" s="29"/>
      <c r="U215" s="27">
        <v>19</v>
      </c>
      <c r="V215" s="14">
        <v>0.31</v>
      </c>
      <c r="W215" s="4">
        <v>154.13333333333333</v>
      </c>
      <c r="X215" s="28" t="s">
        <v>23</v>
      </c>
      <c r="Y215" s="29"/>
      <c r="Z215" s="27">
        <v>19</v>
      </c>
      <c r="AA215" s="14">
        <v>0.31</v>
      </c>
      <c r="AB215" s="4">
        <v>179.20002099997899</v>
      </c>
      <c r="AC215" s="28" t="s">
        <v>28</v>
      </c>
      <c r="AD215" s="29"/>
      <c r="AE215" s="27">
        <v>19</v>
      </c>
      <c r="AF215" s="14">
        <v>0.31</v>
      </c>
      <c r="AG215" s="4">
        <v>71.36666666666666</v>
      </c>
      <c r="AH215" s="28" t="s">
        <v>93</v>
      </c>
      <c r="AI215" s="29"/>
      <c r="AJ215" s="27">
        <v>19</v>
      </c>
      <c r="AK215" s="14">
        <v>0.31</v>
      </c>
      <c r="AL215" s="4">
        <v>74.314285714285717</v>
      </c>
      <c r="AM215" s="28" t="s">
        <v>26</v>
      </c>
      <c r="AN215" s="29"/>
      <c r="AO215" s="27">
        <v>19</v>
      </c>
      <c r="AP215" s="14">
        <v>0.31</v>
      </c>
      <c r="AQ215" s="4">
        <v>126.5</v>
      </c>
      <c r="AR215" s="28" t="s">
        <v>32</v>
      </c>
      <c r="AS215" s="29"/>
      <c r="AT215" s="27">
        <v>19</v>
      </c>
      <c r="AU215" s="14">
        <v>0.31</v>
      </c>
      <c r="AV215" s="4">
        <v>60.600020999979002</v>
      </c>
      <c r="AW215" s="28" t="s">
        <v>19</v>
      </c>
      <c r="AX215" s="29"/>
      <c r="AY215" s="27">
        <v>19</v>
      </c>
      <c r="AZ215" s="14">
        <v>0.31</v>
      </c>
      <c r="BA215" s="4">
        <v>123.7</v>
      </c>
      <c r="BB215" s="28" t="s">
        <v>49</v>
      </c>
      <c r="BC215" s="29"/>
      <c r="BD215" s="27">
        <v>19</v>
      </c>
      <c r="BE215" s="14">
        <v>0.31</v>
      </c>
      <c r="BF215" s="4">
        <v>77.400000000000006</v>
      </c>
      <c r="BG215" s="28" t="s">
        <v>63</v>
      </c>
      <c r="BH215" s="29"/>
    </row>
    <row r="216" spans="1:60" x14ac:dyDescent="0.4">
      <c r="A216" s="27">
        <v>20</v>
      </c>
      <c r="B216" s="14">
        <v>0.3</v>
      </c>
      <c r="C216" s="4">
        <v>419.4</v>
      </c>
      <c r="D216" s="28" t="s">
        <v>63</v>
      </c>
      <c r="E216" s="30"/>
      <c r="F216" s="27">
        <v>20</v>
      </c>
      <c r="G216" s="14">
        <v>0.3</v>
      </c>
      <c r="H216" s="4">
        <v>91.2</v>
      </c>
      <c r="I216" s="28" t="s">
        <v>63</v>
      </c>
      <c r="J216" s="30"/>
      <c r="K216" s="27">
        <v>20</v>
      </c>
      <c r="L216" s="14">
        <v>0.3</v>
      </c>
      <c r="M216" s="4">
        <v>97</v>
      </c>
      <c r="N216" s="28" t="s">
        <v>87</v>
      </c>
      <c r="O216" s="30"/>
      <c r="P216" s="27">
        <v>20</v>
      </c>
      <c r="Q216" s="14">
        <v>0.3</v>
      </c>
      <c r="R216" s="4">
        <v>58.300021999978</v>
      </c>
      <c r="S216" s="28" t="s">
        <v>42</v>
      </c>
      <c r="T216" s="30"/>
      <c r="U216" s="27">
        <v>20</v>
      </c>
      <c r="V216" s="14">
        <v>0.3</v>
      </c>
      <c r="W216" s="4">
        <v>567.6</v>
      </c>
      <c r="X216" s="28" t="s">
        <v>60</v>
      </c>
      <c r="Y216" s="30"/>
      <c r="Z216" s="27">
        <v>20</v>
      </c>
      <c r="AA216" s="14">
        <v>0.3</v>
      </c>
      <c r="AB216" s="4">
        <v>222.6</v>
      </c>
      <c r="AC216" s="28" t="s">
        <v>61</v>
      </c>
      <c r="AD216" s="30"/>
      <c r="AE216" s="27">
        <v>20</v>
      </c>
      <c r="AF216" s="14">
        <v>0.3</v>
      </c>
      <c r="AG216" s="4">
        <v>118.4</v>
      </c>
      <c r="AH216" s="28" t="s">
        <v>48</v>
      </c>
      <c r="AI216" s="30"/>
      <c r="AJ216" s="27">
        <v>20</v>
      </c>
      <c r="AK216" s="14">
        <v>0.3</v>
      </c>
      <c r="AL216" s="4">
        <v>63</v>
      </c>
      <c r="AM216" s="28" t="s">
        <v>39</v>
      </c>
      <c r="AN216" s="30"/>
      <c r="AO216" s="27">
        <v>20</v>
      </c>
      <c r="AP216" s="14">
        <v>0.3</v>
      </c>
      <c r="AQ216" s="4">
        <v>100.11428571428571</v>
      </c>
      <c r="AR216" s="28" t="s">
        <v>37</v>
      </c>
      <c r="AS216" s="30"/>
      <c r="AT216" s="27">
        <v>20</v>
      </c>
      <c r="AU216" s="14">
        <v>0.3</v>
      </c>
      <c r="AV216" s="4">
        <v>92.068421052631578</v>
      </c>
      <c r="AW216" s="28" t="s">
        <v>45</v>
      </c>
      <c r="AX216" s="30"/>
      <c r="AY216" s="27">
        <v>20</v>
      </c>
      <c r="AZ216" s="14">
        <v>0.3</v>
      </c>
      <c r="BA216" s="4">
        <v>120.51428571428572</v>
      </c>
      <c r="BB216" s="28" t="s">
        <v>44</v>
      </c>
      <c r="BC216" s="30"/>
      <c r="BD216" s="27">
        <v>20</v>
      </c>
      <c r="BE216" s="14">
        <v>0.3</v>
      </c>
      <c r="BF216" s="4">
        <v>37.800021999978</v>
      </c>
      <c r="BG216" s="28" t="s">
        <v>42</v>
      </c>
      <c r="BH216" s="30"/>
    </row>
    <row r="217" spans="1:60" x14ac:dyDescent="0.4">
      <c r="A217" s="27">
        <v>21</v>
      </c>
      <c r="B217" s="14">
        <v>0.28999999999999998</v>
      </c>
      <c r="C217" s="4">
        <v>297.10000000000002</v>
      </c>
      <c r="D217" s="28" t="s">
        <v>65</v>
      </c>
      <c r="E217" s="31"/>
      <c r="F217" s="27">
        <v>21</v>
      </c>
      <c r="G217" s="14">
        <v>0.28999999999999998</v>
      </c>
      <c r="H217" s="4">
        <v>171.80002299997702</v>
      </c>
      <c r="I217" s="28" t="s">
        <v>40</v>
      </c>
      <c r="J217" s="31"/>
      <c r="K217" s="27">
        <v>21</v>
      </c>
      <c r="L217" s="14">
        <v>0.28999999999999998</v>
      </c>
      <c r="M217" s="4">
        <v>165.600022999977</v>
      </c>
      <c r="N217" s="28" t="s">
        <v>50</v>
      </c>
      <c r="O217" s="31"/>
      <c r="P217" s="27">
        <v>21</v>
      </c>
      <c r="Q217" s="14">
        <v>0.28999999999999998</v>
      </c>
      <c r="R217" s="4">
        <v>43.3</v>
      </c>
      <c r="S217" s="28" t="s">
        <v>46</v>
      </c>
      <c r="T217" s="31"/>
      <c r="U217" s="27">
        <v>21</v>
      </c>
      <c r="V217" s="14">
        <v>0.28999999999999998</v>
      </c>
      <c r="W217" s="4">
        <v>231.24444444444441</v>
      </c>
      <c r="X217" s="28" t="s">
        <v>48</v>
      </c>
      <c r="Y217" s="31"/>
      <c r="Z217" s="27">
        <v>21</v>
      </c>
      <c r="AA217" s="14">
        <v>0.28999999999999998</v>
      </c>
      <c r="AB217" s="4">
        <v>205.5</v>
      </c>
      <c r="AC217" s="28" t="s">
        <v>65</v>
      </c>
      <c r="AD217" s="31"/>
      <c r="AE217" s="27">
        <v>21</v>
      </c>
      <c r="AF217" s="14">
        <v>0.28999999999999998</v>
      </c>
      <c r="AG217" s="4">
        <v>169</v>
      </c>
      <c r="AH217" s="28" t="s">
        <v>69</v>
      </c>
      <c r="AI217" s="31"/>
      <c r="AJ217" s="27">
        <v>21</v>
      </c>
      <c r="AK217" s="14">
        <v>0.28999999999999998</v>
      </c>
      <c r="AL217" s="4">
        <v>80.2</v>
      </c>
      <c r="AM217" s="28" t="s">
        <v>43</v>
      </c>
      <c r="AN217" s="31"/>
      <c r="AO217" s="27">
        <v>21</v>
      </c>
      <c r="AP217" s="14">
        <v>0.28999999999999998</v>
      </c>
      <c r="AQ217" s="4">
        <v>109.71428571428571</v>
      </c>
      <c r="AR217" s="28" t="s">
        <v>83</v>
      </c>
      <c r="AS217" s="31"/>
      <c r="AT217" s="27">
        <v>21</v>
      </c>
      <c r="AU217" s="14">
        <v>0.28999999999999998</v>
      </c>
      <c r="AV217" s="4">
        <v>183</v>
      </c>
      <c r="AW217" s="28" t="s">
        <v>39</v>
      </c>
      <c r="AX217" s="31"/>
      <c r="AY217" s="27">
        <v>21</v>
      </c>
      <c r="AZ217" s="14">
        <v>0.28999999999999998</v>
      </c>
      <c r="BA217" s="4">
        <v>100.6</v>
      </c>
      <c r="BB217" s="28" t="s">
        <v>50</v>
      </c>
      <c r="BC217" s="31"/>
      <c r="BD217" s="27">
        <v>21</v>
      </c>
      <c r="BE217" s="14">
        <v>0.28999999999999998</v>
      </c>
      <c r="BF217" s="4">
        <v>48.303125000000001</v>
      </c>
      <c r="BG217" s="28" t="s">
        <v>35</v>
      </c>
      <c r="BH217" s="31"/>
    </row>
    <row r="218" spans="1:60" x14ac:dyDescent="0.4">
      <c r="A218" s="27">
        <v>22</v>
      </c>
      <c r="B218" s="14">
        <v>0.28000000000000003</v>
      </c>
      <c r="C218" s="4">
        <v>187.6</v>
      </c>
      <c r="D218" s="28" t="s">
        <v>54</v>
      </c>
      <c r="E218" s="32"/>
      <c r="F218" s="27">
        <v>22</v>
      </c>
      <c r="G218" s="14">
        <v>0.28000000000000003</v>
      </c>
      <c r="H218" s="4">
        <v>106.82</v>
      </c>
      <c r="I218" s="28" t="s">
        <v>39</v>
      </c>
      <c r="J218" s="32"/>
      <c r="K218" s="27">
        <v>22</v>
      </c>
      <c r="L218" s="14">
        <v>0.28000000000000003</v>
      </c>
      <c r="M218" s="4">
        <v>110.400023999976</v>
      </c>
      <c r="N218" s="28" t="s">
        <v>63</v>
      </c>
      <c r="O218" s="32"/>
      <c r="P218" s="27">
        <v>22</v>
      </c>
      <c r="Q218" s="14">
        <v>0.28000000000000003</v>
      </c>
      <c r="R218" s="4">
        <v>67.954545454545453</v>
      </c>
      <c r="S218" s="28" t="s">
        <v>41</v>
      </c>
      <c r="T218" s="32"/>
      <c r="U218" s="27">
        <v>22</v>
      </c>
      <c r="V218" s="14">
        <v>0.28000000000000003</v>
      </c>
      <c r="W218" s="4">
        <v>167.00002399997601</v>
      </c>
      <c r="X218" s="28" t="s">
        <v>40</v>
      </c>
      <c r="Y218" s="32"/>
      <c r="Z218" s="27">
        <v>22</v>
      </c>
      <c r="AA218" s="14">
        <v>0.28000000000000003</v>
      </c>
      <c r="AB218" s="4">
        <v>152.5</v>
      </c>
      <c r="AC218" s="28" t="s">
        <v>33</v>
      </c>
      <c r="AD218" s="32"/>
      <c r="AE218" s="27">
        <v>22</v>
      </c>
      <c r="AF218" s="14">
        <v>0.28000000000000003</v>
      </c>
      <c r="AG218" s="4">
        <v>267.60000000000002</v>
      </c>
      <c r="AH218" s="28" t="s">
        <v>57</v>
      </c>
      <c r="AI218" s="32"/>
      <c r="AJ218" s="27">
        <v>22</v>
      </c>
      <c r="AK218" s="14">
        <v>0.28000000000000003</v>
      </c>
      <c r="AL218" s="4">
        <v>0</v>
      </c>
      <c r="AM218" s="28" t="s">
        <v>62</v>
      </c>
      <c r="AN218" s="32"/>
      <c r="AO218" s="27">
        <v>22</v>
      </c>
      <c r="AP218" s="14">
        <v>0.28000000000000003</v>
      </c>
      <c r="AQ218" s="4">
        <v>140</v>
      </c>
      <c r="AR218" s="28" t="s">
        <v>52</v>
      </c>
      <c r="AS218" s="32"/>
      <c r="AT218" s="27">
        <v>22</v>
      </c>
      <c r="AU218" s="14">
        <v>0.28000000000000003</v>
      </c>
      <c r="AV218" s="4">
        <v>183</v>
      </c>
      <c r="AW218" s="28" t="s">
        <v>39</v>
      </c>
      <c r="AX218" s="32"/>
      <c r="AY218" s="27">
        <v>22</v>
      </c>
      <c r="AZ218" s="14">
        <v>0.28000000000000003</v>
      </c>
      <c r="BA218" s="4">
        <v>115.15</v>
      </c>
      <c r="BB218" s="28" t="s">
        <v>64</v>
      </c>
      <c r="BC218" s="32"/>
      <c r="BD218" s="27">
        <v>22</v>
      </c>
      <c r="BE218" s="14">
        <v>0.28000000000000003</v>
      </c>
      <c r="BF218" s="4">
        <v>124.7</v>
      </c>
      <c r="BG218" s="28" t="s">
        <v>46</v>
      </c>
      <c r="BH218" s="32"/>
    </row>
    <row r="219" spans="1:60" x14ac:dyDescent="0.4">
      <c r="A219" s="27">
        <v>23</v>
      </c>
      <c r="B219" s="14">
        <v>0.27</v>
      </c>
      <c r="C219" s="4">
        <v>124.7</v>
      </c>
      <c r="D219" s="28" t="s">
        <v>52</v>
      </c>
      <c r="E219" s="32"/>
      <c r="F219" s="27">
        <v>23</v>
      </c>
      <c r="G219" s="14">
        <v>0.27</v>
      </c>
      <c r="H219" s="4">
        <v>100</v>
      </c>
      <c r="I219" s="28" t="s">
        <v>61</v>
      </c>
      <c r="J219" s="32"/>
      <c r="K219" s="27">
        <v>23</v>
      </c>
      <c r="L219" s="14">
        <v>0.27</v>
      </c>
      <c r="M219" s="4">
        <v>398.9</v>
      </c>
      <c r="N219" s="28" t="s">
        <v>64</v>
      </c>
      <c r="O219" s="32"/>
      <c r="P219" s="27">
        <v>23</v>
      </c>
      <c r="Q219" s="14">
        <v>0.27</v>
      </c>
      <c r="R219" s="4">
        <v>65.599999999999994</v>
      </c>
      <c r="S219" s="28" t="s">
        <v>60</v>
      </c>
      <c r="T219" s="32"/>
      <c r="U219" s="27">
        <v>23</v>
      </c>
      <c r="V219" s="14">
        <v>0.27</v>
      </c>
      <c r="W219" s="4">
        <v>178.5</v>
      </c>
      <c r="X219" s="28" t="s">
        <v>37</v>
      </c>
      <c r="Y219" s="32"/>
      <c r="Z219" s="27">
        <v>23</v>
      </c>
      <c r="AA219" s="14">
        <v>0.27</v>
      </c>
      <c r="AB219" s="4">
        <v>157.1</v>
      </c>
      <c r="AC219" s="28" t="s">
        <v>51</v>
      </c>
      <c r="AD219" s="32"/>
      <c r="AE219" s="27">
        <v>23</v>
      </c>
      <c r="AF219" s="14">
        <v>0.27</v>
      </c>
      <c r="AG219" s="4">
        <v>81.400000000000006</v>
      </c>
      <c r="AH219" s="28" t="s">
        <v>86</v>
      </c>
      <c r="AI219" s="32"/>
      <c r="AJ219" s="27">
        <v>23</v>
      </c>
      <c r="AK219" s="14">
        <v>0.27</v>
      </c>
      <c r="AL219" s="4">
        <v>0</v>
      </c>
      <c r="AM219" s="28" t="s">
        <v>62</v>
      </c>
      <c r="AN219" s="32"/>
      <c r="AO219" s="27">
        <v>23</v>
      </c>
      <c r="AP219" s="14">
        <v>0.27</v>
      </c>
      <c r="AQ219" s="4">
        <v>160.25</v>
      </c>
      <c r="AR219" s="28" t="s">
        <v>19</v>
      </c>
      <c r="AS219" s="32"/>
      <c r="AT219" s="27">
        <v>23</v>
      </c>
      <c r="AU219" s="14">
        <v>0.27</v>
      </c>
      <c r="AV219" s="4">
        <v>192.1</v>
      </c>
      <c r="AW219" s="28" t="s">
        <v>26</v>
      </c>
      <c r="AX219" s="32"/>
      <c r="AY219" s="27">
        <v>23</v>
      </c>
      <c r="AZ219" s="14">
        <v>0.27</v>
      </c>
      <c r="BA219" s="4">
        <v>116.2</v>
      </c>
      <c r="BB219" s="28" t="s">
        <v>22</v>
      </c>
      <c r="BC219" s="32"/>
      <c r="BD219" s="27">
        <v>23</v>
      </c>
      <c r="BE219" s="14">
        <v>0.27</v>
      </c>
      <c r="BF219" s="4">
        <v>44.6</v>
      </c>
      <c r="BG219" s="28" t="s">
        <v>22</v>
      </c>
      <c r="BH219" s="32"/>
    </row>
    <row r="220" spans="1:60" x14ac:dyDescent="0.4">
      <c r="A220" s="27">
        <v>24</v>
      </c>
      <c r="B220" s="14">
        <v>0.26</v>
      </c>
      <c r="C220" s="4">
        <v>127.3</v>
      </c>
      <c r="D220" s="41" t="s">
        <v>23</v>
      </c>
      <c r="E220" s="32"/>
      <c r="F220" s="27">
        <v>24</v>
      </c>
      <c r="G220" s="14">
        <v>0.26</v>
      </c>
      <c r="H220" s="4">
        <v>108.3</v>
      </c>
      <c r="I220" s="41" t="s">
        <v>54</v>
      </c>
      <c r="J220" s="32"/>
      <c r="K220" s="27">
        <v>24</v>
      </c>
      <c r="L220" s="14">
        <v>0.26</v>
      </c>
      <c r="M220" s="4">
        <v>331.200025999974</v>
      </c>
      <c r="N220" s="41" t="s">
        <v>29</v>
      </c>
      <c r="O220" s="32"/>
      <c r="P220" s="27">
        <v>24</v>
      </c>
      <c r="Q220" s="14">
        <v>0.26</v>
      </c>
      <c r="R220" s="4">
        <v>193.1</v>
      </c>
      <c r="S220" s="41" t="s">
        <v>49</v>
      </c>
      <c r="T220" s="32"/>
      <c r="U220" s="27">
        <v>24</v>
      </c>
      <c r="V220" s="14">
        <v>0.26</v>
      </c>
      <c r="W220" s="4">
        <v>184.3</v>
      </c>
      <c r="X220" s="41" t="s">
        <v>44</v>
      </c>
      <c r="Y220" s="32"/>
      <c r="Z220" s="27">
        <v>24</v>
      </c>
      <c r="AA220" s="14">
        <v>0.26</v>
      </c>
      <c r="AB220" s="4">
        <v>157.1</v>
      </c>
      <c r="AC220" s="41" t="s">
        <v>51</v>
      </c>
      <c r="AD220" s="32"/>
      <c r="AE220" s="27">
        <v>24</v>
      </c>
      <c r="AF220" s="14">
        <v>0.26</v>
      </c>
      <c r="AG220" s="4">
        <v>267.60000000000002</v>
      </c>
      <c r="AH220" s="41" t="s">
        <v>57</v>
      </c>
      <c r="AI220" s="32"/>
      <c r="AJ220" s="27">
        <v>24</v>
      </c>
      <c r="AK220" s="14">
        <v>0.26</v>
      </c>
      <c r="AL220" s="4">
        <v>0</v>
      </c>
      <c r="AM220" s="41" t="s">
        <v>62</v>
      </c>
      <c r="AN220" s="32"/>
      <c r="AO220" s="27">
        <v>24</v>
      </c>
      <c r="AP220" s="14">
        <v>0.26</v>
      </c>
      <c r="AQ220" s="4">
        <v>174.7</v>
      </c>
      <c r="AR220" s="41" t="s">
        <v>40</v>
      </c>
      <c r="AS220" s="32"/>
      <c r="AT220" s="27">
        <v>24</v>
      </c>
      <c r="AU220" s="14">
        <v>0.26</v>
      </c>
      <c r="AV220" s="4">
        <v>553.4</v>
      </c>
      <c r="AW220" s="41" t="s">
        <v>36</v>
      </c>
      <c r="AX220" s="32"/>
      <c r="AY220" s="27">
        <v>24</v>
      </c>
      <c r="AZ220" s="14">
        <v>0.26</v>
      </c>
      <c r="BA220" s="4">
        <v>220.50002599997401</v>
      </c>
      <c r="BB220" s="41" t="s">
        <v>21</v>
      </c>
      <c r="BC220" s="32"/>
      <c r="BD220" s="27">
        <v>24</v>
      </c>
      <c r="BE220" s="14">
        <v>0.26</v>
      </c>
      <c r="BF220" s="4">
        <v>48</v>
      </c>
      <c r="BG220" s="41" t="s">
        <v>54</v>
      </c>
      <c r="BH220" s="32"/>
    </row>
    <row r="221" spans="1:60" ht="19.5" thickBot="1" x14ac:dyDescent="0.45">
      <c r="A221" s="27">
        <v>25</v>
      </c>
      <c r="B221" s="14">
        <v>0.25</v>
      </c>
      <c r="C221" s="4">
        <v>139.80000000000001</v>
      </c>
      <c r="D221" s="41" t="s">
        <v>46</v>
      </c>
      <c r="E221" s="33"/>
      <c r="F221" s="27">
        <v>25</v>
      </c>
      <c r="G221" s="14">
        <v>0.25</v>
      </c>
      <c r="H221" s="4">
        <v>206.20002699997298</v>
      </c>
      <c r="I221" s="41" t="s">
        <v>21</v>
      </c>
      <c r="J221" s="33"/>
      <c r="K221" s="27">
        <v>25</v>
      </c>
      <c r="L221" s="14">
        <v>0.25</v>
      </c>
      <c r="M221" s="4">
        <v>211.1</v>
      </c>
      <c r="N221" s="41" t="s">
        <v>47</v>
      </c>
      <c r="O221" s="33"/>
      <c r="P221" s="27">
        <v>25</v>
      </c>
      <c r="Q221" s="14">
        <v>0.25</v>
      </c>
      <c r="R221" s="4">
        <v>86.549019607843135</v>
      </c>
      <c r="S221" s="41" t="s">
        <v>48</v>
      </c>
      <c r="T221" s="33"/>
      <c r="U221" s="27">
        <v>25</v>
      </c>
      <c r="V221" s="14">
        <v>0.25</v>
      </c>
      <c r="W221" s="4">
        <v>197</v>
      </c>
      <c r="X221" s="41" t="s">
        <v>53</v>
      </c>
      <c r="Y221" s="33"/>
      <c r="Z221" s="27">
        <v>25</v>
      </c>
      <c r="AA221" s="14">
        <v>0.25</v>
      </c>
      <c r="AB221" s="4">
        <v>157.1</v>
      </c>
      <c r="AC221" s="41" t="s">
        <v>51</v>
      </c>
      <c r="AD221" s="33"/>
      <c r="AE221" s="27">
        <v>25</v>
      </c>
      <c r="AF221" s="14">
        <v>0.25</v>
      </c>
      <c r="AG221" s="4">
        <v>98.8</v>
      </c>
      <c r="AH221" s="41" t="s">
        <v>88</v>
      </c>
      <c r="AI221" s="33"/>
      <c r="AJ221" s="27">
        <v>25</v>
      </c>
      <c r="AK221" s="14">
        <v>0.25</v>
      </c>
      <c r="AL221" s="4">
        <v>0</v>
      </c>
      <c r="AM221" s="41" t="s">
        <v>62</v>
      </c>
      <c r="AN221" s="33"/>
      <c r="AO221" s="27">
        <v>25</v>
      </c>
      <c r="AP221" s="14">
        <v>0.25</v>
      </c>
      <c r="AQ221" s="4">
        <v>174.7</v>
      </c>
      <c r="AR221" s="41" t="s">
        <v>40</v>
      </c>
      <c r="AS221" s="33"/>
      <c r="AT221" s="27">
        <v>25</v>
      </c>
      <c r="AU221" s="14">
        <v>0.25</v>
      </c>
      <c r="AV221" s="4">
        <v>531.00002699997299</v>
      </c>
      <c r="AW221" s="41" t="s">
        <v>42</v>
      </c>
      <c r="AX221" s="33"/>
      <c r="AY221" s="27">
        <v>25</v>
      </c>
      <c r="AZ221" s="14">
        <v>0.25</v>
      </c>
      <c r="BA221" s="4">
        <v>204.5</v>
      </c>
      <c r="BB221" s="41" t="s">
        <v>52</v>
      </c>
      <c r="BC221" s="33"/>
      <c r="BD221" s="27">
        <v>25</v>
      </c>
      <c r="BE221" s="14">
        <v>0.25</v>
      </c>
      <c r="BF221" s="4">
        <v>50.4</v>
      </c>
      <c r="BG221" s="41" t="s">
        <v>24</v>
      </c>
      <c r="BH221" s="33"/>
    </row>
    <row r="222" spans="1:60" ht="19.5" thickBot="1" x14ac:dyDescent="0.45">
      <c r="A222" s="27">
        <v>26</v>
      </c>
      <c r="B222" s="14">
        <v>0.24</v>
      </c>
      <c r="C222" s="4">
        <v>166.2</v>
      </c>
      <c r="D222" s="28" t="s">
        <v>61</v>
      </c>
      <c r="E222" s="35"/>
      <c r="F222" s="27">
        <v>26</v>
      </c>
      <c r="G222" s="14">
        <v>0.24</v>
      </c>
      <c r="H222" s="4">
        <v>133.4</v>
      </c>
      <c r="I222" s="28" t="s">
        <v>43</v>
      </c>
      <c r="J222" s="35"/>
      <c r="K222" s="27">
        <v>26</v>
      </c>
      <c r="L222" s="14">
        <v>0.24</v>
      </c>
      <c r="M222" s="4">
        <v>496.80002799997203</v>
      </c>
      <c r="N222" s="28" t="s">
        <v>60</v>
      </c>
      <c r="O222" s="35"/>
      <c r="P222" s="27">
        <v>26</v>
      </c>
      <c r="Q222" s="14">
        <v>0.24</v>
      </c>
      <c r="R222" s="4">
        <v>171.6</v>
      </c>
      <c r="S222" s="28" t="s">
        <v>61</v>
      </c>
      <c r="T222" s="35"/>
      <c r="U222" s="27">
        <v>26</v>
      </c>
      <c r="V222" s="14">
        <v>0.24</v>
      </c>
      <c r="W222" s="4">
        <v>346.9</v>
      </c>
      <c r="X222" s="28" t="s">
        <v>64</v>
      </c>
      <c r="Y222" s="35"/>
      <c r="Z222" s="27">
        <v>26</v>
      </c>
      <c r="AA222" s="14">
        <v>0.24</v>
      </c>
      <c r="AB222" s="4">
        <v>164.6</v>
      </c>
      <c r="AC222" s="28" t="s">
        <v>29</v>
      </c>
      <c r="AD222" s="35"/>
      <c r="AE222" s="27">
        <v>26</v>
      </c>
      <c r="AF222" s="14">
        <v>0.24</v>
      </c>
      <c r="AG222" s="4">
        <v>227.4</v>
      </c>
      <c r="AH222" s="28" t="s">
        <v>84</v>
      </c>
      <c r="AI222" s="35"/>
      <c r="AJ222" s="27">
        <v>26</v>
      </c>
      <c r="AK222" s="14">
        <v>0.24</v>
      </c>
      <c r="AL222" s="4">
        <v>0</v>
      </c>
      <c r="AM222" s="28" t="s">
        <v>62</v>
      </c>
      <c r="AN222" s="35"/>
      <c r="AO222" s="27">
        <v>26</v>
      </c>
      <c r="AP222" s="14">
        <v>0.24</v>
      </c>
      <c r="AQ222" s="4">
        <v>339.7</v>
      </c>
      <c r="AR222" s="28" t="s">
        <v>30</v>
      </c>
      <c r="AS222" s="35"/>
      <c r="AT222" s="27">
        <v>26</v>
      </c>
      <c r="AU222" s="14">
        <v>0.24</v>
      </c>
      <c r="AV222" s="4">
        <v>424.80002799997203</v>
      </c>
      <c r="AW222" s="28" t="s">
        <v>28</v>
      </c>
      <c r="AX222" s="35"/>
      <c r="AY222" s="27">
        <v>26</v>
      </c>
      <c r="AZ222" s="14">
        <v>0.24</v>
      </c>
      <c r="BA222" s="4">
        <v>351.6</v>
      </c>
      <c r="BB222" s="28" t="s">
        <v>63</v>
      </c>
      <c r="BC222" s="35"/>
      <c r="BD222" s="27">
        <v>26</v>
      </c>
      <c r="BE222" s="14">
        <v>0.24</v>
      </c>
      <c r="BF222" s="4">
        <v>63.900027999971996</v>
      </c>
      <c r="BG222" s="28" t="s">
        <v>28</v>
      </c>
      <c r="BH222" s="35"/>
    </row>
    <row r="223" spans="1:60" x14ac:dyDescent="0.4">
      <c r="A223" s="27">
        <v>27</v>
      </c>
      <c r="B223" s="14">
        <v>0.23</v>
      </c>
      <c r="C223" s="4">
        <v>267.300028999971</v>
      </c>
      <c r="D223" s="28" t="s">
        <v>43</v>
      </c>
      <c r="E223" s="36"/>
      <c r="F223" s="27">
        <v>27</v>
      </c>
      <c r="G223" s="14">
        <v>0.23</v>
      </c>
      <c r="H223" s="4">
        <v>136.9</v>
      </c>
      <c r="I223" s="28" t="s">
        <v>30</v>
      </c>
      <c r="J223" s="36"/>
      <c r="K223" s="27">
        <v>27</v>
      </c>
      <c r="L223" s="14">
        <v>0.23</v>
      </c>
      <c r="M223" s="4">
        <v>198.70002899997098</v>
      </c>
      <c r="N223" s="28" t="s">
        <v>26</v>
      </c>
      <c r="O223" s="36"/>
      <c r="P223" s="27">
        <v>27</v>
      </c>
      <c r="Q223" s="14">
        <v>0.23</v>
      </c>
      <c r="R223" s="4">
        <v>210.7</v>
      </c>
      <c r="S223" s="28" t="s">
        <v>68</v>
      </c>
      <c r="T223" s="36"/>
      <c r="U223" s="27">
        <v>27</v>
      </c>
      <c r="V223" s="14">
        <v>0.23</v>
      </c>
      <c r="W223" s="4">
        <v>211.6</v>
      </c>
      <c r="X223" s="28" t="s">
        <v>24</v>
      </c>
      <c r="Y223" s="36"/>
      <c r="Z223" s="27">
        <v>27</v>
      </c>
      <c r="AA223" s="14">
        <v>0.23</v>
      </c>
      <c r="AB223" s="4">
        <v>167.3</v>
      </c>
      <c r="AC223" s="28" t="s">
        <v>68</v>
      </c>
      <c r="AD223" s="36"/>
      <c r="AE223" s="27">
        <v>27</v>
      </c>
      <c r="AF223" s="14">
        <v>0.23</v>
      </c>
      <c r="AG223" s="4">
        <v>196.1</v>
      </c>
      <c r="AH223" s="28" t="s">
        <v>47</v>
      </c>
      <c r="AI223" s="36"/>
      <c r="AJ223" s="27">
        <v>27</v>
      </c>
      <c r="AK223" s="14">
        <v>0.23</v>
      </c>
      <c r="AL223" s="4">
        <v>0</v>
      </c>
      <c r="AM223" s="28" t="s">
        <v>62</v>
      </c>
      <c r="AN223" s="36"/>
      <c r="AO223" s="27">
        <v>27</v>
      </c>
      <c r="AP223" s="14">
        <v>0.23</v>
      </c>
      <c r="AQ223" s="4">
        <v>222</v>
      </c>
      <c r="AR223" s="28" t="s">
        <v>70</v>
      </c>
      <c r="AS223" s="36"/>
      <c r="AT223" s="27">
        <v>27</v>
      </c>
      <c r="AU223" s="14">
        <v>0.23</v>
      </c>
      <c r="AV223" s="4">
        <v>531.00002899997105</v>
      </c>
      <c r="AW223" s="28" t="s">
        <v>30</v>
      </c>
      <c r="AX223" s="36"/>
      <c r="AY223" s="27">
        <v>27</v>
      </c>
      <c r="AZ223" s="14">
        <v>0.23</v>
      </c>
      <c r="BA223" s="4">
        <v>541.6</v>
      </c>
      <c r="BB223" s="28" t="s">
        <v>39</v>
      </c>
      <c r="BC223" s="36"/>
      <c r="BD223" s="27">
        <v>27</v>
      </c>
      <c r="BE223" s="14">
        <v>0.23</v>
      </c>
      <c r="BF223" s="4">
        <v>58.8</v>
      </c>
      <c r="BG223" s="28" t="s">
        <v>25</v>
      </c>
      <c r="BH223" s="36"/>
    </row>
    <row r="224" spans="1:60" x14ac:dyDescent="0.4">
      <c r="A224" s="27">
        <v>28</v>
      </c>
      <c r="B224" s="14">
        <v>0.22</v>
      </c>
      <c r="C224" s="4">
        <v>445.6</v>
      </c>
      <c r="D224" s="28" t="s">
        <v>22</v>
      </c>
      <c r="F224" s="27">
        <v>28</v>
      </c>
      <c r="G224" s="14">
        <v>0.22</v>
      </c>
      <c r="H224" s="4">
        <v>136.9</v>
      </c>
      <c r="I224" s="28" t="s">
        <v>30</v>
      </c>
      <c r="K224" s="27">
        <v>28</v>
      </c>
      <c r="L224" s="14">
        <v>0.22</v>
      </c>
      <c r="M224" s="4">
        <v>496.80002999997004</v>
      </c>
      <c r="N224" s="28" t="s">
        <v>54</v>
      </c>
      <c r="P224" s="27">
        <v>28</v>
      </c>
      <c r="Q224" s="14">
        <v>0.22</v>
      </c>
      <c r="R224" s="4">
        <v>107.7</v>
      </c>
      <c r="S224" s="28" t="s">
        <v>65</v>
      </c>
      <c r="U224" s="27">
        <v>28</v>
      </c>
      <c r="V224" s="14">
        <v>0.22</v>
      </c>
      <c r="W224" s="4">
        <v>228.6</v>
      </c>
      <c r="X224" s="28" t="s">
        <v>63</v>
      </c>
      <c r="Z224" s="27">
        <v>28</v>
      </c>
      <c r="AA224" s="14">
        <v>0.22</v>
      </c>
      <c r="AB224" s="4">
        <v>170</v>
      </c>
      <c r="AC224" s="28" t="s">
        <v>55</v>
      </c>
      <c r="AE224" s="27">
        <v>28</v>
      </c>
      <c r="AF224" s="14">
        <v>0.22</v>
      </c>
      <c r="AG224" s="4">
        <v>152.20002999996998</v>
      </c>
      <c r="AH224" s="28" t="s">
        <v>21</v>
      </c>
      <c r="AJ224" s="27">
        <v>28</v>
      </c>
      <c r="AK224" s="14">
        <v>0.22</v>
      </c>
      <c r="AL224" s="4">
        <v>0</v>
      </c>
      <c r="AM224" s="28" t="s">
        <v>62</v>
      </c>
      <c r="AO224" s="27">
        <v>28</v>
      </c>
      <c r="AP224" s="14">
        <v>0.22</v>
      </c>
      <c r="AQ224" s="4">
        <v>301.3</v>
      </c>
      <c r="AR224" s="28" t="s">
        <v>85</v>
      </c>
      <c r="AT224" s="27">
        <v>28</v>
      </c>
      <c r="AU224" s="14">
        <v>0.22</v>
      </c>
      <c r="AV224" s="4">
        <v>427</v>
      </c>
      <c r="AW224" s="28" t="s">
        <v>54</v>
      </c>
      <c r="AY224" s="27">
        <v>28</v>
      </c>
      <c r="AZ224" s="14">
        <v>0.22</v>
      </c>
      <c r="BA224" s="4">
        <v>513.79999999999995</v>
      </c>
      <c r="BB224" s="28" t="s">
        <v>37</v>
      </c>
      <c r="BD224" s="27">
        <v>28</v>
      </c>
      <c r="BE224" s="14">
        <v>0.22</v>
      </c>
      <c r="BF224" s="4">
        <v>65.400000000000006</v>
      </c>
      <c r="BG224" s="28" t="s">
        <v>39</v>
      </c>
    </row>
    <row r="225" spans="1:60" x14ac:dyDescent="0.4">
      <c r="A225" s="27">
        <v>29</v>
      </c>
      <c r="B225" s="14">
        <v>0.21</v>
      </c>
      <c r="C225" s="4">
        <v>213.8</v>
      </c>
      <c r="D225" s="28" t="s">
        <v>48</v>
      </c>
      <c r="F225" s="27">
        <v>29</v>
      </c>
      <c r="G225" s="14">
        <v>0.21</v>
      </c>
      <c r="H225" s="4">
        <v>148.15</v>
      </c>
      <c r="I225" s="28" t="s">
        <v>31</v>
      </c>
      <c r="K225" s="27">
        <v>29</v>
      </c>
      <c r="L225" s="14">
        <v>0.21</v>
      </c>
      <c r="M225" s="4">
        <v>161.19999999999999</v>
      </c>
      <c r="N225" s="28" t="s">
        <v>51</v>
      </c>
      <c r="P225" s="27">
        <v>29</v>
      </c>
      <c r="Q225" s="14">
        <v>0.21</v>
      </c>
      <c r="R225" s="4">
        <v>0</v>
      </c>
      <c r="S225" s="28" t="s">
        <v>62</v>
      </c>
      <c r="U225" s="27">
        <v>29</v>
      </c>
      <c r="V225" s="14">
        <v>0.21</v>
      </c>
      <c r="W225" s="4">
        <v>285.7</v>
      </c>
      <c r="X225" s="28" t="s">
        <v>58</v>
      </c>
      <c r="Z225" s="27">
        <v>29</v>
      </c>
      <c r="AA225" s="14">
        <v>0.21</v>
      </c>
      <c r="AB225" s="4">
        <v>172.9</v>
      </c>
      <c r="AC225" s="28" t="s">
        <v>23</v>
      </c>
      <c r="AE225" s="27">
        <v>29</v>
      </c>
      <c r="AF225" s="14">
        <v>0.21</v>
      </c>
      <c r="AG225" s="4">
        <v>126.4</v>
      </c>
      <c r="AH225" s="28" t="s">
        <v>89</v>
      </c>
      <c r="AJ225" s="27">
        <v>29</v>
      </c>
      <c r="AK225" s="14">
        <v>0.21</v>
      </c>
      <c r="AL225" s="4">
        <v>0</v>
      </c>
      <c r="AM225" s="28" t="s">
        <v>62</v>
      </c>
      <c r="AO225" s="27">
        <v>29</v>
      </c>
      <c r="AP225" s="14">
        <v>0.21</v>
      </c>
      <c r="AQ225" s="4">
        <v>352.3</v>
      </c>
      <c r="AR225" s="28" t="s">
        <v>41</v>
      </c>
      <c r="AT225" s="27">
        <v>29</v>
      </c>
      <c r="AU225" s="14">
        <v>0.21</v>
      </c>
      <c r="AV225" s="4">
        <v>452.1</v>
      </c>
      <c r="AW225" s="28" t="s">
        <v>63</v>
      </c>
      <c r="AY225" s="27">
        <v>29</v>
      </c>
      <c r="AZ225" s="14">
        <v>0.21</v>
      </c>
      <c r="BA225" s="4">
        <v>207.5</v>
      </c>
      <c r="BB225" s="28" t="s">
        <v>19</v>
      </c>
      <c r="BD225" s="27">
        <v>29</v>
      </c>
      <c r="BE225" s="14">
        <v>0.21</v>
      </c>
      <c r="BF225" s="4">
        <v>68</v>
      </c>
      <c r="BG225" s="28" t="s">
        <v>58</v>
      </c>
    </row>
    <row r="226" spans="1:60" x14ac:dyDescent="0.4">
      <c r="A226" s="27">
        <v>30</v>
      </c>
      <c r="B226" s="14">
        <v>0.2</v>
      </c>
      <c r="C226" s="4">
        <v>272.10000000000002</v>
      </c>
      <c r="D226" s="28" t="s">
        <v>25</v>
      </c>
      <c r="F226" s="27">
        <v>30</v>
      </c>
      <c r="G226" s="14">
        <v>0.2</v>
      </c>
      <c r="H226" s="4">
        <v>251.8</v>
      </c>
      <c r="I226" s="28" t="s">
        <v>33</v>
      </c>
      <c r="K226" s="27">
        <v>30</v>
      </c>
      <c r="L226" s="14">
        <v>0.2</v>
      </c>
      <c r="M226" s="20">
        <v>170.7</v>
      </c>
      <c r="N226" s="28" t="s">
        <v>25</v>
      </c>
      <c r="P226" s="27">
        <v>30</v>
      </c>
      <c r="Q226" s="14">
        <v>0.2</v>
      </c>
      <c r="R226" s="4">
        <v>0</v>
      </c>
      <c r="S226" s="28" t="s">
        <v>62</v>
      </c>
      <c r="U226" s="27">
        <v>30</v>
      </c>
      <c r="V226" s="14">
        <v>0.2</v>
      </c>
      <c r="W226" s="4">
        <v>357.1</v>
      </c>
      <c r="X226" s="28" t="s">
        <v>54</v>
      </c>
      <c r="Z226" s="27">
        <v>30</v>
      </c>
      <c r="AA226" s="14">
        <v>0.2</v>
      </c>
      <c r="AB226" s="4">
        <v>203.4</v>
      </c>
      <c r="AC226" s="28" t="s">
        <v>70</v>
      </c>
      <c r="AE226" s="27">
        <v>30</v>
      </c>
      <c r="AF226" s="14">
        <v>0.2</v>
      </c>
      <c r="AG226" s="4">
        <v>231.5</v>
      </c>
      <c r="AH226" s="28" t="s">
        <v>33</v>
      </c>
      <c r="AJ226" s="27">
        <v>30</v>
      </c>
      <c r="AK226" s="14">
        <v>0.2</v>
      </c>
      <c r="AL226" s="4">
        <v>0</v>
      </c>
      <c r="AM226" s="28" t="s">
        <v>62</v>
      </c>
      <c r="AO226" s="27">
        <v>30</v>
      </c>
      <c r="AP226" s="14">
        <v>0.2</v>
      </c>
      <c r="AQ226" s="4">
        <v>257.39999999999998</v>
      </c>
      <c r="AR226" s="28" t="s">
        <v>46</v>
      </c>
      <c r="AT226" s="27">
        <v>30</v>
      </c>
      <c r="AU226" s="14">
        <v>0.2</v>
      </c>
      <c r="AV226" s="4">
        <v>516.5</v>
      </c>
      <c r="AW226" s="28" t="s">
        <v>60</v>
      </c>
      <c r="AY226" s="27">
        <v>30</v>
      </c>
      <c r="AZ226" s="14">
        <v>0.2</v>
      </c>
      <c r="BA226" s="4">
        <v>224.6</v>
      </c>
      <c r="BB226" s="28" t="s">
        <v>65</v>
      </c>
      <c r="BD226" s="27">
        <v>30</v>
      </c>
      <c r="BE226" s="14">
        <v>0.2</v>
      </c>
      <c r="BF226" s="4">
        <v>87.1</v>
      </c>
      <c r="BG226" s="28" t="s">
        <v>45</v>
      </c>
    </row>
    <row r="227" spans="1:60" x14ac:dyDescent="0.4">
      <c r="B227" t="s">
        <v>179</v>
      </c>
      <c r="F227" t="s">
        <v>180</v>
      </c>
      <c r="K227" t="s">
        <v>181</v>
      </c>
      <c r="Q227" t="s">
        <v>182</v>
      </c>
      <c r="U227" t="s">
        <v>183</v>
      </c>
      <c r="Z227" t="s">
        <v>184</v>
      </c>
      <c r="AE227" t="s">
        <v>185</v>
      </c>
      <c r="AJ227" t="s">
        <v>186</v>
      </c>
      <c r="AP227" t="s">
        <v>187</v>
      </c>
    </row>
    <row r="228" spans="1:60" ht="19.5" thickBot="1" x14ac:dyDescent="0.45">
      <c r="A228" s="8" t="s">
        <v>18</v>
      </c>
      <c r="B228" s="4">
        <v>1.1544004439995559</v>
      </c>
      <c r="C228" s="4">
        <f>+AVERAGE(B229:B233)</f>
        <v>1.0318750201582476</v>
      </c>
      <c r="D228" s="4"/>
      <c r="E228" s="5"/>
      <c r="F228" s="8" t="s">
        <v>18</v>
      </c>
      <c r="G228" s="4">
        <v>1.2580004439995558</v>
      </c>
      <c r="H228" s="4">
        <f>+AVERAGE(G229:G233)</f>
        <v>0.89838021759978237</v>
      </c>
      <c r="I228" s="4"/>
      <c r="J228" s="5"/>
      <c r="K228" s="8" t="s">
        <v>166</v>
      </c>
      <c r="L228" s="4">
        <v>2.0989620370370368</v>
      </c>
      <c r="M228" s="4">
        <f>+AVERAGE(L229:L233)</f>
        <v>1.3507545880467871</v>
      </c>
      <c r="N228" s="4"/>
      <c r="O228" s="5"/>
      <c r="P228" s="8" t="s">
        <v>18</v>
      </c>
      <c r="Q228" s="4">
        <v>1.3109358139534883</v>
      </c>
      <c r="R228" s="4">
        <f>+AVERAGE(Q229:Q233)</f>
        <v>0.95205965627447708</v>
      </c>
      <c r="S228" s="4"/>
      <c r="T228" s="5"/>
      <c r="U228" s="8" t="s">
        <v>18</v>
      </c>
      <c r="V228" s="4">
        <v>2.0989620370370368</v>
      </c>
      <c r="W228" s="4">
        <f>+AVERAGE(V229:V233)</f>
        <v>1.3507545880467871</v>
      </c>
      <c r="X228" s="4"/>
      <c r="Y228" s="5"/>
      <c r="Z228" s="8" t="s">
        <v>18</v>
      </c>
      <c r="AA228" s="4">
        <v>1.1731199999999999</v>
      </c>
      <c r="AB228" s="4">
        <f>+AVERAGE(AA229:AA233)</f>
        <v>1.0996688740415397</v>
      </c>
      <c r="AC228" s="4"/>
      <c r="AD228" s="5"/>
      <c r="AE228" s="8" t="s">
        <v>18</v>
      </c>
      <c r="AF228" s="4">
        <v>0.97679999999999989</v>
      </c>
      <c r="AG228" s="4">
        <f>+AVERAGE(AF229:AF233)</f>
        <v>0.84514486379993614</v>
      </c>
      <c r="AH228" s="4"/>
      <c r="AI228" s="5"/>
      <c r="AJ228" s="8" t="s">
        <v>18</v>
      </c>
      <c r="AK228" s="4">
        <v>1.8734003399996602</v>
      </c>
      <c r="AL228" s="4"/>
      <c r="AM228" s="4"/>
      <c r="AN228" s="5"/>
      <c r="AO228" s="8" t="s">
        <v>18</v>
      </c>
      <c r="AP228" s="4">
        <v>4.9632000000000005</v>
      </c>
      <c r="AQ228" s="4"/>
      <c r="AR228" s="4"/>
      <c r="AS228" s="5"/>
      <c r="AT228" s="8" t="s">
        <v>18</v>
      </c>
      <c r="AU228" s="4">
        <v>1.44620027999972</v>
      </c>
      <c r="AV228" s="4" t="s">
        <v>188</v>
      </c>
      <c r="AW228" s="4"/>
      <c r="AX228" s="5"/>
      <c r="AY228" s="8" t="s">
        <v>18</v>
      </c>
      <c r="AZ228" s="4">
        <v>1.3953947368421051</v>
      </c>
      <c r="BA228" s="4" t="s">
        <v>189</v>
      </c>
      <c r="BB228" s="4"/>
      <c r="BC228" s="5"/>
      <c r="BD228" s="8" t="s">
        <v>18</v>
      </c>
      <c r="BE228" s="4">
        <v>4.1444999999999999</v>
      </c>
      <c r="BF228" s="4" t="s">
        <v>190</v>
      </c>
      <c r="BG228" s="4"/>
      <c r="BH228" s="5"/>
    </row>
    <row r="229" spans="1:60" x14ac:dyDescent="0.4">
      <c r="A229" s="9">
        <v>1</v>
      </c>
      <c r="B229" s="10">
        <v>1.1544004439995559</v>
      </c>
      <c r="C229" s="11">
        <v>7.800002999997</v>
      </c>
      <c r="D229" s="12" t="s">
        <v>23</v>
      </c>
      <c r="F229" s="9">
        <v>1</v>
      </c>
      <c r="G229" s="10">
        <v>1.2580004439995558</v>
      </c>
      <c r="H229" s="11">
        <v>8.5000029999969993</v>
      </c>
      <c r="I229" s="12" t="s">
        <v>45</v>
      </c>
      <c r="K229" s="9">
        <v>1</v>
      </c>
      <c r="L229" s="10">
        <v>2.0989620370370368</v>
      </c>
      <c r="M229" s="11">
        <v>14.182175925925925</v>
      </c>
      <c r="N229" s="12" t="s">
        <v>44</v>
      </c>
      <c r="P229" s="9">
        <v>1</v>
      </c>
      <c r="Q229" s="10">
        <v>1.3109358139534883</v>
      </c>
      <c r="R229" s="42">
        <v>8.8576744186046508</v>
      </c>
      <c r="S229" s="12" t="s">
        <v>45</v>
      </c>
      <c r="U229" s="9">
        <v>1</v>
      </c>
      <c r="V229" s="10">
        <v>2.0989620370370368</v>
      </c>
      <c r="W229" s="11">
        <v>14.182175925925925</v>
      </c>
      <c r="X229" s="12" t="s">
        <v>44</v>
      </c>
      <c r="Z229" s="9">
        <v>1</v>
      </c>
      <c r="AA229" s="10">
        <v>1.1731199999999999</v>
      </c>
      <c r="AB229" s="11">
        <v>73.319999999999993</v>
      </c>
      <c r="AC229" s="12" t="s">
        <v>45</v>
      </c>
      <c r="AE229" s="9">
        <v>1</v>
      </c>
      <c r="AF229" s="10">
        <v>0.97679999999999989</v>
      </c>
      <c r="AG229" s="11">
        <v>6.6</v>
      </c>
      <c r="AH229" s="12" t="s">
        <v>87</v>
      </c>
      <c r="AJ229" s="9">
        <v>1</v>
      </c>
      <c r="AK229" s="10">
        <v>1.8734003399996602</v>
      </c>
      <c r="AL229" s="11">
        <v>55.10000999999</v>
      </c>
      <c r="AM229" s="12" t="s">
        <v>28</v>
      </c>
      <c r="AO229" s="9">
        <v>1</v>
      </c>
      <c r="AP229" s="10">
        <v>4.9632000000000005</v>
      </c>
      <c r="AQ229" s="11">
        <v>206.8</v>
      </c>
      <c r="AR229" s="12" t="s">
        <v>52</v>
      </c>
      <c r="AT229" s="9">
        <v>1</v>
      </c>
      <c r="AU229" s="10">
        <v>1.44620027999972</v>
      </c>
      <c r="AV229" s="11">
        <v>103.30001999997999</v>
      </c>
      <c r="AW229" s="12" t="s">
        <v>19</v>
      </c>
      <c r="AY229" s="9">
        <v>1</v>
      </c>
      <c r="AZ229" s="10">
        <v>1.3953947368421051</v>
      </c>
      <c r="BA229" s="11">
        <v>93.026315789473685</v>
      </c>
      <c r="BB229" s="12" t="s">
        <v>31</v>
      </c>
      <c r="BD229" s="9">
        <v>1</v>
      </c>
      <c r="BE229" s="10">
        <v>4.1444999999999999</v>
      </c>
      <c r="BF229" s="11">
        <v>276.3</v>
      </c>
      <c r="BG229" s="12" t="s">
        <v>40</v>
      </c>
    </row>
    <row r="230" spans="1:60" x14ac:dyDescent="0.4">
      <c r="A230" s="13">
        <v>2</v>
      </c>
      <c r="B230" s="14">
        <v>1.0743018867924528</v>
      </c>
      <c r="C230" s="4">
        <v>26.857547169811319</v>
      </c>
      <c r="D230" s="15" t="s">
        <v>63</v>
      </c>
      <c r="F230" s="13">
        <v>2</v>
      </c>
      <c r="G230" s="14">
        <v>0.87220027999971994</v>
      </c>
      <c r="H230" s="4">
        <v>62.300019999979995</v>
      </c>
      <c r="I230" s="15" t="s">
        <v>35</v>
      </c>
      <c r="K230" s="13">
        <v>2</v>
      </c>
      <c r="L230" s="14">
        <v>1.3214446280991736</v>
      </c>
      <c r="M230" s="4">
        <v>16.941597796143252</v>
      </c>
      <c r="N230" s="15" t="s">
        <v>64</v>
      </c>
      <c r="P230" s="13">
        <v>2</v>
      </c>
      <c r="Q230" s="14">
        <v>0.95950037999962001</v>
      </c>
      <c r="R230" s="4">
        <v>10.100003999996</v>
      </c>
      <c r="S230" s="15" t="s">
        <v>40</v>
      </c>
      <c r="U230" s="13">
        <v>2</v>
      </c>
      <c r="V230" s="14">
        <v>1.3214446280991736</v>
      </c>
      <c r="W230" s="4">
        <v>16.941597796143252</v>
      </c>
      <c r="X230" s="15" t="s">
        <v>64</v>
      </c>
      <c r="Z230" s="13">
        <v>2</v>
      </c>
      <c r="AA230" s="14">
        <v>1.1685003799996201</v>
      </c>
      <c r="AB230" s="4">
        <v>12.300003999996001</v>
      </c>
      <c r="AC230" s="15" t="s">
        <v>132</v>
      </c>
      <c r="AE230" s="13">
        <v>2</v>
      </c>
      <c r="AF230" s="14">
        <v>0.89700000000000002</v>
      </c>
      <c r="AG230" s="4">
        <v>11.5</v>
      </c>
      <c r="AH230" s="15" t="s">
        <v>64</v>
      </c>
      <c r="AJ230" s="13">
        <v>2</v>
      </c>
      <c r="AK230" s="14">
        <v>1.5000003599996401</v>
      </c>
      <c r="AL230" s="4">
        <v>37.500008999991003</v>
      </c>
      <c r="AM230" s="15" t="s">
        <v>26</v>
      </c>
      <c r="AO230" s="13">
        <v>2</v>
      </c>
      <c r="AP230" s="14">
        <v>4.7564000000000002</v>
      </c>
      <c r="AQ230" s="4">
        <v>206.8</v>
      </c>
      <c r="AR230" s="15" t="s">
        <v>52</v>
      </c>
      <c r="AT230" s="13">
        <v>2</v>
      </c>
      <c r="AU230" s="14">
        <v>1.2001339285714285</v>
      </c>
      <c r="AV230" s="4">
        <v>41.383928571428569</v>
      </c>
      <c r="AW230" s="15" t="s">
        <v>30</v>
      </c>
      <c r="AY230" s="13">
        <v>2</v>
      </c>
      <c r="AZ230" s="14">
        <v>1.1664000000000001</v>
      </c>
      <c r="BA230" s="4">
        <v>72.900000000000006</v>
      </c>
      <c r="BB230" s="15" t="s">
        <v>83</v>
      </c>
      <c r="BD230" s="13">
        <v>2</v>
      </c>
      <c r="BE230" s="14">
        <v>2.5989599999999999</v>
      </c>
      <c r="BF230" s="4">
        <v>123.75999999999999</v>
      </c>
      <c r="BG230" s="15" t="s">
        <v>19</v>
      </c>
    </row>
    <row r="231" spans="1:60" x14ac:dyDescent="0.4">
      <c r="A231" s="13">
        <v>3</v>
      </c>
      <c r="B231" s="14">
        <v>1.0530003899996099</v>
      </c>
      <c r="C231" s="4">
        <v>13.500004999994999</v>
      </c>
      <c r="D231" s="15" t="s">
        <v>33</v>
      </c>
      <c r="F231" s="13">
        <v>3</v>
      </c>
      <c r="G231" s="14">
        <v>0.81120000000000003</v>
      </c>
      <c r="H231" s="4">
        <v>10.4</v>
      </c>
      <c r="I231" s="15" t="s">
        <v>37</v>
      </c>
      <c r="K231" s="13">
        <v>3</v>
      </c>
      <c r="L231" s="14">
        <v>1.3024966517857142</v>
      </c>
      <c r="M231" s="4">
        <v>13.710491071428571</v>
      </c>
      <c r="N231" s="15" t="s">
        <v>49</v>
      </c>
      <c r="P231" s="13">
        <v>3</v>
      </c>
      <c r="Q231" s="14">
        <v>0.87031578947368415</v>
      </c>
      <c r="R231" s="4">
        <v>11.157894736842104</v>
      </c>
      <c r="S231" s="15" t="s">
        <v>23</v>
      </c>
      <c r="U231" s="13">
        <v>3</v>
      </c>
      <c r="V231" s="14">
        <v>1.3024966517857142</v>
      </c>
      <c r="W231" s="4">
        <v>13.710491071428571</v>
      </c>
      <c r="X231" s="15" t="s">
        <v>49</v>
      </c>
      <c r="Z231" s="13">
        <v>3</v>
      </c>
      <c r="AA231" s="14">
        <v>1.1185263157894736</v>
      </c>
      <c r="AB231" s="4">
        <v>74.568421052631578</v>
      </c>
      <c r="AC231" s="15" t="s">
        <v>84</v>
      </c>
      <c r="AE231" s="13">
        <v>3</v>
      </c>
      <c r="AF231" s="14">
        <v>0.81699999999999995</v>
      </c>
      <c r="AG231" s="20">
        <v>8.6</v>
      </c>
      <c r="AH231" s="15" t="s">
        <v>47</v>
      </c>
      <c r="AJ231" s="13">
        <v>3</v>
      </c>
      <c r="AK231" s="14">
        <v>1.0628709677419355</v>
      </c>
      <c r="AL231" s="4">
        <v>50.612903225806448</v>
      </c>
      <c r="AM231" s="15" t="s">
        <v>27</v>
      </c>
      <c r="AO231" s="13">
        <v>3</v>
      </c>
      <c r="AP231" s="14">
        <v>2.6464000000000003</v>
      </c>
      <c r="AQ231" s="4">
        <v>165.4</v>
      </c>
      <c r="AR231" s="15" t="s">
        <v>37</v>
      </c>
      <c r="AT231" s="13">
        <v>3</v>
      </c>
      <c r="AU231" s="14">
        <v>1.168200287999712</v>
      </c>
      <c r="AV231" s="4">
        <v>64.900015999984006</v>
      </c>
      <c r="AW231" s="15" t="s">
        <v>23</v>
      </c>
      <c r="AY231" s="13">
        <v>3</v>
      </c>
      <c r="AZ231" s="14">
        <v>1.1613</v>
      </c>
      <c r="BA231" s="4">
        <v>55.3</v>
      </c>
      <c r="BB231" s="15" t="s">
        <v>30</v>
      </c>
      <c r="BD231" s="13">
        <v>3</v>
      </c>
      <c r="BE231" s="14">
        <v>2.0627999999999997</v>
      </c>
      <c r="BF231" s="4">
        <v>114.6</v>
      </c>
      <c r="BG231" s="15" t="s">
        <v>34</v>
      </c>
    </row>
    <row r="232" spans="1:60" x14ac:dyDescent="0.4">
      <c r="A232" s="13">
        <v>4</v>
      </c>
      <c r="B232" s="14">
        <v>1.022672</v>
      </c>
      <c r="C232" s="4">
        <v>36.524000000000001</v>
      </c>
      <c r="D232" s="15" t="s">
        <v>48</v>
      </c>
      <c r="F232" s="13">
        <v>4</v>
      </c>
      <c r="G232" s="14">
        <v>0.78090000000000004</v>
      </c>
      <c r="H232" s="20">
        <v>13.7</v>
      </c>
      <c r="I232" s="15" t="s">
        <v>25</v>
      </c>
      <c r="K232" s="13">
        <v>4</v>
      </c>
      <c r="L232" s="14">
        <v>1.043593432835821</v>
      </c>
      <c r="M232" s="4">
        <v>18.308656716417911</v>
      </c>
      <c r="N232" s="15" t="s">
        <v>91</v>
      </c>
      <c r="P232" s="13">
        <v>4</v>
      </c>
      <c r="Q232" s="14">
        <v>0.8536003519996479</v>
      </c>
      <c r="R232" s="4">
        <v>19.400007999991999</v>
      </c>
      <c r="S232" s="15" t="s">
        <v>27</v>
      </c>
      <c r="U232" s="13">
        <v>4</v>
      </c>
      <c r="V232" s="14">
        <v>1.043593432835821</v>
      </c>
      <c r="W232" s="4">
        <v>18.308656716417911</v>
      </c>
      <c r="X232" s="15" t="s">
        <v>91</v>
      </c>
      <c r="Z232" s="13">
        <v>4</v>
      </c>
      <c r="AA232" s="14">
        <v>1.0640000000000001</v>
      </c>
      <c r="AB232" s="4">
        <v>76</v>
      </c>
      <c r="AC232" s="15" t="s">
        <v>124</v>
      </c>
      <c r="AE232" s="13">
        <v>4</v>
      </c>
      <c r="AF232" s="14">
        <v>0.77512400000000004</v>
      </c>
      <c r="AG232" s="4">
        <v>55.366</v>
      </c>
      <c r="AH232" s="15" t="s">
        <v>50</v>
      </c>
      <c r="AJ232" s="13">
        <v>4</v>
      </c>
      <c r="AK232" s="14">
        <v>0.88835294117647046</v>
      </c>
      <c r="AL232" s="4">
        <v>49.352941176470587</v>
      </c>
      <c r="AM232" s="15" t="s">
        <v>68</v>
      </c>
      <c r="AO232" s="13">
        <v>4</v>
      </c>
      <c r="AP232" s="14">
        <v>2.4416002799997201</v>
      </c>
      <c r="AQ232" s="4">
        <v>174.40001999998</v>
      </c>
      <c r="AR232" s="15" t="s">
        <v>38</v>
      </c>
      <c r="AT232" s="13">
        <v>4</v>
      </c>
      <c r="AU232" s="14">
        <v>1.0229999999999999</v>
      </c>
      <c r="AV232" s="4">
        <v>68.2</v>
      </c>
      <c r="AW232" s="15" t="s">
        <v>28</v>
      </c>
      <c r="AY232" s="13">
        <v>4</v>
      </c>
      <c r="AZ232" s="14">
        <v>1.1162666666666665</v>
      </c>
      <c r="BA232" s="4">
        <v>48.533333333333331</v>
      </c>
      <c r="BB232" s="15" t="s">
        <v>63</v>
      </c>
      <c r="BD232" s="13">
        <v>4</v>
      </c>
      <c r="BE232" s="14">
        <v>1.869</v>
      </c>
      <c r="BF232" s="4">
        <v>133.5</v>
      </c>
      <c r="BG232" s="15" t="s">
        <v>30</v>
      </c>
    </row>
    <row r="233" spans="1:60" x14ac:dyDescent="0.4">
      <c r="A233" s="13">
        <v>5</v>
      </c>
      <c r="B233" s="14">
        <v>0.85500037999961997</v>
      </c>
      <c r="C233" s="4">
        <v>9.0000039999960002</v>
      </c>
      <c r="D233" s="15" t="s">
        <v>43</v>
      </c>
      <c r="F233" s="13">
        <v>5</v>
      </c>
      <c r="G233" s="14">
        <v>0.76960036399963594</v>
      </c>
      <c r="H233" s="4">
        <v>14.800006999993</v>
      </c>
      <c r="I233" s="15" t="s">
        <v>23</v>
      </c>
      <c r="K233" s="13">
        <v>5</v>
      </c>
      <c r="L233" s="14">
        <v>0.98727619047619031</v>
      </c>
      <c r="M233" s="4">
        <v>22.438095238095237</v>
      </c>
      <c r="N233" s="15" t="s">
        <v>85</v>
      </c>
      <c r="P233" s="13">
        <v>5</v>
      </c>
      <c r="Q233" s="14">
        <v>0.76594594594594589</v>
      </c>
      <c r="R233" s="4">
        <v>14.72972972972973</v>
      </c>
      <c r="S233" s="15" t="s">
        <v>61</v>
      </c>
      <c r="U233" s="13">
        <v>5</v>
      </c>
      <c r="V233" s="14">
        <v>0.98727619047619031</v>
      </c>
      <c r="W233" s="4">
        <v>22.438095238095237</v>
      </c>
      <c r="X233" s="15" t="s">
        <v>85</v>
      </c>
      <c r="Z233" s="13">
        <v>5</v>
      </c>
      <c r="AA233" s="14">
        <v>0.97419767441860472</v>
      </c>
      <c r="AB233" s="4">
        <v>33.593023255813954</v>
      </c>
      <c r="AC233" s="15" t="s">
        <v>25</v>
      </c>
      <c r="AE233" s="13">
        <v>5</v>
      </c>
      <c r="AF233" s="14">
        <v>0.75980031899968103</v>
      </c>
      <c r="AG233" s="4">
        <v>26.200010999989001</v>
      </c>
      <c r="AH233" s="15" t="s">
        <v>19</v>
      </c>
      <c r="AJ233" s="13">
        <v>5</v>
      </c>
      <c r="AK233" s="14">
        <v>0.85607142857142848</v>
      </c>
      <c r="AL233" s="4">
        <v>57.071428571428569</v>
      </c>
      <c r="AM233" s="15" t="s">
        <v>23</v>
      </c>
      <c r="AO233" s="13">
        <v>5</v>
      </c>
      <c r="AP233" s="14">
        <v>1.9662003189996811</v>
      </c>
      <c r="AQ233" s="4">
        <v>67.800010999988999</v>
      </c>
      <c r="AR233" s="15" t="s">
        <v>54</v>
      </c>
      <c r="AT233" s="13">
        <v>5</v>
      </c>
      <c r="AU233" s="14">
        <v>0.93240000000000001</v>
      </c>
      <c r="AV233" s="4">
        <v>44.4</v>
      </c>
      <c r="AW233" s="15" t="s">
        <v>35</v>
      </c>
      <c r="AY233" s="13">
        <v>5</v>
      </c>
      <c r="AZ233" s="14">
        <v>1.1004</v>
      </c>
      <c r="BA233" s="4">
        <v>78.599999999999994</v>
      </c>
      <c r="BB233" s="15" t="s">
        <v>32</v>
      </c>
      <c r="BD233" s="13">
        <v>5</v>
      </c>
      <c r="BE233" s="14">
        <v>1.8304</v>
      </c>
      <c r="BF233" s="4">
        <v>114.4</v>
      </c>
      <c r="BG233" s="15" t="s">
        <v>26</v>
      </c>
    </row>
    <row r="234" spans="1:60" x14ac:dyDescent="0.4">
      <c r="A234" s="13">
        <v>6</v>
      </c>
      <c r="B234" s="14">
        <v>0.83168780487804883</v>
      </c>
      <c r="C234" s="4">
        <v>34.653658536585368</v>
      </c>
      <c r="D234" s="15" t="s">
        <v>39</v>
      </c>
      <c r="F234" s="13">
        <v>6</v>
      </c>
      <c r="G234" s="14">
        <v>0.76400035999964011</v>
      </c>
      <c r="H234" s="4">
        <v>19.100008999991001</v>
      </c>
      <c r="I234" s="15" t="s">
        <v>31</v>
      </c>
      <c r="K234" s="13">
        <v>6</v>
      </c>
      <c r="L234" s="14">
        <v>0.94639999999999991</v>
      </c>
      <c r="M234" s="4">
        <v>18.2</v>
      </c>
      <c r="N234" s="15" t="s">
        <v>51</v>
      </c>
      <c r="P234" s="13">
        <v>6</v>
      </c>
      <c r="Q234" s="14">
        <v>0.7631289940828403</v>
      </c>
      <c r="R234" s="4">
        <v>22.444970414201183</v>
      </c>
      <c r="S234" s="15" t="s">
        <v>53</v>
      </c>
      <c r="U234" s="13">
        <v>6</v>
      </c>
      <c r="V234" s="14">
        <v>0.94639999999999991</v>
      </c>
      <c r="W234" s="4">
        <v>18.2</v>
      </c>
      <c r="X234" s="15" t="s">
        <v>51</v>
      </c>
      <c r="Z234" s="13">
        <v>6</v>
      </c>
      <c r="AA234" s="14">
        <v>0.94799999999999995</v>
      </c>
      <c r="AB234" s="4">
        <v>23.7</v>
      </c>
      <c r="AC234" s="15" t="s">
        <v>128</v>
      </c>
      <c r="AE234" s="13">
        <v>6</v>
      </c>
      <c r="AF234" s="14">
        <v>0.74471641791044774</v>
      </c>
      <c r="AG234" s="4">
        <v>41.373134328358212</v>
      </c>
      <c r="AH234" s="15" t="s">
        <v>49</v>
      </c>
      <c r="AJ234" s="13">
        <v>6</v>
      </c>
      <c r="AK234" s="14">
        <v>0.8358000000000001</v>
      </c>
      <c r="AL234" s="4">
        <v>59.7</v>
      </c>
      <c r="AM234" s="15" t="s">
        <v>33</v>
      </c>
      <c r="AO234" s="13">
        <v>6</v>
      </c>
      <c r="AP234" s="14">
        <v>1.525500284999715</v>
      </c>
      <c r="AQ234" s="4">
        <v>101.700018999981</v>
      </c>
      <c r="AR234" s="15" t="s">
        <v>65</v>
      </c>
      <c r="AT234" s="13">
        <v>6</v>
      </c>
      <c r="AU234" s="14">
        <v>0.90079999999999993</v>
      </c>
      <c r="AV234" s="4">
        <v>56.3</v>
      </c>
      <c r="AW234" s="15" t="s">
        <v>54</v>
      </c>
      <c r="AY234" s="13">
        <v>6</v>
      </c>
      <c r="AZ234" s="14">
        <v>1.0890434782608696</v>
      </c>
      <c r="BA234" s="20">
        <v>27.22608695652174</v>
      </c>
      <c r="BB234" s="15" t="s">
        <v>39</v>
      </c>
      <c r="BD234" s="13">
        <v>6</v>
      </c>
      <c r="BE234" s="14">
        <v>1.5375999999999999</v>
      </c>
      <c r="BF234" s="4">
        <v>96.1</v>
      </c>
      <c r="BG234" s="15" t="s">
        <v>36</v>
      </c>
    </row>
    <row r="235" spans="1:60" x14ac:dyDescent="0.4">
      <c r="A235" s="13">
        <v>7</v>
      </c>
      <c r="B235" s="14">
        <v>0.80244808743169393</v>
      </c>
      <c r="C235" s="4">
        <v>15.431693989071038</v>
      </c>
      <c r="D235" s="15" t="s">
        <v>66</v>
      </c>
      <c r="F235" s="13">
        <v>7</v>
      </c>
      <c r="G235" s="14">
        <v>0.73150000000000004</v>
      </c>
      <c r="H235" s="4">
        <v>7.7</v>
      </c>
      <c r="I235" s="15" t="s">
        <v>63</v>
      </c>
      <c r="K235" s="13">
        <v>7</v>
      </c>
      <c r="L235" s="14">
        <v>0.87680027199972799</v>
      </c>
      <c r="M235" s="4">
        <v>54.800016999983001</v>
      </c>
      <c r="N235" s="15" t="s">
        <v>27</v>
      </c>
      <c r="P235" s="13">
        <v>7</v>
      </c>
      <c r="Q235" s="14">
        <v>0.70163076923076917</v>
      </c>
      <c r="R235" s="4">
        <v>29.234615384615381</v>
      </c>
      <c r="S235" s="15" t="s">
        <v>64</v>
      </c>
      <c r="U235" s="13">
        <v>7</v>
      </c>
      <c r="V235" s="14">
        <v>0.87680027199972799</v>
      </c>
      <c r="W235" s="4">
        <v>54.800016999983001</v>
      </c>
      <c r="X235" s="15" t="s">
        <v>27</v>
      </c>
      <c r="Z235" s="13">
        <v>7</v>
      </c>
      <c r="AA235" s="14">
        <v>0.91120000000000012</v>
      </c>
      <c r="AB235" s="4">
        <v>26.8</v>
      </c>
      <c r="AC235" s="15" t="s">
        <v>137</v>
      </c>
      <c r="AE235" s="13">
        <v>7</v>
      </c>
      <c r="AF235" s="14">
        <v>0.70795506607929526</v>
      </c>
      <c r="AG235" s="4">
        <v>12.420264317180617</v>
      </c>
      <c r="AH235" s="15" t="s">
        <v>65</v>
      </c>
      <c r="AJ235" s="13">
        <v>7</v>
      </c>
      <c r="AK235" s="14">
        <v>0.82240000000000002</v>
      </c>
      <c r="AL235" s="4">
        <v>51.4</v>
      </c>
      <c r="AM235" s="15" t="s">
        <v>38</v>
      </c>
      <c r="AO235" s="13">
        <v>7</v>
      </c>
      <c r="AP235" s="14">
        <v>1.4511003149996848</v>
      </c>
      <c r="AQ235" s="4">
        <v>69.100014999984992</v>
      </c>
      <c r="AR235" s="15" t="s">
        <v>25</v>
      </c>
      <c r="AT235" s="13">
        <v>7</v>
      </c>
      <c r="AU235" s="14">
        <v>0.881328</v>
      </c>
      <c r="AV235" s="4">
        <v>31.475999999999999</v>
      </c>
      <c r="AW235" s="15" t="s">
        <v>68</v>
      </c>
      <c r="AY235" s="13">
        <v>7</v>
      </c>
      <c r="AZ235" s="14">
        <v>1.0583999999999998</v>
      </c>
      <c r="BA235" s="4">
        <v>58.8</v>
      </c>
      <c r="BB235" s="15" t="s">
        <v>40</v>
      </c>
      <c r="BD235" s="13">
        <v>7</v>
      </c>
      <c r="BE235" s="14">
        <v>1.214139534883721</v>
      </c>
      <c r="BF235" s="4">
        <v>30.353488372093025</v>
      </c>
      <c r="BG235" s="15" t="s">
        <v>21</v>
      </c>
    </row>
    <row r="236" spans="1:60" x14ac:dyDescent="0.4">
      <c r="A236" s="13">
        <v>8</v>
      </c>
      <c r="B236" s="14">
        <v>0.77879999999999994</v>
      </c>
      <c r="C236" s="4">
        <v>17.7</v>
      </c>
      <c r="D236" s="15" t="s">
        <v>25</v>
      </c>
      <c r="F236" s="13">
        <v>8</v>
      </c>
      <c r="G236" s="14">
        <v>0.686400351999648</v>
      </c>
      <c r="H236" s="4">
        <v>15.600007999992</v>
      </c>
      <c r="I236" s="15" t="s">
        <v>33</v>
      </c>
      <c r="K236" s="13">
        <v>8</v>
      </c>
      <c r="L236" s="14">
        <v>0.84035862068965517</v>
      </c>
      <c r="M236" s="4">
        <v>35.014942528735631</v>
      </c>
      <c r="N236" s="15" t="s">
        <v>48</v>
      </c>
      <c r="P236" s="13">
        <v>8</v>
      </c>
      <c r="Q236" s="14">
        <v>0.67830000000000001</v>
      </c>
      <c r="R236" s="4">
        <v>11.9</v>
      </c>
      <c r="S236" s="15" t="s">
        <v>49</v>
      </c>
      <c r="U236" s="13">
        <v>8</v>
      </c>
      <c r="V236" s="14">
        <v>0.84035862068965517</v>
      </c>
      <c r="W236" s="4">
        <v>35.014942528735631</v>
      </c>
      <c r="X236" s="15" t="s">
        <v>48</v>
      </c>
      <c r="Z236" s="13">
        <v>8</v>
      </c>
      <c r="AA236" s="14">
        <v>0.90794929577464778</v>
      </c>
      <c r="AB236" s="4">
        <v>20.635211267605634</v>
      </c>
      <c r="AC236" s="15" t="s">
        <v>154</v>
      </c>
      <c r="AE236" s="13">
        <v>8</v>
      </c>
      <c r="AF236" s="14">
        <v>0.70087500000000003</v>
      </c>
      <c r="AG236" s="4">
        <v>33.375</v>
      </c>
      <c r="AH236" s="15" t="s">
        <v>27</v>
      </c>
      <c r="AJ236" s="13">
        <v>8</v>
      </c>
      <c r="AK236" s="14">
        <v>0.78575483870967744</v>
      </c>
      <c r="AL236" s="4">
        <v>17.858064516129033</v>
      </c>
      <c r="AM236" s="15" t="s">
        <v>46</v>
      </c>
      <c r="AO236" s="13">
        <v>8</v>
      </c>
      <c r="AP236" s="14">
        <v>1.4288002879997121</v>
      </c>
      <c r="AQ236" s="4">
        <v>89.300017999982003</v>
      </c>
      <c r="AR236" s="15" t="s">
        <v>48</v>
      </c>
      <c r="AT236" s="13">
        <v>8</v>
      </c>
      <c r="AU236" s="14">
        <v>0.86550588235294112</v>
      </c>
      <c r="AV236" s="4">
        <v>19.670588235294119</v>
      </c>
      <c r="AW236" s="15" t="s">
        <v>42</v>
      </c>
      <c r="AY236" s="13">
        <v>8</v>
      </c>
      <c r="AZ236" s="14">
        <v>1.0331999999999999</v>
      </c>
      <c r="BA236" s="4">
        <v>36.9</v>
      </c>
      <c r="BB236" s="15" t="s">
        <v>23</v>
      </c>
      <c r="BD236" s="13">
        <v>8</v>
      </c>
      <c r="BE236" s="14">
        <v>1.2113714285714285</v>
      </c>
      <c r="BF236" s="4">
        <v>35.628571428571426</v>
      </c>
      <c r="BG236" s="15" t="s">
        <v>27</v>
      </c>
    </row>
    <row r="237" spans="1:60" x14ac:dyDescent="0.4">
      <c r="A237" s="13">
        <v>9</v>
      </c>
      <c r="B237" s="14">
        <v>0.77859999999999996</v>
      </c>
      <c r="C237" s="4">
        <v>22.9</v>
      </c>
      <c r="D237" s="15" t="s">
        <v>32</v>
      </c>
      <c r="F237" s="13">
        <v>9</v>
      </c>
      <c r="G237" s="14">
        <v>0.65360000000000007</v>
      </c>
      <c r="H237" s="4">
        <v>40.85</v>
      </c>
      <c r="I237" s="15" t="s">
        <v>50</v>
      </c>
      <c r="K237" s="13">
        <v>9</v>
      </c>
      <c r="L237" s="14">
        <v>0.81452093023255812</v>
      </c>
      <c r="M237" s="4">
        <v>35.413953488372094</v>
      </c>
      <c r="N237" s="15" t="s">
        <v>121</v>
      </c>
      <c r="P237" s="13">
        <v>9</v>
      </c>
      <c r="Q237" s="14">
        <v>0.64960027999971992</v>
      </c>
      <c r="R237" s="4">
        <v>46.400019999979996</v>
      </c>
      <c r="S237" s="15" t="s">
        <v>51</v>
      </c>
      <c r="U237" s="13">
        <v>9</v>
      </c>
      <c r="V237" s="14">
        <v>0.81452093023255812</v>
      </c>
      <c r="W237" s="20">
        <v>35.413953488372094</v>
      </c>
      <c r="X237" s="15" t="s">
        <v>121</v>
      </c>
      <c r="Z237" s="13">
        <v>9</v>
      </c>
      <c r="AA237" s="14">
        <v>0.90160033599966405</v>
      </c>
      <c r="AB237" s="4">
        <v>32.200011999988</v>
      </c>
      <c r="AC237" s="15" t="s">
        <v>63</v>
      </c>
      <c r="AE237" s="13">
        <v>9</v>
      </c>
      <c r="AF237" s="14">
        <v>0.69750000000000001</v>
      </c>
      <c r="AG237" s="4">
        <v>43.59375</v>
      </c>
      <c r="AH237" s="15" t="s">
        <v>37</v>
      </c>
      <c r="AJ237" s="13">
        <v>9</v>
      </c>
      <c r="AK237" s="14">
        <v>0.7713066666666667</v>
      </c>
      <c r="AL237" s="4">
        <v>27.546666666666667</v>
      </c>
      <c r="AM237" s="15" t="s">
        <v>63</v>
      </c>
      <c r="AO237" s="13">
        <v>9</v>
      </c>
      <c r="AP237" s="14">
        <v>1.2409714285714284</v>
      </c>
      <c r="AQ237" s="4">
        <v>68.942857142857136</v>
      </c>
      <c r="AR237" s="15" t="s">
        <v>26</v>
      </c>
      <c r="AT237" s="13">
        <v>9</v>
      </c>
      <c r="AU237" s="14">
        <v>0.86399999999999999</v>
      </c>
      <c r="AV237" s="4">
        <v>54</v>
      </c>
      <c r="AW237" s="15" t="s">
        <v>48</v>
      </c>
      <c r="AY237" s="13">
        <v>9</v>
      </c>
      <c r="AZ237" s="14">
        <v>1.02</v>
      </c>
      <c r="BA237" s="4">
        <v>42.5</v>
      </c>
      <c r="BB237" s="15" t="s">
        <v>29</v>
      </c>
      <c r="BD237" s="13">
        <v>9</v>
      </c>
      <c r="BE237" s="14">
        <v>1.044744827586207</v>
      </c>
      <c r="BF237" s="4">
        <v>43.531034482758628</v>
      </c>
      <c r="BG237" s="15" t="s">
        <v>43</v>
      </c>
    </row>
    <row r="238" spans="1:60" x14ac:dyDescent="0.4">
      <c r="A238" s="13">
        <v>10</v>
      </c>
      <c r="B238" s="14">
        <v>0.77720000000000011</v>
      </c>
      <c r="C238" s="4">
        <v>26.8</v>
      </c>
      <c r="D238" s="15" t="s">
        <v>53</v>
      </c>
      <c r="F238" s="13">
        <v>10</v>
      </c>
      <c r="G238" s="14">
        <v>0.63540028799971193</v>
      </c>
      <c r="H238" s="4">
        <v>35.300015999983998</v>
      </c>
      <c r="I238" s="15" t="s">
        <v>29</v>
      </c>
      <c r="K238" s="13">
        <v>10</v>
      </c>
      <c r="L238" s="14">
        <v>0.81041712062256821</v>
      </c>
      <c r="M238" s="4">
        <v>23.83579766536965</v>
      </c>
      <c r="N238" s="15" t="s">
        <v>32</v>
      </c>
      <c r="P238" s="13">
        <v>10</v>
      </c>
      <c r="Q238" s="14">
        <v>0.64860032199967799</v>
      </c>
      <c r="R238" s="4">
        <v>28.200013999985998</v>
      </c>
      <c r="S238" s="15" t="s">
        <v>33</v>
      </c>
      <c r="U238" s="13">
        <v>10</v>
      </c>
      <c r="V238" s="14">
        <v>0.81041712062256821</v>
      </c>
      <c r="W238" s="4">
        <v>23.83579766536965</v>
      </c>
      <c r="X238" s="15" t="s">
        <v>32</v>
      </c>
      <c r="Z238" s="13">
        <v>10</v>
      </c>
      <c r="AA238" s="14">
        <v>0.88919999999999999</v>
      </c>
      <c r="AB238" s="4">
        <v>11.4</v>
      </c>
      <c r="AC238" s="15" t="s">
        <v>122</v>
      </c>
      <c r="AE238" s="13">
        <v>10</v>
      </c>
      <c r="AF238" s="14">
        <v>0.69615000000000005</v>
      </c>
      <c r="AG238" s="4">
        <v>43.509374999999999</v>
      </c>
      <c r="AH238" s="15" t="s">
        <v>32</v>
      </c>
      <c r="AJ238" s="13">
        <v>10</v>
      </c>
      <c r="AK238" s="14">
        <v>0.74560000000000004</v>
      </c>
      <c r="AL238" s="4">
        <v>46.6</v>
      </c>
      <c r="AM238" s="15" t="s">
        <v>29</v>
      </c>
      <c r="AO238" s="13">
        <v>10</v>
      </c>
      <c r="AP238" s="14">
        <v>1.1060000000000001</v>
      </c>
      <c r="AQ238" s="4">
        <v>39.5</v>
      </c>
      <c r="AR238" s="15" t="s">
        <v>60</v>
      </c>
      <c r="AT238" s="13">
        <v>10</v>
      </c>
      <c r="AU238" s="14">
        <v>0.81584999999999996</v>
      </c>
      <c r="AV238" s="20">
        <v>5.5125000000000002</v>
      </c>
      <c r="AW238" s="15" t="s">
        <v>38</v>
      </c>
      <c r="AY238" s="13">
        <v>10</v>
      </c>
      <c r="AZ238" s="14">
        <v>1.0176000000000001</v>
      </c>
      <c r="BA238" s="4">
        <v>63.6</v>
      </c>
      <c r="BB238" s="15" t="s">
        <v>37</v>
      </c>
      <c r="BD238" s="13">
        <v>10</v>
      </c>
      <c r="BE238" s="14">
        <v>1.0388000000000002</v>
      </c>
      <c r="BF238" s="4">
        <v>37.1</v>
      </c>
      <c r="BG238" s="15" t="s">
        <v>45</v>
      </c>
    </row>
    <row r="239" spans="1:60" x14ac:dyDescent="0.4">
      <c r="A239" s="13">
        <v>11</v>
      </c>
      <c r="B239" s="14">
        <v>0.76986111111111111</v>
      </c>
      <c r="C239" s="4">
        <v>51.324074074074076</v>
      </c>
      <c r="D239" s="15" t="s">
        <v>61</v>
      </c>
      <c r="F239" s="13">
        <v>11</v>
      </c>
      <c r="G239" s="14">
        <v>0.58320000000000005</v>
      </c>
      <c r="H239" s="4">
        <v>27.771428571428572</v>
      </c>
      <c r="I239" s="15" t="s">
        <v>38</v>
      </c>
      <c r="K239" s="13">
        <v>11</v>
      </c>
      <c r="L239" s="14">
        <v>0.79599999999999993</v>
      </c>
      <c r="M239" s="4">
        <v>19.899999999999999</v>
      </c>
      <c r="N239" s="15" t="s">
        <v>68</v>
      </c>
      <c r="P239" s="13">
        <v>11</v>
      </c>
      <c r="Q239" s="14">
        <v>0.64</v>
      </c>
      <c r="R239" s="4">
        <v>16</v>
      </c>
      <c r="S239" s="15" t="s">
        <v>44</v>
      </c>
      <c r="U239" s="13">
        <v>11</v>
      </c>
      <c r="V239" s="14">
        <v>0.79599999999999993</v>
      </c>
      <c r="W239" s="4">
        <v>19.899999999999999</v>
      </c>
      <c r="X239" s="15" t="s">
        <v>68</v>
      </c>
      <c r="Z239" s="13">
        <v>11</v>
      </c>
      <c r="AA239" s="14">
        <v>0.87430909090909081</v>
      </c>
      <c r="AB239" s="20">
        <v>16.813636363636363</v>
      </c>
      <c r="AC239" s="15" t="s">
        <v>60</v>
      </c>
      <c r="AE239" s="13">
        <v>11</v>
      </c>
      <c r="AF239" s="14">
        <v>0.67649999999999999</v>
      </c>
      <c r="AG239" s="4">
        <v>45.1</v>
      </c>
      <c r="AH239" s="15" t="s">
        <v>53</v>
      </c>
      <c r="AJ239" s="13">
        <v>11</v>
      </c>
      <c r="AK239" s="14">
        <v>0.72219999999999995</v>
      </c>
      <c r="AL239" s="4">
        <v>31.4</v>
      </c>
      <c r="AM239" s="15" t="s">
        <v>37</v>
      </c>
      <c r="AO239" s="13">
        <v>11</v>
      </c>
      <c r="AP239" s="14">
        <v>0.98940000000000017</v>
      </c>
      <c r="AQ239" s="4">
        <v>29.1</v>
      </c>
      <c r="AR239" s="15" t="s">
        <v>88</v>
      </c>
      <c r="AT239" s="13">
        <v>11</v>
      </c>
      <c r="AU239" s="14">
        <v>0.76767123287671235</v>
      </c>
      <c r="AV239" s="4">
        <v>31.986301369863014</v>
      </c>
      <c r="AW239" s="15" t="s">
        <v>25</v>
      </c>
      <c r="AY239" s="13">
        <v>11</v>
      </c>
      <c r="AZ239" s="14">
        <v>0.9537500000000001</v>
      </c>
      <c r="BA239" s="4">
        <v>28.051470588235293</v>
      </c>
      <c r="BB239" s="15" t="s">
        <v>26</v>
      </c>
      <c r="BD239" s="13">
        <v>11</v>
      </c>
      <c r="BE239" s="14">
        <v>1.0235000000000001</v>
      </c>
      <c r="BF239" s="4">
        <v>44.5</v>
      </c>
      <c r="BG239" s="15" t="s">
        <v>23</v>
      </c>
    </row>
    <row r="240" spans="1:60" x14ac:dyDescent="0.4">
      <c r="A240" s="13">
        <v>12</v>
      </c>
      <c r="B240" s="14">
        <v>0.72139200000000003</v>
      </c>
      <c r="C240" s="4">
        <v>12.656000000000001</v>
      </c>
      <c r="D240" s="15" t="s">
        <v>56</v>
      </c>
      <c r="F240" s="13">
        <v>12</v>
      </c>
      <c r="G240" s="14">
        <v>0.57510227272727277</v>
      </c>
      <c r="H240" s="4">
        <v>16.914772727272727</v>
      </c>
      <c r="I240" s="15" t="s">
        <v>54</v>
      </c>
      <c r="K240" s="13">
        <v>12</v>
      </c>
      <c r="L240" s="14">
        <v>0.75810000000000011</v>
      </c>
      <c r="M240" s="4">
        <v>36.1</v>
      </c>
      <c r="N240" s="15" t="s">
        <v>93</v>
      </c>
      <c r="P240" s="13">
        <v>12</v>
      </c>
      <c r="Q240" s="14">
        <v>0.63300000000000001</v>
      </c>
      <c r="R240" s="4">
        <v>42.2</v>
      </c>
      <c r="S240" s="15" t="s">
        <v>63</v>
      </c>
      <c r="U240" s="13">
        <v>12</v>
      </c>
      <c r="V240" s="14">
        <v>0.75810000000000011</v>
      </c>
      <c r="W240" s="4">
        <v>36.1</v>
      </c>
      <c r="X240" s="15" t="s">
        <v>93</v>
      </c>
      <c r="Z240" s="13">
        <v>12</v>
      </c>
      <c r="AA240" s="14">
        <v>0.83750270270270266</v>
      </c>
      <c r="AB240" s="4">
        <v>39.881081081081078</v>
      </c>
      <c r="AC240" s="15" t="s">
        <v>49</v>
      </c>
      <c r="AE240" s="13">
        <v>12</v>
      </c>
      <c r="AF240" s="14">
        <v>0.65352857142857146</v>
      </c>
      <c r="AG240" s="4">
        <v>12.567857142857143</v>
      </c>
      <c r="AH240" s="15" t="s">
        <v>22</v>
      </c>
      <c r="AJ240" s="13">
        <v>12</v>
      </c>
      <c r="AK240" s="14">
        <v>0.70425240641711229</v>
      </c>
      <c r="AL240" s="20">
        <v>9.028877005347594</v>
      </c>
      <c r="AM240" s="15" t="s">
        <v>60</v>
      </c>
      <c r="AO240" s="13">
        <v>12</v>
      </c>
      <c r="AP240" s="14">
        <v>0.86580038999960995</v>
      </c>
      <c r="AQ240" s="20">
        <v>11.100004999994999</v>
      </c>
      <c r="AR240" s="15" t="s">
        <v>28</v>
      </c>
      <c r="AT240" s="13">
        <v>12</v>
      </c>
      <c r="AU240" s="14">
        <v>0.6371</v>
      </c>
      <c r="AV240" s="4">
        <v>27.7</v>
      </c>
      <c r="AW240" s="15" t="s">
        <v>34</v>
      </c>
      <c r="AY240" s="13">
        <v>12</v>
      </c>
      <c r="AZ240" s="14">
        <v>0.83809999999999996</v>
      </c>
      <c r="BA240" s="4">
        <v>28.9</v>
      </c>
      <c r="BB240" s="15" t="s">
        <v>43</v>
      </c>
      <c r="BD240" s="13">
        <v>12</v>
      </c>
      <c r="BE240" s="14">
        <v>1.0157837837837838</v>
      </c>
      <c r="BF240" s="4">
        <v>35.027027027027025</v>
      </c>
      <c r="BG240" s="15" t="s">
        <v>24</v>
      </c>
    </row>
    <row r="241" spans="1:60" x14ac:dyDescent="0.4">
      <c r="A241" s="13">
        <v>13</v>
      </c>
      <c r="B241" s="14">
        <v>0.70379999999999998</v>
      </c>
      <c r="C241" s="4">
        <v>30.6</v>
      </c>
      <c r="D241" s="15" t="s">
        <v>24</v>
      </c>
      <c r="F241" s="13">
        <v>13</v>
      </c>
      <c r="G241" s="14">
        <v>0.54520031899968113</v>
      </c>
      <c r="H241" s="4">
        <v>18.800010999989002</v>
      </c>
      <c r="I241" s="15" t="s">
        <v>27</v>
      </c>
      <c r="K241" s="13">
        <v>13</v>
      </c>
      <c r="L241" s="14">
        <v>0.74480000000000002</v>
      </c>
      <c r="M241" s="4">
        <v>26.6</v>
      </c>
      <c r="N241" s="15" t="s">
        <v>84</v>
      </c>
      <c r="P241" s="13">
        <v>13</v>
      </c>
      <c r="Q241" s="14">
        <v>0.61599999999999999</v>
      </c>
      <c r="R241" s="4">
        <v>38.5</v>
      </c>
      <c r="S241" s="15" t="s">
        <v>60</v>
      </c>
      <c r="U241" s="13">
        <v>13</v>
      </c>
      <c r="V241" s="14">
        <v>0.74480000000000002</v>
      </c>
      <c r="W241" s="4">
        <v>26.6</v>
      </c>
      <c r="X241" s="15" t="s">
        <v>84</v>
      </c>
      <c r="Z241" s="13">
        <v>13</v>
      </c>
      <c r="AA241" s="14">
        <v>0.76559999999999995</v>
      </c>
      <c r="AB241" s="4">
        <v>31.9</v>
      </c>
      <c r="AC241" s="15" t="s">
        <v>92</v>
      </c>
      <c r="AE241" s="13">
        <v>13</v>
      </c>
      <c r="AF241" s="14">
        <v>0.64615384615384619</v>
      </c>
      <c r="AG241" s="4">
        <v>26.923076923076923</v>
      </c>
      <c r="AH241" s="15" t="s">
        <v>60</v>
      </c>
      <c r="AJ241" s="13">
        <v>13</v>
      </c>
      <c r="AK241" s="14">
        <v>0.68079999999999996</v>
      </c>
      <c r="AL241" s="4">
        <v>4.5999999999999996</v>
      </c>
      <c r="AM241" s="15" t="s">
        <v>39</v>
      </c>
      <c r="AO241" s="13">
        <v>13</v>
      </c>
      <c r="AP241" s="14">
        <v>0.79800037999962004</v>
      </c>
      <c r="AQ241" s="4">
        <v>8.4000039999960006</v>
      </c>
      <c r="AR241" s="15" t="s">
        <v>36</v>
      </c>
      <c r="AT241" s="13">
        <v>13</v>
      </c>
      <c r="AU241" s="14">
        <v>0.6018</v>
      </c>
      <c r="AV241" s="4">
        <v>17.7</v>
      </c>
      <c r="AW241" s="15" t="s">
        <v>46</v>
      </c>
      <c r="AY241" s="13">
        <v>13</v>
      </c>
      <c r="AZ241" s="14">
        <v>0.71040044399955593</v>
      </c>
      <c r="BA241" s="4">
        <v>4.800002999997</v>
      </c>
      <c r="BB241" s="15" t="s">
        <v>46</v>
      </c>
      <c r="BD241" s="13">
        <v>13</v>
      </c>
      <c r="BE241" s="14">
        <v>0.89098554216867476</v>
      </c>
      <c r="BF241" s="4">
        <v>15.63132530120482</v>
      </c>
      <c r="BG241" s="15" t="s">
        <v>22</v>
      </c>
    </row>
    <row r="242" spans="1:60" x14ac:dyDescent="0.4">
      <c r="A242" s="13">
        <v>14</v>
      </c>
      <c r="B242" s="14">
        <v>0.66990000000000005</v>
      </c>
      <c r="C242" s="4">
        <v>31.9</v>
      </c>
      <c r="D242" s="15" t="s">
        <v>29</v>
      </c>
      <c r="F242" s="13">
        <v>14</v>
      </c>
      <c r="G242" s="14">
        <v>0.54510032199967795</v>
      </c>
      <c r="H242" s="4">
        <v>23.700013999985998</v>
      </c>
      <c r="I242" s="15" t="s">
        <v>21</v>
      </c>
      <c r="K242" s="13">
        <v>14</v>
      </c>
      <c r="L242" s="14">
        <v>0.66132936802973985</v>
      </c>
      <c r="M242" s="4">
        <v>22.804460966542752</v>
      </c>
      <c r="N242" s="15" t="s">
        <v>88</v>
      </c>
      <c r="P242" s="13">
        <v>14</v>
      </c>
      <c r="Q242" s="14">
        <v>0.59399999999999997</v>
      </c>
      <c r="R242" s="4">
        <v>33</v>
      </c>
      <c r="S242" s="15" t="s">
        <v>41</v>
      </c>
      <c r="U242" s="13">
        <v>14</v>
      </c>
      <c r="V242" s="14">
        <v>0.66132936802973985</v>
      </c>
      <c r="W242" s="4">
        <v>22.804460966542752</v>
      </c>
      <c r="X242" s="15" t="s">
        <v>88</v>
      </c>
      <c r="Z242" s="13">
        <v>14</v>
      </c>
      <c r="AA242" s="14">
        <v>0.74749999999999994</v>
      </c>
      <c r="AB242" s="4">
        <v>32.5</v>
      </c>
      <c r="AC242" s="15" t="s">
        <v>70</v>
      </c>
      <c r="AE242" s="13">
        <v>14</v>
      </c>
      <c r="AF242" s="14">
        <v>0.64400000000000002</v>
      </c>
      <c r="AG242" s="4">
        <v>16.100000000000001</v>
      </c>
      <c r="AH242" s="15" t="s">
        <v>38</v>
      </c>
      <c r="AJ242" s="13">
        <v>14</v>
      </c>
      <c r="AK242" s="14">
        <v>0.67835492957746479</v>
      </c>
      <c r="AL242" s="4">
        <v>23.391549295774649</v>
      </c>
      <c r="AM242" s="15" t="s">
        <v>48</v>
      </c>
      <c r="AO242" s="13">
        <v>14</v>
      </c>
      <c r="AP242" s="14">
        <v>0.73319999999999996</v>
      </c>
      <c r="AQ242" s="4">
        <v>14.1</v>
      </c>
      <c r="AR242" s="15" t="s">
        <v>42</v>
      </c>
      <c r="AT242" s="13">
        <v>14</v>
      </c>
      <c r="AU242" s="14">
        <v>0.57980487804878056</v>
      </c>
      <c r="AV242" s="4">
        <v>14.495121951219513</v>
      </c>
      <c r="AW242" s="15" t="s">
        <v>61</v>
      </c>
      <c r="AY242" s="13">
        <v>14</v>
      </c>
      <c r="AZ242" s="14">
        <v>0.61194943820224723</v>
      </c>
      <c r="BA242" s="4">
        <v>10.735955056179776</v>
      </c>
      <c r="BB242" s="15" t="s">
        <v>54</v>
      </c>
      <c r="BD242" s="13">
        <v>14</v>
      </c>
      <c r="BE242" s="14">
        <v>0.83199999999999996</v>
      </c>
      <c r="BF242" s="4">
        <v>16</v>
      </c>
      <c r="BG242" s="15" t="s">
        <v>35</v>
      </c>
    </row>
    <row r="243" spans="1:60" x14ac:dyDescent="0.4">
      <c r="A243" s="13">
        <v>15</v>
      </c>
      <c r="B243" s="14">
        <v>0.624</v>
      </c>
      <c r="C243" s="4">
        <v>39</v>
      </c>
      <c r="D243" s="18" t="s">
        <v>69</v>
      </c>
      <c r="F243" s="13">
        <v>15</v>
      </c>
      <c r="G243" s="14">
        <v>0.53280031199968803</v>
      </c>
      <c r="H243" s="4">
        <v>22.200012999986999</v>
      </c>
      <c r="I243" s="18" t="s">
        <v>40</v>
      </c>
      <c r="K243" s="13">
        <v>15</v>
      </c>
      <c r="L243" s="14">
        <v>0.65519999999999989</v>
      </c>
      <c r="M243" s="4">
        <v>36.4</v>
      </c>
      <c r="N243" s="18" t="s">
        <v>37</v>
      </c>
      <c r="P243" s="13">
        <v>15</v>
      </c>
      <c r="Q243" s="14">
        <v>0.57750031499968502</v>
      </c>
      <c r="R243" s="4">
        <v>27.500014999985002</v>
      </c>
      <c r="S243" s="18" t="s">
        <v>43</v>
      </c>
      <c r="U243" s="13">
        <v>15</v>
      </c>
      <c r="V243" s="14">
        <v>0.65519999999999989</v>
      </c>
      <c r="W243" s="4">
        <v>36.4</v>
      </c>
      <c r="X243" s="18" t="s">
        <v>37</v>
      </c>
      <c r="Z243" s="13">
        <v>15</v>
      </c>
      <c r="AA243" s="14">
        <v>0.70200028799971192</v>
      </c>
      <c r="AB243" s="4">
        <v>39.000015999984001</v>
      </c>
      <c r="AC243" s="18" t="s">
        <v>134</v>
      </c>
      <c r="AE243" s="13">
        <v>15</v>
      </c>
      <c r="AF243" s="14">
        <v>0.62939520000000004</v>
      </c>
      <c r="AG243" s="4">
        <v>22.478400000000001</v>
      </c>
      <c r="AH243" s="18" t="s">
        <v>41</v>
      </c>
      <c r="AJ243" s="13">
        <v>15</v>
      </c>
      <c r="AK243" s="14">
        <v>0.66223728813559324</v>
      </c>
      <c r="AL243" s="4">
        <v>27.593220338983052</v>
      </c>
      <c r="AM243" s="18" t="s">
        <v>54</v>
      </c>
      <c r="AO243" s="13">
        <v>15</v>
      </c>
      <c r="AP243" s="14">
        <v>0.72983880597014916</v>
      </c>
      <c r="AQ243" s="4">
        <v>4.9313432835820894</v>
      </c>
      <c r="AR243" s="18" t="s">
        <v>46</v>
      </c>
      <c r="AT243" s="13">
        <v>15</v>
      </c>
      <c r="AU243" s="14">
        <v>0.57950000000000002</v>
      </c>
      <c r="AV243" s="4">
        <v>6.1</v>
      </c>
      <c r="AW243" s="18" t="s">
        <v>65</v>
      </c>
      <c r="AY243" s="13">
        <v>15</v>
      </c>
      <c r="AZ243" s="14">
        <v>0.61117546012269941</v>
      </c>
      <c r="BA243" s="4">
        <v>11.753374233128834</v>
      </c>
      <c r="BB243" s="18" t="s">
        <v>36</v>
      </c>
      <c r="BD243" s="13">
        <v>15</v>
      </c>
      <c r="BE243" s="14">
        <v>0.81840000000000002</v>
      </c>
      <c r="BF243" s="4">
        <v>18.600000000000001</v>
      </c>
      <c r="BG243" s="18" t="s">
        <v>50</v>
      </c>
    </row>
    <row r="244" spans="1:60" x14ac:dyDescent="0.4">
      <c r="A244" s="13">
        <v>16</v>
      </c>
      <c r="B244" s="14">
        <v>0.58319999999999994</v>
      </c>
      <c r="C244" s="4">
        <v>32.4</v>
      </c>
      <c r="D244" s="18" t="s">
        <v>55</v>
      </c>
      <c r="F244" s="13">
        <v>16</v>
      </c>
      <c r="G244" s="14">
        <v>0.50959999999999994</v>
      </c>
      <c r="H244" s="4">
        <v>18.2</v>
      </c>
      <c r="I244" s="18" t="s">
        <v>39</v>
      </c>
      <c r="K244" s="13">
        <v>16</v>
      </c>
      <c r="L244" s="14">
        <v>0.61280000000000001</v>
      </c>
      <c r="M244" s="20">
        <v>38.299999999999997</v>
      </c>
      <c r="N244" s="18" t="s">
        <v>83</v>
      </c>
      <c r="P244" s="13">
        <v>16</v>
      </c>
      <c r="Q244" s="14">
        <v>0.56923404255319143</v>
      </c>
      <c r="R244" s="4">
        <v>20.329787234042552</v>
      </c>
      <c r="S244" s="18" t="s">
        <v>32</v>
      </c>
      <c r="U244" s="13">
        <v>16</v>
      </c>
      <c r="V244" s="14">
        <v>0.61280000000000001</v>
      </c>
      <c r="W244" s="4">
        <v>38.299999999999997</v>
      </c>
      <c r="X244" s="18" t="s">
        <v>83</v>
      </c>
      <c r="Z244" s="13">
        <v>16</v>
      </c>
      <c r="AA244" s="14">
        <v>0.65549999999999997</v>
      </c>
      <c r="AB244" s="4">
        <v>11.5</v>
      </c>
      <c r="AC244" s="18" t="s">
        <v>37</v>
      </c>
      <c r="AE244" s="13">
        <v>16</v>
      </c>
      <c r="AF244" s="14">
        <v>0.60719999999999996</v>
      </c>
      <c r="AG244" s="4">
        <v>13.8</v>
      </c>
      <c r="AH244" s="18" t="s">
        <v>83</v>
      </c>
      <c r="AJ244" s="13">
        <v>16</v>
      </c>
      <c r="AK244" s="14">
        <v>0.65520036399963588</v>
      </c>
      <c r="AL244" s="4">
        <v>12.600006999992999</v>
      </c>
      <c r="AM244" s="18" t="s">
        <v>43</v>
      </c>
      <c r="AO244" s="13">
        <v>16</v>
      </c>
      <c r="AP244" s="14">
        <v>0.71719999999999995</v>
      </c>
      <c r="AQ244" s="4">
        <v>16.3</v>
      </c>
      <c r="AR244" s="18" t="s">
        <v>30</v>
      </c>
      <c r="AT244" s="13">
        <v>16</v>
      </c>
      <c r="AU244" s="14">
        <v>0.56159999999999999</v>
      </c>
      <c r="AV244" s="4">
        <v>7.2</v>
      </c>
      <c r="AW244" s="18" t="s">
        <v>50</v>
      </c>
      <c r="AY244" s="13">
        <v>16</v>
      </c>
      <c r="AZ244" s="14">
        <v>0.4950643274853801</v>
      </c>
      <c r="BA244" s="4">
        <v>11.251461988304094</v>
      </c>
      <c r="BB244" s="18" t="s">
        <v>24</v>
      </c>
      <c r="BD244" s="13">
        <v>16</v>
      </c>
      <c r="BE244" s="14">
        <v>0.45126296296296292</v>
      </c>
      <c r="BF244" s="20">
        <v>3.049074074074074</v>
      </c>
      <c r="BG244" s="18" t="s">
        <v>29</v>
      </c>
    </row>
    <row r="245" spans="1:60" ht="19.5" thickBot="1" x14ac:dyDescent="0.45">
      <c r="A245" s="13">
        <v>17</v>
      </c>
      <c r="B245" s="14">
        <v>0.57540000000000002</v>
      </c>
      <c r="C245" s="4">
        <v>41.1</v>
      </c>
      <c r="D245" s="18" t="s">
        <v>70</v>
      </c>
      <c r="F245" s="13">
        <v>17</v>
      </c>
      <c r="G245" s="14">
        <v>0.48750028499971498</v>
      </c>
      <c r="H245" s="4">
        <v>32.500018999981002</v>
      </c>
      <c r="I245" s="18" t="s">
        <v>43</v>
      </c>
      <c r="K245" s="13">
        <v>17</v>
      </c>
      <c r="L245" s="14">
        <v>0.60995999999999995</v>
      </c>
      <c r="M245" s="4">
        <v>40.664000000000001</v>
      </c>
      <c r="N245" s="18" t="s">
        <v>47</v>
      </c>
      <c r="P245" s="13">
        <v>17</v>
      </c>
      <c r="Q245" s="14">
        <v>0.55200000000000005</v>
      </c>
      <c r="R245" s="4">
        <v>34.5</v>
      </c>
      <c r="S245" s="18" t="s">
        <v>37</v>
      </c>
      <c r="U245" s="13">
        <v>17</v>
      </c>
      <c r="V245" s="14">
        <v>0.60995999999999995</v>
      </c>
      <c r="W245" s="4">
        <v>40.664000000000001</v>
      </c>
      <c r="X245" s="18" t="s">
        <v>47</v>
      </c>
      <c r="Z245" s="13">
        <v>17</v>
      </c>
      <c r="AA245" s="14">
        <v>0.59199999999999997</v>
      </c>
      <c r="AB245" s="4">
        <v>4</v>
      </c>
      <c r="AC245" s="18" t="s">
        <v>133</v>
      </c>
      <c r="AE245" s="13">
        <v>17</v>
      </c>
      <c r="AF245" s="14">
        <v>0.59799999999999998</v>
      </c>
      <c r="AG245" s="4">
        <v>26</v>
      </c>
      <c r="AH245" s="18" t="s">
        <v>39</v>
      </c>
      <c r="AJ245" s="13">
        <v>17</v>
      </c>
      <c r="AK245" s="14">
        <v>0.6278304635761589</v>
      </c>
      <c r="AL245" s="4">
        <v>11.01456953642384</v>
      </c>
      <c r="AM245" s="18" t="s">
        <v>41</v>
      </c>
      <c r="AO245" s="13">
        <v>17</v>
      </c>
      <c r="AP245" s="14">
        <v>0.68400035999964004</v>
      </c>
      <c r="AQ245" s="4">
        <v>17.100008999991001</v>
      </c>
      <c r="AR245" s="18" t="s">
        <v>51</v>
      </c>
      <c r="AT245" s="13">
        <v>17</v>
      </c>
      <c r="AU245" s="14">
        <v>0.54773333333333329</v>
      </c>
      <c r="AV245" s="4">
        <v>10.533333333333333</v>
      </c>
      <c r="AW245" s="18" t="s">
        <v>63</v>
      </c>
      <c r="AY245" s="13">
        <v>17</v>
      </c>
      <c r="AZ245" s="14">
        <v>0.47579999999999995</v>
      </c>
      <c r="BA245" s="4">
        <v>6.1</v>
      </c>
      <c r="BB245" s="18" t="s">
        <v>28</v>
      </c>
      <c r="BD245" s="13">
        <v>17</v>
      </c>
      <c r="BE245" s="14">
        <v>0.38</v>
      </c>
      <c r="BF245" s="4">
        <v>4</v>
      </c>
      <c r="BG245" s="18" t="s">
        <v>33</v>
      </c>
    </row>
    <row r="246" spans="1:60" ht="19.5" thickBot="1" x14ac:dyDescent="0.45">
      <c r="A246" s="40">
        <v>18</v>
      </c>
      <c r="B246" s="22">
        <v>0.54400027199972811</v>
      </c>
      <c r="C246" s="39">
        <v>34.000016999983004</v>
      </c>
      <c r="D246" s="24" t="s">
        <v>31</v>
      </c>
      <c r="F246" s="40">
        <v>18</v>
      </c>
      <c r="G246" s="22">
        <v>0.45498461538461538</v>
      </c>
      <c r="H246" s="23">
        <v>28.436538461538461</v>
      </c>
      <c r="I246" s="24" t="s">
        <v>24</v>
      </c>
      <c r="K246" s="40">
        <v>18</v>
      </c>
      <c r="L246" s="22">
        <v>0.57400000000000007</v>
      </c>
      <c r="M246" s="23">
        <v>41</v>
      </c>
      <c r="N246" s="24" t="s">
        <v>40</v>
      </c>
      <c r="P246" s="40">
        <v>18</v>
      </c>
      <c r="Q246" s="22">
        <v>0.52780000000000005</v>
      </c>
      <c r="R246" s="23">
        <v>18.2</v>
      </c>
      <c r="S246" s="24" t="s">
        <v>48</v>
      </c>
      <c r="U246" s="40">
        <v>18</v>
      </c>
      <c r="V246" s="22">
        <v>0.57400000000000007</v>
      </c>
      <c r="W246" s="23">
        <v>41</v>
      </c>
      <c r="X246" s="24" t="s">
        <v>40</v>
      </c>
      <c r="Z246" s="40">
        <v>18</v>
      </c>
      <c r="AA246" s="22">
        <v>0.58720000000000006</v>
      </c>
      <c r="AB246" s="23">
        <v>36.700000000000003</v>
      </c>
      <c r="AC246" s="24" t="s">
        <v>135</v>
      </c>
      <c r="AE246" s="40">
        <v>18</v>
      </c>
      <c r="AF246" s="22">
        <v>0.55759999999999998</v>
      </c>
      <c r="AG246" s="23">
        <v>16.399999999999999</v>
      </c>
      <c r="AH246" s="24" t="s">
        <v>44</v>
      </c>
      <c r="AJ246" s="40">
        <v>18</v>
      </c>
      <c r="AK246" s="22">
        <v>0.54149999999999998</v>
      </c>
      <c r="AL246" s="23">
        <v>5.7</v>
      </c>
      <c r="AM246" s="24" t="s">
        <v>25</v>
      </c>
      <c r="AO246" s="40">
        <v>18</v>
      </c>
      <c r="AP246" s="22">
        <v>0.39900000000000002</v>
      </c>
      <c r="AQ246" s="23">
        <v>7</v>
      </c>
      <c r="AR246" s="24" t="s">
        <v>68</v>
      </c>
      <c r="AT246" s="40">
        <v>18</v>
      </c>
      <c r="AU246" s="22">
        <v>0.54720034199965806</v>
      </c>
      <c r="AV246" s="23">
        <v>9.6000059999939999</v>
      </c>
      <c r="AW246" s="24" t="s">
        <v>60</v>
      </c>
      <c r="AY246" s="40">
        <v>18</v>
      </c>
      <c r="AZ246" s="22">
        <v>0.45600037999962001</v>
      </c>
      <c r="BA246" s="23">
        <v>4.800003999996</v>
      </c>
      <c r="BB246" s="24" t="s">
        <v>25</v>
      </c>
      <c r="BD246" s="40">
        <v>18</v>
      </c>
      <c r="BE246" s="22">
        <v>0.34320000000000001</v>
      </c>
      <c r="BF246" s="23">
        <v>4.4000000000000004</v>
      </c>
      <c r="BG246" s="24" t="s">
        <v>31</v>
      </c>
    </row>
    <row r="247" spans="1:60" x14ac:dyDescent="0.4">
      <c r="A247" s="27">
        <v>19</v>
      </c>
      <c r="B247" s="14">
        <v>0.31</v>
      </c>
      <c r="C247" s="4">
        <v>55.56</v>
      </c>
      <c r="D247" s="28" t="s">
        <v>34</v>
      </c>
      <c r="E247" s="29"/>
      <c r="F247" s="27">
        <v>19</v>
      </c>
      <c r="G247" s="14">
        <v>0.31</v>
      </c>
      <c r="H247" s="4">
        <v>56.500020999979</v>
      </c>
      <c r="I247" s="28" t="s">
        <v>19</v>
      </c>
      <c r="J247" s="29"/>
      <c r="K247" s="27">
        <v>19</v>
      </c>
      <c r="L247" s="14">
        <v>0.31</v>
      </c>
      <c r="M247" s="4">
        <v>80</v>
      </c>
      <c r="N247" s="28" t="s">
        <v>65</v>
      </c>
      <c r="O247" s="29"/>
      <c r="P247" s="27">
        <v>19</v>
      </c>
      <c r="Q247" s="14">
        <v>0.31</v>
      </c>
      <c r="R247" s="4">
        <v>44.8</v>
      </c>
      <c r="S247" s="28" t="s">
        <v>25</v>
      </c>
      <c r="T247" s="29"/>
      <c r="U247" s="27">
        <v>19</v>
      </c>
      <c r="V247" s="14">
        <v>0.31</v>
      </c>
      <c r="W247" s="4">
        <v>80</v>
      </c>
      <c r="X247" s="28" t="s">
        <v>65</v>
      </c>
      <c r="Y247" s="29"/>
      <c r="Z247" s="27">
        <v>19</v>
      </c>
      <c r="AA247" s="14">
        <v>0.31</v>
      </c>
      <c r="AB247" s="4">
        <v>83.212500000000006</v>
      </c>
      <c r="AC247" s="28" t="s">
        <v>85</v>
      </c>
      <c r="AD247" s="29"/>
      <c r="AE247" s="27">
        <v>19</v>
      </c>
      <c r="AF247" s="14">
        <v>0.31</v>
      </c>
      <c r="AG247" s="4">
        <v>49.3</v>
      </c>
      <c r="AH247" s="28" t="s">
        <v>88</v>
      </c>
      <c r="AI247" s="29"/>
      <c r="AJ247" s="27">
        <v>19</v>
      </c>
      <c r="AK247" s="14">
        <v>0.31</v>
      </c>
      <c r="AL247" s="4">
        <v>65.3</v>
      </c>
      <c r="AM247" s="28" t="s">
        <v>52</v>
      </c>
      <c r="AN247" s="29"/>
      <c r="AO247" s="27">
        <v>19</v>
      </c>
      <c r="AP247" s="14">
        <v>0.31</v>
      </c>
      <c r="AQ247" s="4">
        <v>206.8</v>
      </c>
      <c r="AR247" s="28" t="s">
        <v>52</v>
      </c>
      <c r="AS247" s="29"/>
      <c r="AT247" s="27">
        <v>19</v>
      </c>
      <c r="AU247" s="14">
        <v>0.31</v>
      </c>
      <c r="AV247" s="4">
        <v>96.3</v>
      </c>
      <c r="AW247" s="28" t="s">
        <v>52</v>
      </c>
      <c r="AX247" s="29"/>
      <c r="AY247" s="27">
        <v>19</v>
      </c>
      <c r="AZ247" s="14">
        <v>0.31</v>
      </c>
      <c r="BA247" s="4">
        <v>272.89999999999998</v>
      </c>
      <c r="BB247" s="28" t="s">
        <v>51</v>
      </c>
      <c r="BC247" s="29"/>
      <c r="BD247" s="27">
        <v>19</v>
      </c>
      <c r="BE247" s="14">
        <v>0.31</v>
      </c>
      <c r="BF247" s="4">
        <v>483.55</v>
      </c>
      <c r="BG247" s="28" t="s">
        <v>28</v>
      </c>
      <c r="BH247" s="29"/>
    </row>
    <row r="248" spans="1:60" x14ac:dyDescent="0.4">
      <c r="A248" s="27">
        <v>20</v>
      </c>
      <c r="B248" s="14">
        <v>0.3</v>
      </c>
      <c r="C248" s="4">
        <v>59.9</v>
      </c>
      <c r="D248" s="28" t="s">
        <v>47</v>
      </c>
      <c r="E248" s="30"/>
      <c r="F248" s="27">
        <v>20</v>
      </c>
      <c r="G248" s="14">
        <v>0.3</v>
      </c>
      <c r="H248" s="4">
        <v>78.200021999978006</v>
      </c>
      <c r="I248" s="28" t="s">
        <v>22</v>
      </c>
      <c r="J248" s="30"/>
      <c r="K248" s="27">
        <v>20</v>
      </c>
      <c r="L248" s="14">
        <v>0.3</v>
      </c>
      <c r="M248" s="4">
        <v>52.15042735042735</v>
      </c>
      <c r="N248" s="28" t="s">
        <v>28</v>
      </c>
      <c r="O248" s="30"/>
      <c r="P248" s="27">
        <v>20</v>
      </c>
      <c r="Q248" s="14">
        <v>0.3</v>
      </c>
      <c r="R248" s="4">
        <v>47.3</v>
      </c>
      <c r="S248" s="28" t="s">
        <v>47</v>
      </c>
      <c r="T248" s="30"/>
      <c r="U248" s="27">
        <v>20</v>
      </c>
      <c r="V248" s="14">
        <v>0.3</v>
      </c>
      <c r="W248" s="4">
        <v>52.15042735042735</v>
      </c>
      <c r="X248" s="28" t="s">
        <v>28</v>
      </c>
      <c r="Y248" s="30"/>
      <c r="Z248" s="27">
        <v>20</v>
      </c>
      <c r="AA248" s="14">
        <v>0.3</v>
      </c>
      <c r="AB248" s="4">
        <v>72.099999999999994</v>
      </c>
      <c r="AC248" s="28" t="s">
        <v>152</v>
      </c>
      <c r="AD248" s="30"/>
      <c r="AE248" s="27">
        <v>20</v>
      </c>
      <c r="AF248" s="14">
        <v>0.3</v>
      </c>
      <c r="AG248" s="4">
        <v>98.7</v>
      </c>
      <c r="AH248" s="28" t="s">
        <v>34</v>
      </c>
      <c r="AI248" s="30"/>
      <c r="AJ248" s="27">
        <v>20</v>
      </c>
      <c r="AK248" s="14">
        <v>0.3</v>
      </c>
      <c r="AL248" s="4">
        <v>72.360869565217385</v>
      </c>
      <c r="AM248" s="28" t="s">
        <v>61</v>
      </c>
      <c r="AN248" s="30"/>
      <c r="AO248" s="27">
        <v>20</v>
      </c>
      <c r="AP248" s="14">
        <v>0.3</v>
      </c>
      <c r="AQ248" s="4">
        <v>203.500021999978</v>
      </c>
      <c r="AR248" s="28" t="s">
        <v>21</v>
      </c>
      <c r="AS248" s="30"/>
      <c r="AT248" s="27">
        <v>20</v>
      </c>
      <c r="AU248" s="14">
        <v>0.3</v>
      </c>
      <c r="AV248" s="4">
        <v>106.96666666666665</v>
      </c>
      <c r="AW248" s="28" t="s">
        <v>37</v>
      </c>
      <c r="AX248" s="30"/>
      <c r="AY248" s="27">
        <v>20</v>
      </c>
      <c r="AZ248" s="14">
        <v>0.3</v>
      </c>
      <c r="BA248" s="4">
        <v>94.7</v>
      </c>
      <c r="BB248" s="28" t="s">
        <v>88</v>
      </c>
      <c r="BC248" s="30"/>
      <c r="BD248" s="27">
        <v>20</v>
      </c>
      <c r="BE248" s="14">
        <v>0.3</v>
      </c>
      <c r="BF248" s="4">
        <v>483.55</v>
      </c>
      <c r="BG248" s="28" t="s">
        <v>28</v>
      </c>
      <c r="BH248" s="30"/>
    </row>
    <row r="249" spans="1:60" x14ac:dyDescent="0.4">
      <c r="A249" s="27">
        <v>21</v>
      </c>
      <c r="B249" s="14">
        <v>0.28999999999999998</v>
      </c>
      <c r="C249" s="4">
        <v>61</v>
      </c>
      <c r="D249" s="28" t="s">
        <v>50</v>
      </c>
      <c r="E249" s="31"/>
      <c r="F249" s="27">
        <v>21</v>
      </c>
      <c r="G249" s="14">
        <v>0.28999999999999998</v>
      </c>
      <c r="H249" s="4">
        <v>65.900000000000006</v>
      </c>
      <c r="I249" s="28" t="s">
        <v>60</v>
      </c>
      <c r="J249" s="31"/>
      <c r="K249" s="27">
        <v>21</v>
      </c>
      <c r="L249" s="14">
        <v>0.28999999999999998</v>
      </c>
      <c r="M249" s="4">
        <v>60.700022999977001</v>
      </c>
      <c r="N249" s="28" t="s">
        <v>26</v>
      </c>
      <c r="O249" s="31"/>
      <c r="P249" s="27">
        <v>21</v>
      </c>
      <c r="Q249" s="14">
        <v>0.28999999999999998</v>
      </c>
      <c r="R249" s="4">
        <v>73.000022999977006</v>
      </c>
      <c r="S249" s="28" t="s">
        <v>28</v>
      </c>
      <c r="T249" s="31"/>
      <c r="U249" s="27">
        <v>21</v>
      </c>
      <c r="V249" s="14">
        <v>0.28999999999999998</v>
      </c>
      <c r="W249" s="4">
        <v>60.700022999977001</v>
      </c>
      <c r="X249" s="28" t="s">
        <v>26</v>
      </c>
      <c r="Y249" s="31"/>
      <c r="Z249" s="27">
        <v>21</v>
      </c>
      <c r="AA249" s="14">
        <v>0.28999999999999998</v>
      </c>
      <c r="AB249" s="4">
        <v>64.2</v>
      </c>
      <c r="AC249" s="28" t="s">
        <v>83</v>
      </c>
      <c r="AD249" s="31"/>
      <c r="AE249" s="27">
        <v>21</v>
      </c>
      <c r="AF249" s="14">
        <v>0.28999999999999998</v>
      </c>
      <c r="AG249" s="4">
        <v>54.8</v>
      </c>
      <c r="AH249" s="28" t="s">
        <v>58</v>
      </c>
      <c r="AI249" s="31"/>
      <c r="AJ249" s="27">
        <v>21</v>
      </c>
      <c r="AK249" s="14">
        <v>0.28999999999999998</v>
      </c>
      <c r="AL249" s="4">
        <v>110.20002299997701</v>
      </c>
      <c r="AM249" s="28" t="s">
        <v>22</v>
      </c>
      <c r="AN249" s="31"/>
      <c r="AO249" s="27">
        <v>21</v>
      </c>
      <c r="AP249" s="14">
        <v>0.28999999999999998</v>
      </c>
      <c r="AQ249" s="4">
        <v>195.34285714285716</v>
      </c>
      <c r="AR249" s="28" t="s">
        <v>23</v>
      </c>
      <c r="AS249" s="31"/>
      <c r="AT249" s="27">
        <v>21</v>
      </c>
      <c r="AU249" s="14">
        <v>0.28999999999999998</v>
      </c>
      <c r="AV249" s="4">
        <v>110.6</v>
      </c>
      <c r="AW249" s="28" t="s">
        <v>36</v>
      </c>
      <c r="AX249" s="31"/>
      <c r="AY249" s="27">
        <v>21</v>
      </c>
      <c r="AZ249" s="14">
        <v>0.28999999999999998</v>
      </c>
      <c r="BA249" s="4">
        <v>156.19999999999999</v>
      </c>
      <c r="BB249" s="28" t="s">
        <v>60</v>
      </c>
      <c r="BC249" s="31"/>
      <c r="BD249" s="27">
        <v>21</v>
      </c>
      <c r="BE249" s="14">
        <v>0.28999999999999998</v>
      </c>
      <c r="BF249" s="4">
        <v>244.32</v>
      </c>
      <c r="BG249" s="28" t="s">
        <v>42</v>
      </c>
      <c r="BH249" s="31"/>
    </row>
    <row r="250" spans="1:60" x14ac:dyDescent="0.4">
      <c r="A250" s="27">
        <v>22</v>
      </c>
      <c r="B250" s="14">
        <v>0.28000000000000003</v>
      </c>
      <c r="C250" s="4">
        <v>65.3</v>
      </c>
      <c r="D250" s="28" t="s">
        <v>57</v>
      </c>
      <c r="E250" s="32"/>
      <c r="F250" s="27">
        <v>22</v>
      </c>
      <c r="G250" s="14">
        <v>0.28000000000000003</v>
      </c>
      <c r="H250" s="4">
        <v>70</v>
      </c>
      <c r="I250" s="28" t="s">
        <v>34</v>
      </c>
      <c r="J250" s="32"/>
      <c r="K250" s="27">
        <v>22</v>
      </c>
      <c r="L250" s="14">
        <v>0.28000000000000003</v>
      </c>
      <c r="M250" s="4">
        <v>48.3</v>
      </c>
      <c r="N250" s="28" t="s">
        <v>61</v>
      </c>
      <c r="O250" s="32"/>
      <c r="P250" s="27">
        <v>22</v>
      </c>
      <c r="Q250" s="14">
        <v>0.28000000000000003</v>
      </c>
      <c r="R250" s="4">
        <v>105</v>
      </c>
      <c r="S250" s="28" t="s">
        <v>30</v>
      </c>
      <c r="T250" s="32"/>
      <c r="U250" s="27">
        <v>22</v>
      </c>
      <c r="V250" s="14">
        <v>0.28000000000000003</v>
      </c>
      <c r="W250" s="4">
        <v>48.3</v>
      </c>
      <c r="X250" s="28" t="s">
        <v>61</v>
      </c>
      <c r="Y250" s="32"/>
      <c r="Z250" s="27">
        <v>22</v>
      </c>
      <c r="AA250" s="14">
        <v>0.28000000000000003</v>
      </c>
      <c r="AB250" s="4">
        <v>66.2</v>
      </c>
      <c r="AC250" s="28" t="s">
        <v>38</v>
      </c>
      <c r="AD250" s="32"/>
      <c r="AE250" s="27">
        <v>22</v>
      </c>
      <c r="AF250" s="14">
        <v>0.28000000000000003</v>
      </c>
      <c r="AG250" s="4">
        <v>65.576744186046511</v>
      </c>
      <c r="AH250" s="28" t="s">
        <v>61</v>
      </c>
      <c r="AI250" s="32"/>
      <c r="AJ250" s="27">
        <v>22</v>
      </c>
      <c r="AK250" s="14">
        <v>0.28000000000000003</v>
      </c>
      <c r="AL250" s="4">
        <v>223</v>
      </c>
      <c r="AM250" s="28" t="s">
        <v>51</v>
      </c>
      <c r="AN250" s="32"/>
      <c r="AO250" s="27">
        <v>22</v>
      </c>
      <c r="AP250" s="14">
        <v>0.28000000000000003</v>
      </c>
      <c r="AQ250" s="4">
        <v>203.50002399997601</v>
      </c>
      <c r="AR250" s="28" t="s">
        <v>34</v>
      </c>
      <c r="AS250" s="32"/>
      <c r="AT250" s="27">
        <v>22</v>
      </c>
      <c r="AU250" s="14">
        <v>0.28000000000000003</v>
      </c>
      <c r="AV250" s="4">
        <v>127.1</v>
      </c>
      <c r="AW250" s="28" t="s">
        <v>31</v>
      </c>
      <c r="AX250" s="32"/>
      <c r="AY250" s="27">
        <v>22</v>
      </c>
      <c r="AZ250" s="14">
        <v>0.28000000000000003</v>
      </c>
      <c r="BA250" s="4">
        <v>106.5</v>
      </c>
      <c r="BB250" s="28" t="s">
        <v>21</v>
      </c>
      <c r="BC250" s="32"/>
      <c r="BD250" s="27">
        <v>22</v>
      </c>
      <c r="BE250" s="14">
        <v>0.28000000000000003</v>
      </c>
      <c r="BF250" s="4">
        <v>0</v>
      </c>
      <c r="BG250" s="28" t="s">
        <v>62</v>
      </c>
      <c r="BH250" s="32"/>
    </row>
    <row r="251" spans="1:60" x14ac:dyDescent="0.4">
      <c r="A251" s="27">
        <v>23</v>
      </c>
      <c r="B251" s="14">
        <v>0.27</v>
      </c>
      <c r="C251" s="4">
        <v>63.772727272727273</v>
      </c>
      <c r="D251" s="28" t="s">
        <v>83</v>
      </c>
      <c r="E251" s="32"/>
      <c r="F251" s="27">
        <v>23</v>
      </c>
      <c r="G251" s="14">
        <v>0.27</v>
      </c>
      <c r="H251" s="4">
        <v>111.9</v>
      </c>
      <c r="I251" s="28" t="s">
        <v>46</v>
      </c>
      <c r="J251" s="32"/>
      <c r="K251" s="27">
        <v>23</v>
      </c>
      <c r="L251" s="14">
        <v>0.27</v>
      </c>
      <c r="M251" s="4">
        <v>53.3</v>
      </c>
      <c r="N251" s="28" t="s">
        <v>46</v>
      </c>
      <c r="O251" s="32"/>
      <c r="P251" s="27">
        <v>23</v>
      </c>
      <c r="Q251" s="14">
        <v>0.27</v>
      </c>
      <c r="R251" s="4">
        <v>115.1</v>
      </c>
      <c r="S251" s="28" t="s">
        <v>65</v>
      </c>
      <c r="T251" s="32"/>
      <c r="U251" s="27">
        <v>23</v>
      </c>
      <c r="V251" s="14">
        <v>0.27</v>
      </c>
      <c r="W251" s="4">
        <v>53.3</v>
      </c>
      <c r="X251" s="28" t="s">
        <v>46</v>
      </c>
      <c r="Y251" s="32"/>
      <c r="Z251" s="27">
        <v>23</v>
      </c>
      <c r="AA251" s="14">
        <v>0.27</v>
      </c>
      <c r="AB251" s="4">
        <v>117.3</v>
      </c>
      <c r="AC251" s="28" t="s">
        <v>39</v>
      </c>
      <c r="AD251" s="32"/>
      <c r="AE251" s="27">
        <v>23</v>
      </c>
      <c r="AF251" s="14">
        <v>0.27</v>
      </c>
      <c r="AG251" s="4">
        <v>107.7</v>
      </c>
      <c r="AH251" s="28" t="s">
        <v>35</v>
      </c>
      <c r="AI251" s="32"/>
      <c r="AJ251" s="27">
        <v>23</v>
      </c>
      <c r="AK251" s="14">
        <v>0.27</v>
      </c>
      <c r="AL251" s="4">
        <v>78.599999999999994</v>
      </c>
      <c r="AM251" s="28" t="s">
        <v>24</v>
      </c>
      <c r="AN251" s="32"/>
      <c r="AO251" s="27">
        <v>23</v>
      </c>
      <c r="AP251" s="14">
        <v>0.27</v>
      </c>
      <c r="AQ251" s="4">
        <v>261.60002499997501</v>
      </c>
      <c r="AR251" s="28" t="s">
        <v>63</v>
      </c>
      <c r="AS251" s="32"/>
      <c r="AT251" s="27">
        <v>23</v>
      </c>
      <c r="AU251" s="14">
        <v>0.27</v>
      </c>
      <c r="AV251" s="4">
        <v>155.1</v>
      </c>
      <c r="AW251" s="28" t="s">
        <v>22</v>
      </c>
      <c r="AX251" s="32"/>
      <c r="AY251" s="27">
        <v>23</v>
      </c>
      <c r="AZ251" s="14">
        <v>0.27</v>
      </c>
      <c r="BA251" s="4">
        <v>116.3</v>
      </c>
      <c r="BB251" s="28" t="s">
        <v>33</v>
      </c>
      <c r="BC251" s="32"/>
      <c r="BD251" s="27">
        <v>23</v>
      </c>
      <c r="BE251" s="14">
        <v>0.27</v>
      </c>
      <c r="BF251" s="4">
        <v>0</v>
      </c>
      <c r="BG251" s="28" t="s">
        <v>62</v>
      </c>
      <c r="BH251" s="32"/>
    </row>
    <row r="252" spans="1:60" x14ac:dyDescent="0.4">
      <c r="A252" s="27">
        <v>24</v>
      </c>
      <c r="B252" s="14">
        <v>0.26</v>
      </c>
      <c r="C252" s="4">
        <v>63.1</v>
      </c>
      <c r="D252" s="41" t="s">
        <v>60</v>
      </c>
      <c r="E252" s="32"/>
      <c r="F252" s="27">
        <v>24</v>
      </c>
      <c r="G252" s="14">
        <v>0.26</v>
      </c>
      <c r="H252" s="4">
        <v>119</v>
      </c>
      <c r="I252" s="41" t="s">
        <v>61</v>
      </c>
      <c r="J252" s="32"/>
      <c r="K252" s="27">
        <v>24</v>
      </c>
      <c r="L252" s="14">
        <v>0.26</v>
      </c>
      <c r="M252" s="4">
        <v>94.5</v>
      </c>
      <c r="N252" s="41" t="s">
        <v>60</v>
      </c>
      <c r="O252" s="32"/>
      <c r="P252" s="27">
        <v>24</v>
      </c>
      <c r="Q252" s="14">
        <v>0.26</v>
      </c>
      <c r="R252" s="4">
        <v>77.8</v>
      </c>
      <c r="S252" s="41" t="s">
        <v>88</v>
      </c>
      <c r="T252" s="32"/>
      <c r="U252" s="27">
        <v>24</v>
      </c>
      <c r="V252" s="14">
        <v>0.26</v>
      </c>
      <c r="W252" s="4">
        <v>94.5</v>
      </c>
      <c r="X252" s="41" t="s">
        <v>60</v>
      </c>
      <c r="Y252" s="32"/>
      <c r="Z252" s="27">
        <v>24</v>
      </c>
      <c r="AA252" s="14">
        <v>0.26</v>
      </c>
      <c r="AB252" s="4">
        <v>77.86666666666666</v>
      </c>
      <c r="AC252" s="41" t="s">
        <v>61</v>
      </c>
      <c r="AD252" s="32"/>
      <c r="AE252" s="27">
        <v>24</v>
      </c>
      <c r="AF252" s="14">
        <v>0.26</v>
      </c>
      <c r="AG252" s="4">
        <v>100.7</v>
      </c>
      <c r="AH252" s="41" t="s">
        <v>42</v>
      </c>
      <c r="AI252" s="32"/>
      <c r="AJ252" s="27">
        <v>24</v>
      </c>
      <c r="AK252" s="14">
        <v>0.26</v>
      </c>
      <c r="AL252" s="4">
        <v>95.452941176470588</v>
      </c>
      <c r="AM252" s="41" t="s">
        <v>40</v>
      </c>
      <c r="AN252" s="32"/>
      <c r="AO252" s="27">
        <v>24</v>
      </c>
      <c r="AP252" s="14">
        <v>0.26</v>
      </c>
      <c r="AQ252" s="4">
        <v>205.1</v>
      </c>
      <c r="AR252" s="41" t="s">
        <v>49</v>
      </c>
      <c r="AS252" s="32"/>
      <c r="AT252" s="27">
        <v>24</v>
      </c>
      <c r="AU252" s="14">
        <v>0.26</v>
      </c>
      <c r="AV252" s="4">
        <v>170.7</v>
      </c>
      <c r="AW252" s="41" t="s">
        <v>45</v>
      </c>
      <c r="AX252" s="32"/>
      <c r="AY252" s="27">
        <v>24</v>
      </c>
      <c r="AZ252" s="14">
        <v>0.26</v>
      </c>
      <c r="BA252" s="4">
        <v>124</v>
      </c>
      <c r="BB252" s="41" t="s">
        <v>48</v>
      </c>
      <c r="BC252" s="32"/>
      <c r="BD252" s="27">
        <v>24</v>
      </c>
      <c r="BE252" s="14">
        <v>0.26</v>
      </c>
      <c r="BF252" s="4">
        <v>0</v>
      </c>
      <c r="BG252" s="41" t="s">
        <v>62</v>
      </c>
      <c r="BH252" s="32"/>
    </row>
    <row r="253" spans="1:60" ht="19.5" thickBot="1" x14ac:dyDescent="0.45">
      <c r="A253" s="27">
        <v>25</v>
      </c>
      <c r="B253" s="14">
        <v>0.25</v>
      </c>
      <c r="C253" s="4">
        <v>116.3</v>
      </c>
      <c r="D253" s="41" t="s">
        <v>54</v>
      </c>
      <c r="E253" s="33"/>
      <c r="F253" s="27">
        <v>25</v>
      </c>
      <c r="G253" s="14">
        <v>0.25</v>
      </c>
      <c r="H253" s="4">
        <v>147.00002699997299</v>
      </c>
      <c r="I253" s="41" t="s">
        <v>51</v>
      </c>
      <c r="J253" s="33"/>
      <c r="K253" s="27">
        <v>25</v>
      </c>
      <c r="L253" s="14">
        <v>0.25</v>
      </c>
      <c r="M253" s="4">
        <v>89</v>
      </c>
      <c r="N253" s="41" t="s">
        <v>53</v>
      </c>
      <c r="O253" s="33"/>
      <c r="P253" s="27">
        <v>25</v>
      </c>
      <c r="Q253" s="14">
        <v>0.25</v>
      </c>
      <c r="R253" s="4">
        <v>129.6</v>
      </c>
      <c r="S253" s="41" t="s">
        <v>68</v>
      </c>
      <c r="T253" s="33"/>
      <c r="U253" s="27">
        <v>25</v>
      </c>
      <c r="V253" s="14">
        <v>0.25</v>
      </c>
      <c r="W253" s="4">
        <v>89</v>
      </c>
      <c r="X253" s="41" t="s">
        <v>53</v>
      </c>
      <c r="Y253" s="33"/>
      <c r="Z253" s="27">
        <v>25</v>
      </c>
      <c r="AA253" s="14">
        <v>0.25</v>
      </c>
      <c r="AB253" s="4">
        <v>167.8</v>
      </c>
      <c r="AC253" s="41" t="s">
        <v>40</v>
      </c>
      <c r="AD253" s="33"/>
      <c r="AE253" s="27">
        <v>25</v>
      </c>
      <c r="AF253" s="14">
        <v>0.25</v>
      </c>
      <c r="AG253" s="4">
        <v>122.2</v>
      </c>
      <c r="AH253" s="41" t="s">
        <v>33</v>
      </c>
      <c r="AI253" s="33"/>
      <c r="AJ253" s="27">
        <v>25</v>
      </c>
      <c r="AK253" s="14">
        <v>0.25</v>
      </c>
      <c r="AL253" s="4">
        <v>117.600026999973</v>
      </c>
      <c r="AM253" s="41" t="s">
        <v>36</v>
      </c>
      <c r="AN253" s="33"/>
      <c r="AO253" s="27">
        <v>25</v>
      </c>
      <c r="AP253" s="14">
        <v>0.25</v>
      </c>
      <c r="AQ253" s="4">
        <v>158.80000000000001</v>
      </c>
      <c r="AR253" s="41" t="s">
        <v>31</v>
      </c>
      <c r="AS253" s="33"/>
      <c r="AT253" s="27">
        <v>25</v>
      </c>
      <c r="AU253" s="14">
        <v>0.25</v>
      </c>
      <c r="AV253" s="4">
        <v>208.6</v>
      </c>
      <c r="AW253" s="41" t="s">
        <v>39</v>
      </c>
      <c r="AX253" s="33"/>
      <c r="AY253" s="27">
        <v>25</v>
      </c>
      <c r="AZ253" s="14">
        <v>0.25</v>
      </c>
      <c r="BA253" s="4">
        <v>181</v>
      </c>
      <c r="BB253" s="41" t="s">
        <v>68</v>
      </c>
      <c r="BC253" s="33"/>
      <c r="BD253" s="27">
        <v>25</v>
      </c>
      <c r="BE253" s="14">
        <v>0.25</v>
      </c>
      <c r="BF253" s="4">
        <v>0</v>
      </c>
      <c r="BG253" s="41" t="s">
        <v>62</v>
      </c>
      <c r="BH253" s="33"/>
    </row>
    <row r="254" spans="1:60" ht="19.5" thickBot="1" x14ac:dyDescent="0.45">
      <c r="A254" s="27">
        <v>26</v>
      </c>
      <c r="B254" s="14">
        <v>0.24</v>
      </c>
      <c r="C254" s="4">
        <v>108.1</v>
      </c>
      <c r="D254" s="28" t="s">
        <v>22</v>
      </c>
      <c r="E254" s="35"/>
      <c r="F254" s="27">
        <v>26</v>
      </c>
      <c r="G254" s="14">
        <v>0.24</v>
      </c>
      <c r="H254" s="4">
        <v>173</v>
      </c>
      <c r="I254" s="28" t="s">
        <v>48</v>
      </c>
      <c r="J254" s="35"/>
      <c r="K254" s="27">
        <v>26</v>
      </c>
      <c r="L254" s="14">
        <v>0.24</v>
      </c>
      <c r="M254" s="4">
        <v>103.7</v>
      </c>
      <c r="N254" s="28" t="s">
        <v>87</v>
      </c>
      <c r="O254" s="35"/>
      <c r="P254" s="27">
        <v>26</v>
      </c>
      <c r="Q254" s="14">
        <v>0.24</v>
      </c>
      <c r="R254" s="4">
        <v>78.8</v>
      </c>
      <c r="S254" s="28" t="s">
        <v>26</v>
      </c>
      <c r="T254" s="35"/>
      <c r="U254" s="27">
        <v>26</v>
      </c>
      <c r="V254" s="14">
        <v>0.24</v>
      </c>
      <c r="W254" s="4">
        <v>103.7</v>
      </c>
      <c r="X254" s="28" t="s">
        <v>87</v>
      </c>
      <c r="Y254" s="35"/>
      <c r="Z254" s="27">
        <v>26</v>
      </c>
      <c r="AA254" s="14">
        <v>0.24</v>
      </c>
      <c r="AB254" s="4">
        <v>71.7</v>
      </c>
      <c r="AC254" s="28" t="s">
        <v>59</v>
      </c>
      <c r="AD254" s="35"/>
      <c r="AE254" s="27">
        <v>26</v>
      </c>
      <c r="AF254" s="14">
        <v>0.24</v>
      </c>
      <c r="AG254" s="4">
        <v>144.80000000000001</v>
      </c>
      <c r="AH254" s="28" t="s">
        <v>43</v>
      </c>
      <c r="AI254" s="35"/>
      <c r="AJ254" s="27">
        <v>26</v>
      </c>
      <c r="AK254" s="14">
        <v>0.24</v>
      </c>
      <c r="AL254" s="4">
        <v>119.5</v>
      </c>
      <c r="AM254" s="28" t="s">
        <v>34</v>
      </c>
      <c r="AN254" s="35"/>
      <c r="AO254" s="27">
        <v>26</v>
      </c>
      <c r="AP254" s="14">
        <v>0.24</v>
      </c>
      <c r="AQ254" s="4">
        <v>333.00002799997202</v>
      </c>
      <c r="AR254" s="28" t="s">
        <v>40</v>
      </c>
      <c r="AS254" s="35"/>
      <c r="AT254" s="27">
        <v>26</v>
      </c>
      <c r="AU254" s="14">
        <v>0.24</v>
      </c>
      <c r="AV254" s="4">
        <v>338.3</v>
      </c>
      <c r="AW254" s="28" t="s">
        <v>51</v>
      </c>
      <c r="AX254" s="35"/>
      <c r="AY254" s="27">
        <v>26</v>
      </c>
      <c r="AZ254" s="14">
        <v>0.24</v>
      </c>
      <c r="BA254" s="4">
        <v>238.7</v>
      </c>
      <c r="BB254" s="28" t="s">
        <v>58</v>
      </c>
      <c r="BC254" s="35"/>
      <c r="BD254" s="27">
        <v>26</v>
      </c>
      <c r="BE254" s="14">
        <v>0.24</v>
      </c>
      <c r="BF254" s="4">
        <v>0</v>
      </c>
      <c r="BG254" s="28" t="s">
        <v>62</v>
      </c>
      <c r="BH254" s="35"/>
    </row>
    <row r="255" spans="1:60" x14ac:dyDescent="0.4">
      <c r="A255" s="27">
        <v>27</v>
      </c>
      <c r="B255" s="14">
        <v>0.23</v>
      </c>
      <c r="C255" s="4">
        <v>152.69999999999999</v>
      </c>
      <c r="D255" s="28" t="s">
        <v>59</v>
      </c>
      <c r="E255" s="36"/>
      <c r="F255" s="27">
        <v>27</v>
      </c>
      <c r="G255" s="14">
        <v>0.23</v>
      </c>
      <c r="H255" s="4">
        <v>187.2</v>
      </c>
      <c r="I255" s="28" t="s">
        <v>28</v>
      </c>
      <c r="J255" s="36"/>
      <c r="K255" s="27">
        <v>27</v>
      </c>
      <c r="L255" s="14">
        <v>0.23</v>
      </c>
      <c r="M255" s="4">
        <v>60.4</v>
      </c>
      <c r="N255" s="28" t="s">
        <v>86</v>
      </c>
      <c r="O255" s="36"/>
      <c r="P255" s="27">
        <v>27</v>
      </c>
      <c r="Q255" s="14">
        <v>0.23</v>
      </c>
      <c r="R255" s="4">
        <v>99.9</v>
      </c>
      <c r="S255" s="28" t="s">
        <v>21</v>
      </c>
      <c r="T255" s="36"/>
      <c r="U255" s="27">
        <v>27</v>
      </c>
      <c r="V255" s="14">
        <v>0.23</v>
      </c>
      <c r="W255" s="4">
        <v>60.4</v>
      </c>
      <c r="X255" s="28" t="s">
        <v>86</v>
      </c>
      <c r="Y255" s="36"/>
      <c r="Z255" s="27">
        <v>27</v>
      </c>
      <c r="AA255" s="14">
        <v>0.23</v>
      </c>
      <c r="AB255" s="4">
        <v>155.69999999999999</v>
      </c>
      <c r="AC255" s="28" t="s">
        <v>20</v>
      </c>
      <c r="AD255" s="36"/>
      <c r="AE255" s="27">
        <v>27</v>
      </c>
      <c r="AF255" s="14">
        <v>0.23</v>
      </c>
      <c r="AG255" s="4">
        <v>151.4</v>
      </c>
      <c r="AH255" s="28" t="s">
        <v>29</v>
      </c>
      <c r="AI255" s="36"/>
      <c r="AJ255" s="27">
        <v>27</v>
      </c>
      <c r="AK255" s="14">
        <v>0.23</v>
      </c>
      <c r="AL255" s="4">
        <v>217.2</v>
      </c>
      <c r="AM255" s="28" t="s">
        <v>30</v>
      </c>
      <c r="AN255" s="36"/>
      <c r="AO255" s="27">
        <v>27</v>
      </c>
      <c r="AP255" s="14">
        <v>0.23</v>
      </c>
      <c r="AQ255" s="4">
        <v>161.69999999999999</v>
      </c>
      <c r="AR255" s="28" t="s">
        <v>61</v>
      </c>
      <c r="AS255" s="36"/>
      <c r="AT255" s="27">
        <v>27</v>
      </c>
      <c r="AU255" s="14">
        <v>0.23</v>
      </c>
      <c r="AV255" s="4">
        <v>284.300028999971</v>
      </c>
      <c r="AW255" s="28" t="s">
        <v>40</v>
      </c>
      <c r="AX255" s="36"/>
      <c r="AY255" s="27">
        <v>27</v>
      </c>
      <c r="AZ255" s="14">
        <v>0.23</v>
      </c>
      <c r="BA255" s="4">
        <v>183.7</v>
      </c>
      <c r="BB255" s="28" t="s">
        <v>52</v>
      </c>
      <c r="BC255" s="36"/>
      <c r="BD255" s="27">
        <v>27</v>
      </c>
      <c r="BE255" s="14">
        <v>0.23</v>
      </c>
      <c r="BF255" s="4">
        <v>0</v>
      </c>
      <c r="BG255" s="28" t="s">
        <v>62</v>
      </c>
      <c r="BH255" s="36"/>
    </row>
    <row r="256" spans="1:60" x14ac:dyDescent="0.4">
      <c r="A256" s="27">
        <v>28</v>
      </c>
      <c r="B256" s="14">
        <v>0.22</v>
      </c>
      <c r="C256" s="4">
        <v>85.8</v>
      </c>
      <c r="D256" s="28" t="s">
        <v>41</v>
      </c>
      <c r="F256" s="27">
        <v>28</v>
      </c>
      <c r="G256" s="14">
        <v>0.22</v>
      </c>
      <c r="H256" s="4">
        <v>108.10002999996999</v>
      </c>
      <c r="I256" s="28" t="s">
        <v>26</v>
      </c>
      <c r="K256" s="27">
        <v>28</v>
      </c>
      <c r="L256" s="14">
        <v>0.22</v>
      </c>
      <c r="M256" s="4">
        <v>100.8</v>
      </c>
      <c r="N256" s="28" t="s">
        <v>41</v>
      </c>
      <c r="P256" s="27">
        <v>28</v>
      </c>
      <c r="Q256" s="14">
        <v>0.22</v>
      </c>
      <c r="R256" s="4">
        <v>82.1</v>
      </c>
      <c r="S256" s="28" t="s">
        <v>39</v>
      </c>
      <c r="U256" s="27">
        <v>28</v>
      </c>
      <c r="V256" s="14">
        <v>0.22</v>
      </c>
      <c r="W256" s="4">
        <v>100.8</v>
      </c>
      <c r="X256" s="28" t="s">
        <v>41</v>
      </c>
      <c r="Z256" s="27">
        <v>28</v>
      </c>
      <c r="AA256" s="14">
        <v>0.22</v>
      </c>
      <c r="AB256" s="4">
        <v>98.400029999970002</v>
      </c>
      <c r="AC256" s="28" t="s">
        <v>41</v>
      </c>
      <c r="AE256" s="27">
        <v>28</v>
      </c>
      <c r="AF256" s="14">
        <v>0.22</v>
      </c>
      <c r="AG256" s="4">
        <v>154.19999999999999</v>
      </c>
      <c r="AH256" s="28" t="s">
        <v>25</v>
      </c>
      <c r="AJ256" s="27">
        <v>28</v>
      </c>
      <c r="AK256" s="14">
        <v>0.22</v>
      </c>
      <c r="AL256" s="4">
        <v>184.2</v>
      </c>
      <c r="AM256" s="28" t="s">
        <v>49</v>
      </c>
      <c r="AO256" s="27">
        <v>28</v>
      </c>
      <c r="AP256" s="14">
        <v>0.22</v>
      </c>
      <c r="AQ256" s="4">
        <v>196.8</v>
      </c>
      <c r="AR256" s="28" t="s">
        <v>45</v>
      </c>
      <c r="AT256" s="27">
        <v>28</v>
      </c>
      <c r="AU256" s="14">
        <v>0.22</v>
      </c>
      <c r="AV256" s="4">
        <v>223.5</v>
      </c>
      <c r="AW256" s="28" t="s">
        <v>49</v>
      </c>
      <c r="AY256" s="27">
        <v>28</v>
      </c>
      <c r="AZ256" s="14">
        <v>0.22</v>
      </c>
      <c r="BA256" s="4">
        <v>185.1</v>
      </c>
      <c r="BB256" s="28" t="s">
        <v>27</v>
      </c>
      <c r="BD256" s="27">
        <v>28</v>
      </c>
      <c r="BE256" s="14">
        <v>0.22</v>
      </c>
      <c r="BF256" s="4">
        <v>0</v>
      </c>
      <c r="BG256" s="28" t="s">
        <v>62</v>
      </c>
    </row>
    <row r="257" spans="1:60" x14ac:dyDescent="0.4">
      <c r="A257" s="27">
        <v>29</v>
      </c>
      <c r="B257" s="14">
        <v>0.21</v>
      </c>
      <c r="C257" s="4">
        <v>79.900000000000006</v>
      </c>
      <c r="D257" s="28" t="s">
        <v>52</v>
      </c>
      <c r="F257" s="27">
        <v>29</v>
      </c>
      <c r="G257" s="14">
        <v>0.21</v>
      </c>
      <c r="H257" s="4">
        <v>107.8</v>
      </c>
      <c r="I257" s="28" t="s">
        <v>30</v>
      </c>
      <c r="K257" s="27">
        <v>29</v>
      </c>
      <c r="L257" s="14">
        <v>0.21</v>
      </c>
      <c r="M257" s="4">
        <v>63.8</v>
      </c>
      <c r="N257" s="28" t="s">
        <v>43</v>
      </c>
      <c r="P257" s="27">
        <v>29</v>
      </c>
      <c r="Q257" s="14">
        <v>0.21</v>
      </c>
      <c r="R257" s="4">
        <v>138.19999999999999</v>
      </c>
      <c r="S257" s="28" t="s">
        <v>83</v>
      </c>
      <c r="U257" s="27">
        <v>29</v>
      </c>
      <c r="V257" s="14">
        <v>0.21</v>
      </c>
      <c r="W257" s="4">
        <v>63.8</v>
      </c>
      <c r="X257" s="28" t="s">
        <v>43</v>
      </c>
      <c r="Z257" s="27">
        <v>29</v>
      </c>
      <c r="AA257" s="14">
        <v>0.21</v>
      </c>
      <c r="AB257" s="4">
        <v>98.2</v>
      </c>
      <c r="AC257" s="28" t="s">
        <v>66</v>
      </c>
      <c r="AE257" s="27">
        <v>29</v>
      </c>
      <c r="AF257" s="14">
        <v>0.21</v>
      </c>
      <c r="AG257" s="4">
        <v>155.30000000000001</v>
      </c>
      <c r="AH257" s="28" t="s">
        <v>63</v>
      </c>
      <c r="AJ257" s="27">
        <v>29</v>
      </c>
      <c r="AK257" s="14">
        <v>0.21</v>
      </c>
      <c r="AL257" s="4">
        <v>130.6</v>
      </c>
      <c r="AM257" s="28" t="s">
        <v>45</v>
      </c>
      <c r="AO257" s="27">
        <v>29</v>
      </c>
      <c r="AP257" s="14">
        <v>0.21</v>
      </c>
      <c r="AQ257" s="4">
        <v>220.8</v>
      </c>
      <c r="AR257" s="28" t="s">
        <v>83</v>
      </c>
      <c r="AT257" s="27">
        <v>29</v>
      </c>
      <c r="AU257" s="14">
        <v>0.21</v>
      </c>
      <c r="AV257" s="4">
        <v>243.8</v>
      </c>
      <c r="AW257" s="28" t="s">
        <v>26</v>
      </c>
      <c r="AY257" s="27">
        <v>29</v>
      </c>
      <c r="AZ257" s="14">
        <v>0.21</v>
      </c>
      <c r="BA257" s="4">
        <v>261.60000000000002</v>
      </c>
      <c r="BB257" s="28" t="s">
        <v>53</v>
      </c>
      <c r="BD257" s="27">
        <v>29</v>
      </c>
      <c r="BE257" s="14">
        <v>0.21</v>
      </c>
      <c r="BF257" s="4">
        <v>0</v>
      </c>
      <c r="BG257" s="28" t="s">
        <v>62</v>
      </c>
    </row>
    <row r="258" spans="1:60" x14ac:dyDescent="0.4">
      <c r="A258" s="27">
        <v>30</v>
      </c>
      <c r="B258" s="14">
        <v>0.2</v>
      </c>
      <c r="C258" s="4">
        <v>136.1</v>
      </c>
      <c r="D258" s="28" t="s">
        <v>40</v>
      </c>
      <c r="F258" s="27">
        <v>30</v>
      </c>
      <c r="G258" s="14">
        <v>0.2</v>
      </c>
      <c r="H258" s="4">
        <v>187.2</v>
      </c>
      <c r="I258" s="28" t="s">
        <v>28</v>
      </c>
      <c r="K258" s="27">
        <v>30</v>
      </c>
      <c r="L258" s="14">
        <v>0.2</v>
      </c>
      <c r="M258" s="4">
        <v>84</v>
      </c>
      <c r="N258" s="28" t="s">
        <v>19</v>
      </c>
      <c r="P258" s="27">
        <v>30</v>
      </c>
      <c r="Q258" s="14">
        <v>0.2</v>
      </c>
      <c r="R258" s="4">
        <v>94.5</v>
      </c>
      <c r="S258" s="28" t="s">
        <v>24</v>
      </c>
      <c r="U258" s="27">
        <v>30</v>
      </c>
      <c r="V258" s="14">
        <v>0.2</v>
      </c>
      <c r="W258" s="4">
        <v>84</v>
      </c>
      <c r="X258" s="28" t="s">
        <v>19</v>
      </c>
      <c r="Z258" s="27">
        <v>30</v>
      </c>
      <c r="AA258" s="14">
        <v>0.2</v>
      </c>
      <c r="AB258" s="4">
        <v>110.4</v>
      </c>
      <c r="AC258" s="28" t="s">
        <v>19</v>
      </c>
      <c r="AE258" s="27">
        <v>30</v>
      </c>
      <c r="AF258" s="14">
        <v>0.2</v>
      </c>
      <c r="AG258" s="4">
        <v>151.4</v>
      </c>
      <c r="AH258" s="28" t="s">
        <v>29</v>
      </c>
      <c r="AJ258" s="27">
        <v>30</v>
      </c>
      <c r="AK258" s="14">
        <v>0.2</v>
      </c>
      <c r="AL258" s="4">
        <v>146.30000000000001</v>
      </c>
      <c r="AM258" s="28" t="s">
        <v>21</v>
      </c>
      <c r="AO258" s="27">
        <v>30</v>
      </c>
      <c r="AP258" s="14">
        <v>0.2</v>
      </c>
      <c r="AQ258" s="4">
        <v>251.5</v>
      </c>
      <c r="AR258" s="28" t="s">
        <v>50</v>
      </c>
      <c r="AT258" s="27">
        <v>30</v>
      </c>
      <c r="AU258" s="14">
        <v>0.2</v>
      </c>
      <c r="AV258" s="4">
        <v>254.2</v>
      </c>
      <c r="AW258" s="28" t="s">
        <v>24</v>
      </c>
      <c r="AY258" s="27">
        <v>30</v>
      </c>
      <c r="AZ258" s="14">
        <v>0.2</v>
      </c>
      <c r="BA258" s="4">
        <v>293.5</v>
      </c>
      <c r="BB258" s="28" t="s">
        <v>61</v>
      </c>
      <c r="BD258" s="27">
        <v>30</v>
      </c>
      <c r="BE258" s="14">
        <v>0.2</v>
      </c>
      <c r="BF258" s="4">
        <v>0</v>
      </c>
      <c r="BG258" s="28" t="s">
        <v>62</v>
      </c>
    </row>
    <row r="259" spans="1:60" ht="19.5" thickBot="1" x14ac:dyDescent="0.45">
      <c r="Z259" s="27"/>
      <c r="AA259" s="4"/>
      <c r="AB259" s="4"/>
      <c r="AC259" s="4"/>
      <c r="AE259" s="27"/>
      <c r="AF259" s="4"/>
      <c r="AG259" s="4"/>
      <c r="AH259" s="4"/>
      <c r="AJ259" s="27"/>
      <c r="AK259" s="4"/>
      <c r="AL259" s="4"/>
      <c r="AM259" s="4"/>
      <c r="AO259" s="27"/>
      <c r="AP259" s="4"/>
      <c r="AQ259" s="4"/>
      <c r="AR259" s="4"/>
      <c r="AT259" s="27"/>
      <c r="AU259" s="4"/>
      <c r="AV259" s="4"/>
      <c r="AW259" s="4"/>
      <c r="AY259" s="27"/>
      <c r="AZ259" s="4"/>
      <c r="BA259" s="4"/>
      <c r="BB259" s="4"/>
      <c r="BD259" s="27"/>
      <c r="BE259" s="4"/>
      <c r="BF259" s="4"/>
      <c r="BG259" s="4"/>
    </row>
    <row r="260" spans="1:60" ht="19.5" thickBot="1" x14ac:dyDescent="0.45">
      <c r="B260" t="s">
        <v>191</v>
      </c>
      <c r="F260" t="s">
        <v>192</v>
      </c>
      <c r="K260" t="s">
        <v>193</v>
      </c>
      <c r="P260" t="s">
        <v>194</v>
      </c>
      <c r="U260" t="s">
        <v>195</v>
      </c>
      <c r="Z260" s="27"/>
      <c r="AA260" s="43" t="s">
        <v>196</v>
      </c>
      <c r="AB260" s="44">
        <v>0.83191489361702131</v>
      </c>
      <c r="AC260" s="45">
        <v>0.94832865653456533</v>
      </c>
      <c r="AD260" s="3"/>
      <c r="AE260" s="27"/>
      <c r="AF260" s="43" t="s">
        <v>196</v>
      </c>
      <c r="AG260" s="44">
        <v>0.77009155645981686</v>
      </c>
      <c r="AH260" s="45">
        <v>0.89708928435383906</v>
      </c>
      <c r="AI260" s="3"/>
      <c r="AJ260" s="27"/>
      <c r="AK260" s="43" t="s">
        <v>196</v>
      </c>
      <c r="AL260" s="44">
        <v>0.67987804878048785</v>
      </c>
      <c r="AM260" s="45">
        <v>0.88800813008130086</v>
      </c>
      <c r="AN260" s="3"/>
      <c r="AO260" s="27"/>
      <c r="AP260" s="43" t="s">
        <v>196</v>
      </c>
      <c r="AQ260" s="44">
        <v>0.89392712550607289</v>
      </c>
      <c r="AR260" s="45">
        <v>1.0631337240920902</v>
      </c>
      <c r="AS260" s="3"/>
      <c r="AT260" s="27"/>
      <c r="AU260" s="43" t="s">
        <v>196</v>
      </c>
      <c r="AV260" s="44">
        <v>0.67933130699088151</v>
      </c>
      <c r="AW260" s="45">
        <v>0.87760891590678825</v>
      </c>
      <c r="AX260" s="3"/>
      <c r="AY260" s="27"/>
      <c r="AZ260" s="43" t="s">
        <v>196</v>
      </c>
      <c r="BA260" s="44">
        <v>0.59654471544715448</v>
      </c>
      <c r="BB260" s="45">
        <v>0.85365924796676829</v>
      </c>
      <c r="BC260" s="3"/>
      <c r="BD260" s="27"/>
      <c r="BE260" s="43" t="s">
        <v>196</v>
      </c>
      <c r="BF260" s="44">
        <v>0.48892821031344791</v>
      </c>
      <c r="BG260" s="45">
        <v>0.83857244504362805</v>
      </c>
      <c r="BH260" s="3"/>
    </row>
    <row r="261" spans="1:60" ht="19.5" thickBot="1" x14ac:dyDescent="0.45">
      <c r="A261" s="8" t="s">
        <v>18</v>
      </c>
      <c r="B261" s="4">
        <v>3.6539999999999999</v>
      </c>
      <c r="C261" s="4"/>
      <c r="D261" s="4"/>
      <c r="E261" s="5"/>
      <c r="F261" s="8" t="s">
        <v>18</v>
      </c>
      <c r="G261" s="4">
        <v>1.8300799999999999</v>
      </c>
      <c r="H261" s="4"/>
      <c r="I261" s="4"/>
      <c r="J261" s="5"/>
      <c r="K261" s="8" t="s">
        <v>18</v>
      </c>
      <c r="L261" s="4">
        <v>3.1667999999999998</v>
      </c>
      <c r="M261" s="4"/>
      <c r="N261" s="4"/>
      <c r="O261" s="5"/>
      <c r="P261" s="8" t="s">
        <v>18</v>
      </c>
      <c r="Q261" s="4">
        <v>1.8494777777777778</v>
      </c>
      <c r="R261" s="4"/>
      <c r="S261" s="4"/>
      <c r="T261" s="5"/>
      <c r="U261" s="8" t="s">
        <v>18</v>
      </c>
      <c r="V261" s="4">
        <v>1.054</v>
      </c>
      <c r="W261" s="4"/>
      <c r="X261" s="4"/>
      <c r="Y261" s="5"/>
      <c r="Z261" s="8" t="s">
        <v>18</v>
      </c>
      <c r="AA261" s="4">
        <v>0.9833777777777778</v>
      </c>
      <c r="AB261" s="46" t="s">
        <v>197</v>
      </c>
      <c r="AC261" s="4"/>
      <c r="AD261" s="5"/>
      <c r="AE261" s="8" t="s">
        <v>18</v>
      </c>
      <c r="AF261" s="4">
        <v>3.7884000000000002</v>
      </c>
      <c r="AG261" t="s">
        <v>198</v>
      </c>
      <c r="AH261" s="4"/>
      <c r="AI261" s="5"/>
      <c r="AJ261" s="8" t="s">
        <v>18</v>
      </c>
      <c r="AK261" s="4">
        <v>4.2938000000000001</v>
      </c>
      <c r="AL261" s="4" t="s">
        <v>199</v>
      </c>
      <c r="AM261" s="4"/>
      <c r="AN261" s="5"/>
      <c r="AO261" s="8" t="s">
        <v>18</v>
      </c>
      <c r="AP261" s="4">
        <v>1.6323999999999999</v>
      </c>
      <c r="AQ261" s="4" t="s">
        <v>200</v>
      </c>
      <c r="AR261" s="4"/>
      <c r="AS261" s="5"/>
      <c r="AT261" s="8" t="s">
        <v>18</v>
      </c>
      <c r="AU261" s="4">
        <v>1.2484285714285714</v>
      </c>
      <c r="AV261" s="4" t="s">
        <v>201</v>
      </c>
      <c r="AW261" s="4"/>
      <c r="AX261" s="5"/>
      <c r="AY261" s="8" t="s">
        <v>18</v>
      </c>
      <c r="AZ261" s="4">
        <v>1.1563280898876405</v>
      </c>
      <c r="BA261" s="4" t="s">
        <v>202</v>
      </c>
      <c r="BB261" s="4"/>
      <c r="BC261" s="5"/>
      <c r="BD261" s="8" t="s">
        <v>18</v>
      </c>
      <c r="BE261" s="4">
        <v>1.9229999999999998</v>
      </c>
      <c r="BF261" s="4" t="s">
        <v>203</v>
      </c>
      <c r="BG261" s="4" t="s">
        <v>204</v>
      </c>
      <c r="BH261" s="5"/>
    </row>
    <row r="262" spans="1:60" x14ac:dyDescent="0.4">
      <c r="A262" s="9">
        <v>1</v>
      </c>
      <c r="B262" s="10">
        <v>3.6539999999999999</v>
      </c>
      <c r="C262" s="11">
        <v>243.6</v>
      </c>
      <c r="D262" s="12" t="s">
        <v>51</v>
      </c>
      <c r="F262" s="9">
        <v>1</v>
      </c>
      <c r="G262" s="10">
        <v>1.8300799999999999</v>
      </c>
      <c r="H262" s="11">
        <v>87.146666666666661</v>
      </c>
      <c r="I262" s="12" t="s">
        <v>39</v>
      </c>
      <c r="K262" s="9">
        <v>1</v>
      </c>
      <c r="L262" s="10">
        <v>3.1667999999999998</v>
      </c>
      <c r="M262" s="11">
        <v>226.2</v>
      </c>
      <c r="N262" s="12" t="s">
        <v>43</v>
      </c>
      <c r="P262" s="9">
        <v>1</v>
      </c>
      <c r="Q262" s="10">
        <v>1.8494777777777778</v>
      </c>
      <c r="R262" s="11">
        <v>132.10555555555555</v>
      </c>
      <c r="S262" s="12" t="s">
        <v>19</v>
      </c>
      <c r="U262" s="9">
        <v>1</v>
      </c>
      <c r="V262" s="10">
        <v>1.054</v>
      </c>
      <c r="W262" s="11">
        <v>65.875</v>
      </c>
      <c r="X262" s="12" t="s">
        <v>34</v>
      </c>
      <c r="Z262" s="9">
        <v>1</v>
      </c>
      <c r="AA262" s="10">
        <v>0.9833777777777778</v>
      </c>
      <c r="AB262" s="11">
        <v>6.6444444444444448</v>
      </c>
      <c r="AC262" s="12" t="s">
        <v>35</v>
      </c>
      <c r="AE262" s="9">
        <v>1</v>
      </c>
      <c r="AF262" s="10">
        <v>3.7884000000000002</v>
      </c>
      <c r="AG262" s="11">
        <v>270.60000000000002</v>
      </c>
      <c r="AH262" s="12" t="s">
        <v>19</v>
      </c>
      <c r="AJ262" s="9">
        <v>1</v>
      </c>
      <c r="AK262" s="10">
        <v>4.2938000000000001</v>
      </c>
      <c r="AL262" s="11">
        <v>306.7</v>
      </c>
      <c r="AM262" s="12" t="s">
        <v>27</v>
      </c>
      <c r="AO262" s="9">
        <v>1</v>
      </c>
      <c r="AP262" s="10">
        <v>1.6323999999999999</v>
      </c>
      <c r="AQ262" s="11">
        <v>116.6</v>
      </c>
      <c r="AR262" s="12" t="s">
        <v>63</v>
      </c>
      <c r="AT262" s="9">
        <v>1</v>
      </c>
      <c r="AU262" s="10">
        <v>1.2484285714285714</v>
      </c>
      <c r="AV262" s="11">
        <v>83.228571428571428</v>
      </c>
      <c r="AW262" s="12" t="s">
        <v>52</v>
      </c>
      <c r="AY262" s="9">
        <v>1</v>
      </c>
      <c r="AZ262" s="10">
        <v>1.1563280898876405</v>
      </c>
      <c r="BA262" s="11">
        <v>22.237078651685394</v>
      </c>
      <c r="BB262" s="12" t="s">
        <v>68</v>
      </c>
      <c r="BD262" s="9">
        <v>1</v>
      </c>
      <c r="BE262" s="10">
        <v>1.9229999999999998</v>
      </c>
      <c r="BF262" s="11">
        <v>128.19999999999999</v>
      </c>
      <c r="BG262" s="12" t="s">
        <v>68</v>
      </c>
    </row>
    <row r="263" spans="1:60" x14ac:dyDescent="0.4">
      <c r="A263" s="13">
        <v>2</v>
      </c>
      <c r="B263" s="14">
        <v>3.2686500000000001</v>
      </c>
      <c r="C263" s="4">
        <v>233.47499999999999</v>
      </c>
      <c r="D263" s="15" t="s">
        <v>23</v>
      </c>
      <c r="F263" s="13">
        <v>2</v>
      </c>
      <c r="G263" s="14">
        <v>1.552</v>
      </c>
      <c r="H263" s="4">
        <v>97</v>
      </c>
      <c r="I263" s="15" t="s">
        <v>29</v>
      </c>
      <c r="K263" s="13">
        <v>2</v>
      </c>
      <c r="L263" s="14">
        <v>1.8655999999999999</v>
      </c>
      <c r="M263" s="4">
        <v>116.6</v>
      </c>
      <c r="N263" s="15" t="s">
        <v>34</v>
      </c>
      <c r="P263" s="13">
        <v>2</v>
      </c>
      <c r="Q263" s="14">
        <v>0.95287499999999992</v>
      </c>
      <c r="R263" s="4">
        <v>63.524999999999999</v>
      </c>
      <c r="S263" s="15" t="s">
        <v>36</v>
      </c>
      <c r="U263" s="13">
        <v>2</v>
      </c>
      <c r="V263" s="14">
        <v>1.0056521739130435</v>
      </c>
      <c r="W263" s="4">
        <v>67.043478260869563</v>
      </c>
      <c r="X263" s="15" t="s">
        <v>21</v>
      </c>
      <c r="Z263" s="13">
        <v>2</v>
      </c>
      <c r="AA263" s="14">
        <v>0.91987809523809527</v>
      </c>
      <c r="AB263" s="4">
        <v>27.055238095238096</v>
      </c>
      <c r="AC263" s="15" t="s">
        <v>26</v>
      </c>
      <c r="AE263" s="13">
        <v>2</v>
      </c>
      <c r="AF263" s="14">
        <v>1.6193181818181817</v>
      </c>
      <c r="AG263" s="4">
        <v>107.95454545454545</v>
      </c>
      <c r="AH263" s="15" t="s">
        <v>46</v>
      </c>
      <c r="AJ263" s="13">
        <v>2</v>
      </c>
      <c r="AK263" s="14">
        <v>3.6929999999999996</v>
      </c>
      <c r="AL263" s="4">
        <v>246.2</v>
      </c>
      <c r="AM263" s="15" t="s">
        <v>29</v>
      </c>
      <c r="AO263" s="13">
        <v>2</v>
      </c>
      <c r="AP263" s="14">
        <v>1.4724999999999999</v>
      </c>
      <c r="AQ263" s="4">
        <v>98.166666666666671</v>
      </c>
      <c r="AR263" s="15" t="s">
        <v>50</v>
      </c>
      <c r="AT263" s="13">
        <v>2</v>
      </c>
      <c r="AU263" s="14">
        <v>1.0976436363636364</v>
      </c>
      <c r="AV263" s="4">
        <v>32.283636363636361</v>
      </c>
      <c r="AW263" s="15" t="s">
        <v>46</v>
      </c>
      <c r="AY263" s="13">
        <v>2</v>
      </c>
      <c r="AZ263" s="14">
        <v>1.1002153846153846</v>
      </c>
      <c r="BA263" s="4">
        <v>37.938461538461539</v>
      </c>
      <c r="BB263" s="15" t="s">
        <v>31</v>
      </c>
      <c r="BD263" s="13">
        <v>2</v>
      </c>
      <c r="BE263" s="14">
        <v>1.6597</v>
      </c>
      <c r="BF263" s="4">
        <v>118.55</v>
      </c>
      <c r="BG263" s="15" t="s">
        <v>33</v>
      </c>
    </row>
    <row r="264" spans="1:60" x14ac:dyDescent="0.4">
      <c r="A264" s="13">
        <v>3</v>
      </c>
      <c r="B264" s="14">
        <v>2.1006</v>
      </c>
      <c r="C264" s="4">
        <v>116.7</v>
      </c>
      <c r="D264" s="15" t="s">
        <v>40</v>
      </c>
      <c r="F264" s="13">
        <v>3</v>
      </c>
      <c r="G264" s="14">
        <v>1.4603076923076923</v>
      </c>
      <c r="H264" s="4">
        <v>97.353846153846163</v>
      </c>
      <c r="I264" s="15" t="s">
        <v>54</v>
      </c>
      <c r="K264" s="13">
        <v>3</v>
      </c>
      <c r="L264" s="14">
        <v>1.8285</v>
      </c>
      <c r="M264" s="4">
        <v>121.9</v>
      </c>
      <c r="N264" s="15" t="s">
        <v>42</v>
      </c>
      <c r="P264" s="13">
        <v>3</v>
      </c>
      <c r="Q264" s="14">
        <v>0.94186666666666674</v>
      </c>
      <c r="R264" s="4">
        <v>58.866666666666667</v>
      </c>
      <c r="S264" s="15" t="s">
        <v>51</v>
      </c>
      <c r="U264" s="13">
        <v>3</v>
      </c>
      <c r="V264" s="14">
        <v>0.98</v>
      </c>
      <c r="W264" s="4">
        <v>70</v>
      </c>
      <c r="X264" s="15" t="s">
        <v>19</v>
      </c>
      <c r="Z264" s="13">
        <v>3</v>
      </c>
      <c r="AA264" s="14">
        <v>0.84775670103092782</v>
      </c>
      <c r="AB264" s="4">
        <v>29.232989690721649</v>
      </c>
      <c r="AC264" s="15" t="s">
        <v>37</v>
      </c>
      <c r="AE264" s="13">
        <v>3</v>
      </c>
      <c r="AF264" s="14">
        <v>1.2512000000000001</v>
      </c>
      <c r="AG264" s="4">
        <v>78.2</v>
      </c>
      <c r="AH264" s="15" t="s">
        <v>43</v>
      </c>
      <c r="AJ264" s="13">
        <v>3</v>
      </c>
      <c r="AK264" s="14">
        <v>1.4154666666666664</v>
      </c>
      <c r="AL264" s="4">
        <v>88.466666666666654</v>
      </c>
      <c r="AM264" s="15" t="s">
        <v>33</v>
      </c>
      <c r="AO264" s="13">
        <v>3</v>
      </c>
      <c r="AP264" s="14">
        <v>1.3271999999999999</v>
      </c>
      <c r="AQ264" s="4">
        <v>55.3</v>
      </c>
      <c r="AR264" s="15" t="s">
        <v>33</v>
      </c>
      <c r="AT264" s="13">
        <v>3</v>
      </c>
      <c r="AU264" s="14">
        <v>1.0893272727272727</v>
      </c>
      <c r="AV264" s="4">
        <v>77.809090909090912</v>
      </c>
      <c r="AW264" s="15" t="s">
        <v>30</v>
      </c>
      <c r="AY264" s="13">
        <v>3</v>
      </c>
      <c r="AZ264" s="14">
        <v>1.0796470588235296</v>
      </c>
      <c r="BA264" s="4">
        <v>38.558823529411768</v>
      </c>
      <c r="BB264" s="15" t="s">
        <v>52</v>
      </c>
      <c r="BD264" s="13">
        <v>3</v>
      </c>
      <c r="BE264" s="14">
        <v>1.4752002719997281</v>
      </c>
      <c r="BF264" s="4">
        <v>92.200016999983006</v>
      </c>
      <c r="BG264" s="15" t="s">
        <v>27</v>
      </c>
    </row>
    <row r="265" spans="1:60" x14ac:dyDescent="0.4">
      <c r="A265" s="13">
        <v>4</v>
      </c>
      <c r="B265" s="14">
        <v>2.0064000000000002</v>
      </c>
      <c r="C265" s="4">
        <v>125.4</v>
      </c>
      <c r="D265" s="15" t="s">
        <v>63</v>
      </c>
      <c r="F265" s="13">
        <v>4</v>
      </c>
      <c r="G265" s="14">
        <v>1.3203</v>
      </c>
      <c r="H265" s="4">
        <v>55.012500000000003</v>
      </c>
      <c r="I265" s="15" t="s">
        <v>36</v>
      </c>
      <c r="K265" s="13">
        <v>4</v>
      </c>
      <c r="L265" s="14">
        <v>1.0331999999999999</v>
      </c>
      <c r="M265" s="4">
        <v>57.4</v>
      </c>
      <c r="N265" s="15" t="s">
        <v>63</v>
      </c>
      <c r="P265" s="13">
        <v>4</v>
      </c>
      <c r="Q265" s="14">
        <v>0.90215999999999985</v>
      </c>
      <c r="R265" s="4">
        <v>50.12</v>
      </c>
      <c r="S265" s="15" t="s">
        <v>33</v>
      </c>
      <c r="U265" s="13">
        <v>4</v>
      </c>
      <c r="V265" s="14">
        <v>0.74769230769230766</v>
      </c>
      <c r="W265" s="4">
        <v>41.53846153846154</v>
      </c>
      <c r="X265" s="15" t="s">
        <v>24</v>
      </c>
      <c r="Z265" s="13">
        <v>4</v>
      </c>
      <c r="AA265" s="14">
        <v>0.78902068965517247</v>
      </c>
      <c r="AB265" s="20">
        <v>19.725517241379311</v>
      </c>
      <c r="AC265" s="15" t="s">
        <v>21</v>
      </c>
      <c r="AE265" s="13">
        <v>4</v>
      </c>
      <c r="AF265" s="14">
        <v>1.2167529411764706</v>
      </c>
      <c r="AG265" s="4">
        <v>76.047058823529412</v>
      </c>
      <c r="AH265" s="15" t="s">
        <v>34</v>
      </c>
      <c r="AJ265" s="13">
        <v>4</v>
      </c>
      <c r="AK265" s="14">
        <v>1.3120000000000001</v>
      </c>
      <c r="AL265" s="4">
        <v>82</v>
      </c>
      <c r="AM265" s="15" t="s">
        <v>28</v>
      </c>
      <c r="AO265" s="13">
        <v>4</v>
      </c>
      <c r="AP265" s="14">
        <v>1.3236300000000001</v>
      </c>
      <c r="AQ265" s="4">
        <v>63.03</v>
      </c>
      <c r="AR265" s="15" t="s">
        <v>26</v>
      </c>
      <c r="AT265" s="13">
        <v>4</v>
      </c>
      <c r="AU265" s="14">
        <v>1.0873379310344828</v>
      </c>
      <c r="AV265" s="4">
        <v>20.910344827586208</v>
      </c>
      <c r="AW265" s="15" t="s">
        <v>36</v>
      </c>
      <c r="AY265" s="13">
        <v>4</v>
      </c>
      <c r="AZ265" s="14">
        <v>1.0607142857142857</v>
      </c>
      <c r="BA265" s="4">
        <v>24.107142857142858</v>
      </c>
      <c r="BB265" s="15" t="s">
        <v>30</v>
      </c>
      <c r="BD265" s="13">
        <v>4</v>
      </c>
      <c r="BE265" s="14">
        <v>1.1688923076923079</v>
      </c>
      <c r="BF265" s="4">
        <v>55.661538461538463</v>
      </c>
      <c r="BG265" s="15" t="s">
        <v>42</v>
      </c>
    </row>
    <row r="266" spans="1:60" x14ac:dyDescent="0.4">
      <c r="A266" s="13">
        <v>5</v>
      </c>
      <c r="B266" s="14">
        <v>1.7552000000000001</v>
      </c>
      <c r="C266" s="4">
        <v>109.7</v>
      </c>
      <c r="D266" s="15" t="s">
        <v>22</v>
      </c>
      <c r="F266" s="13">
        <v>5</v>
      </c>
      <c r="G266" s="14">
        <v>1.2558</v>
      </c>
      <c r="H266" s="4">
        <v>89.7</v>
      </c>
      <c r="I266" s="15" t="s">
        <v>28</v>
      </c>
      <c r="K266" s="13">
        <v>5</v>
      </c>
      <c r="L266" s="14">
        <v>0.90868965517241385</v>
      </c>
      <c r="M266" s="4">
        <v>56.793103448275865</v>
      </c>
      <c r="N266" s="15" t="s">
        <v>31</v>
      </c>
      <c r="P266" s="13">
        <v>5</v>
      </c>
      <c r="Q266" s="14">
        <v>0.88738190255220417</v>
      </c>
      <c r="R266" s="4">
        <v>5.9958236658932718</v>
      </c>
      <c r="S266" s="15" t="s">
        <v>21</v>
      </c>
      <c r="U266" s="13">
        <v>5</v>
      </c>
      <c r="V266" s="14">
        <v>0.74487567567567581</v>
      </c>
      <c r="W266" s="4">
        <v>21.908108108108109</v>
      </c>
      <c r="X266" s="15" t="s">
        <v>43</v>
      </c>
      <c r="Z266" s="13">
        <v>5</v>
      </c>
      <c r="AA266" s="14">
        <v>0.66454876033057853</v>
      </c>
      <c r="AB266" s="4">
        <v>23.73388429752066</v>
      </c>
      <c r="AC266" s="15" t="s">
        <v>42</v>
      </c>
      <c r="AE266" s="13">
        <v>5</v>
      </c>
      <c r="AF266" s="14">
        <v>1.0506521739130434</v>
      </c>
      <c r="AG266" s="4">
        <v>58.369565217391305</v>
      </c>
      <c r="AH266" s="15" t="s">
        <v>30</v>
      </c>
      <c r="AJ266" s="13">
        <v>5</v>
      </c>
      <c r="AK266" s="14">
        <v>1.1424000000000001</v>
      </c>
      <c r="AL266" s="4">
        <v>33.6</v>
      </c>
      <c r="AM266" s="15" t="s">
        <v>34</v>
      </c>
      <c r="AO266" s="13">
        <v>5</v>
      </c>
      <c r="AP266" s="14">
        <v>1.2809999999999999</v>
      </c>
      <c r="AQ266" s="4">
        <v>80.0625</v>
      </c>
      <c r="AR266" s="15" t="s">
        <v>45</v>
      </c>
      <c r="AT266" s="13">
        <v>5</v>
      </c>
      <c r="AU266" s="14">
        <v>1.0799999999999998</v>
      </c>
      <c r="AV266" s="4">
        <v>60</v>
      </c>
      <c r="AW266" s="15" t="s">
        <v>54</v>
      </c>
      <c r="AY266" s="13">
        <v>5</v>
      </c>
      <c r="AZ266" s="14">
        <v>1.0353272727272729</v>
      </c>
      <c r="BA266" s="4">
        <v>18.163636363636364</v>
      </c>
      <c r="BB266" s="15" t="s">
        <v>93</v>
      </c>
      <c r="BD266" s="13">
        <v>5</v>
      </c>
      <c r="BE266" s="14">
        <v>1.1610941176470588</v>
      </c>
      <c r="BF266" s="4">
        <v>50.482352941176472</v>
      </c>
      <c r="BG266" s="15" t="s">
        <v>107</v>
      </c>
    </row>
    <row r="267" spans="1:60" x14ac:dyDescent="0.4">
      <c r="A267" s="13">
        <v>6</v>
      </c>
      <c r="B267" s="14">
        <v>1.61240625</v>
      </c>
      <c r="C267" s="4">
        <v>76.78125</v>
      </c>
      <c r="D267" s="15" t="s">
        <v>37</v>
      </c>
      <c r="F267" s="13">
        <v>6</v>
      </c>
      <c r="G267" s="14">
        <v>1.2140615384615385</v>
      </c>
      <c r="H267" s="4">
        <v>35.707692307692305</v>
      </c>
      <c r="I267" s="15" t="s">
        <v>26</v>
      </c>
      <c r="K267" s="13">
        <v>6</v>
      </c>
      <c r="L267" s="14">
        <v>0.84742222222222219</v>
      </c>
      <c r="M267" s="4">
        <v>36.844444444444441</v>
      </c>
      <c r="N267" s="15" t="s">
        <v>54</v>
      </c>
      <c r="P267" s="13">
        <v>6</v>
      </c>
      <c r="Q267" s="14">
        <v>0.82950000000000002</v>
      </c>
      <c r="R267" s="4">
        <v>39.5</v>
      </c>
      <c r="S267" s="15" t="s">
        <v>23</v>
      </c>
      <c r="U267" s="13">
        <v>6</v>
      </c>
      <c r="V267" s="14">
        <v>0.69214285714285717</v>
      </c>
      <c r="W267" s="4">
        <v>28.839285714285715</v>
      </c>
      <c r="X267" s="15" t="s">
        <v>50</v>
      </c>
      <c r="Z267" s="13">
        <v>6</v>
      </c>
      <c r="AA267" s="14">
        <v>0.64600000000000002</v>
      </c>
      <c r="AB267" s="4">
        <v>6.8</v>
      </c>
      <c r="AC267" s="15" t="s">
        <v>22</v>
      </c>
      <c r="AE267" s="13">
        <v>6</v>
      </c>
      <c r="AF267" s="14">
        <v>1.0015384615384615</v>
      </c>
      <c r="AG267" s="4">
        <v>35.769230769230766</v>
      </c>
      <c r="AH267" s="15" t="s">
        <v>51</v>
      </c>
      <c r="AJ267" s="13">
        <v>6</v>
      </c>
      <c r="AK267" s="14">
        <v>0.98756571428571438</v>
      </c>
      <c r="AL267" s="4">
        <v>41.148571428571429</v>
      </c>
      <c r="AM267" s="15" t="s">
        <v>42</v>
      </c>
      <c r="AO267" s="13">
        <v>6</v>
      </c>
      <c r="AP267" s="14">
        <v>1.18404</v>
      </c>
      <c r="AQ267" s="4">
        <v>65.78</v>
      </c>
      <c r="AR267" s="15" t="s">
        <v>38</v>
      </c>
      <c r="AT267" s="13">
        <v>6</v>
      </c>
      <c r="AU267" s="14">
        <v>1.069037037037037</v>
      </c>
      <c r="AV267" s="4">
        <v>66.81481481481481</v>
      </c>
      <c r="AW267" s="15" t="s">
        <v>68</v>
      </c>
      <c r="AY267" s="13">
        <v>6</v>
      </c>
      <c r="AZ267" s="14">
        <v>0.99360000000000004</v>
      </c>
      <c r="BA267" s="4">
        <v>43.2</v>
      </c>
      <c r="BB267" s="15" t="s">
        <v>35</v>
      </c>
      <c r="BD267" s="13">
        <v>6</v>
      </c>
      <c r="BE267" s="14">
        <v>1.1248</v>
      </c>
      <c r="BF267" s="4">
        <v>70.3</v>
      </c>
      <c r="BG267" s="15" t="s">
        <v>53</v>
      </c>
    </row>
    <row r="268" spans="1:60" x14ac:dyDescent="0.4">
      <c r="A268" s="13">
        <v>7</v>
      </c>
      <c r="B268" s="14">
        <v>1.3156000000000001</v>
      </c>
      <c r="C268" s="4">
        <v>57.2</v>
      </c>
      <c r="D268" s="15" t="s">
        <v>33</v>
      </c>
      <c r="F268" s="13">
        <v>7</v>
      </c>
      <c r="G268" s="14">
        <v>1.2006000000000001</v>
      </c>
      <c r="H268" s="4">
        <v>52.2</v>
      </c>
      <c r="I268" s="15" t="s">
        <v>35</v>
      </c>
      <c r="K268" s="13">
        <v>7</v>
      </c>
      <c r="L268" s="14">
        <v>0.74796129032258074</v>
      </c>
      <c r="M268" s="4">
        <v>26.712903225806453</v>
      </c>
      <c r="N268" s="15" t="s">
        <v>37</v>
      </c>
      <c r="P268" s="13">
        <v>7</v>
      </c>
      <c r="Q268" s="14">
        <v>0.78560000000000008</v>
      </c>
      <c r="R268" s="4">
        <v>49.1</v>
      </c>
      <c r="S268" s="15" t="s">
        <v>63</v>
      </c>
      <c r="U268" s="13">
        <v>7</v>
      </c>
      <c r="V268" s="14">
        <v>0.68310000000000015</v>
      </c>
      <c r="W268" s="4">
        <v>32.528571428571432</v>
      </c>
      <c r="X268" s="15" t="s">
        <v>27</v>
      </c>
      <c r="Z268" s="13">
        <v>7</v>
      </c>
      <c r="AA268" s="14">
        <v>0.62860000000000005</v>
      </c>
      <c r="AB268" s="4">
        <v>44.9</v>
      </c>
      <c r="AC268" s="15" t="s">
        <v>33</v>
      </c>
      <c r="AE268" s="13">
        <v>7</v>
      </c>
      <c r="AF268" s="14">
        <v>0.82218181818181824</v>
      </c>
      <c r="AG268" s="4">
        <v>20.554545454545455</v>
      </c>
      <c r="AH268" s="15" t="s">
        <v>28</v>
      </c>
      <c r="AJ268" s="13">
        <v>7</v>
      </c>
      <c r="AK268" s="14">
        <v>0.94360000000000011</v>
      </c>
      <c r="AL268" s="4">
        <v>33.700000000000003</v>
      </c>
      <c r="AM268" s="15" t="s">
        <v>24</v>
      </c>
      <c r="AO268" s="13">
        <v>7</v>
      </c>
      <c r="AP268" s="14">
        <v>1.1462846153846153</v>
      </c>
      <c r="AQ268" s="4">
        <v>49.838461538461537</v>
      </c>
      <c r="AR268" s="15" t="s">
        <v>37</v>
      </c>
      <c r="AT268" s="13">
        <v>7</v>
      </c>
      <c r="AU268" s="14">
        <v>1.0004999999999999</v>
      </c>
      <c r="AV268" s="4">
        <v>43.5</v>
      </c>
      <c r="AW268" s="15" t="s">
        <v>131</v>
      </c>
      <c r="AY268" s="13">
        <v>7</v>
      </c>
      <c r="AZ268" s="14">
        <v>0.94749859154929572</v>
      </c>
      <c r="BA268" s="4">
        <v>27.867605633802814</v>
      </c>
      <c r="BB268" s="15" t="s">
        <v>90</v>
      </c>
      <c r="BD268" s="13">
        <v>7</v>
      </c>
      <c r="BE268" s="14">
        <v>1.1040727272727275</v>
      </c>
      <c r="BF268" s="4">
        <v>32.472727272727276</v>
      </c>
      <c r="BG268" s="15" t="s">
        <v>22</v>
      </c>
    </row>
    <row r="269" spans="1:60" x14ac:dyDescent="0.4">
      <c r="A269" s="13">
        <v>8</v>
      </c>
      <c r="B269" s="14">
        <v>0.94905263157894726</v>
      </c>
      <c r="C269" s="4">
        <v>33.89473684210526</v>
      </c>
      <c r="D269" s="15" t="s">
        <v>28</v>
      </c>
      <c r="F269" s="13">
        <v>8</v>
      </c>
      <c r="G269" s="14">
        <v>1.1856</v>
      </c>
      <c r="H269" s="4">
        <v>74.099999999999994</v>
      </c>
      <c r="I269" s="15" t="s">
        <v>38</v>
      </c>
      <c r="K269" s="13">
        <v>8</v>
      </c>
      <c r="L269" s="14">
        <v>0.687542372881356</v>
      </c>
      <c r="M269" s="20">
        <v>7.2372881355932206</v>
      </c>
      <c r="N269" s="15" t="s">
        <v>27</v>
      </c>
      <c r="P269" s="13">
        <v>8</v>
      </c>
      <c r="Q269" s="14">
        <v>0.63</v>
      </c>
      <c r="R269" s="4">
        <v>26.25</v>
      </c>
      <c r="S269" s="15" t="s">
        <v>45</v>
      </c>
      <c r="U269" s="13">
        <v>8</v>
      </c>
      <c r="V269" s="14">
        <v>0.67020298507462683</v>
      </c>
      <c r="W269" s="4">
        <v>23.935820895522387</v>
      </c>
      <c r="X269" s="15" t="s">
        <v>40</v>
      </c>
      <c r="Z269" s="13">
        <v>8</v>
      </c>
      <c r="AA269" s="14">
        <v>0.62569944134078215</v>
      </c>
      <c r="AB269" s="4">
        <v>8.0217877094972074</v>
      </c>
      <c r="AC269" s="15" t="s">
        <v>29</v>
      </c>
      <c r="AE269" s="13">
        <v>8</v>
      </c>
      <c r="AF269" s="14">
        <v>0.78347027027027027</v>
      </c>
      <c r="AG269" s="4">
        <v>37.308108108108108</v>
      </c>
      <c r="AH269" s="15" t="s">
        <v>63</v>
      </c>
      <c r="AJ269" s="13">
        <v>8</v>
      </c>
      <c r="AK269" s="14">
        <v>0.89501538461538466</v>
      </c>
      <c r="AL269" s="4">
        <v>22.375384615384615</v>
      </c>
      <c r="AM269" s="15" t="s">
        <v>19</v>
      </c>
      <c r="AO269" s="13">
        <v>8</v>
      </c>
      <c r="AP269" s="14">
        <v>1.0672783783783784</v>
      </c>
      <c r="AQ269" s="4">
        <v>36.802702702702703</v>
      </c>
      <c r="AR269" s="15" t="s">
        <v>19</v>
      </c>
      <c r="AT269" s="13">
        <v>8</v>
      </c>
      <c r="AU269" s="14">
        <v>0.96600000000000008</v>
      </c>
      <c r="AV269" s="4">
        <v>46</v>
      </c>
      <c r="AW269" s="15" t="s">
        <v>20</v>
      </c>
      <c r="AY269" s="13">
        <v>8</v>
      </c>
      <c r="AZ269" s="14">
        <v>0.92400000000000004</v>
      </c>
      <c r="BA269" s="4">
        <v>23.1</v>
      </c>
      <c r="BB269" s="15" t="s">
        <v>51</v>
      </c>
      <c r="BD269" s="13">
        <v>8</v>
      </c>
      <c r="BE269" s="14">
        <v>1.0984409090909089</v>
      </c>
      <c r="BF269" s="4">
        <v>37.877272727272718</v>
      </c>
      <c r="BG269" s="15" t="s">
        <v>41</v>
      </c>
    </row>
    <row r="270" spans="1:60" x14ac:dyDescent="0.4">
      <c r="A270" s="13">
        <v>9</v>
      </c>
      <c r="B270" s="14">
        <v>0.92268333333333341</v>
      </c>
      <c r="C270" s="4">
        <v>31.816666666666666</v>
      </c>
      <c r="D270" s="15" t="s">
        <v>36</v>
      </c>
      <c r="F270" s="13">
        <v>9</v>
      </c>
      <c r="G270" s="14">
        <v>1.0332782608695652</v>
      </c>
      <c r="H270" s="4">
        <v>57.404347826086955</v>
      </c>
      <c r="I270" s="15" t="s">
        <v>46</v>
      </c>
      <c r="K270" s="13">
        <v>9</v>
      </c>
      <c r="L270" s="14">
        <v>0.64050000000000007</v>
      </c>
      <c r="M270" s="4">
        <v>30.5</v>
      </c>
      <c r="N270" s="15" t="s">
        <v>45</v>
      </c>
      <c r="P270" s="13">
        <v>9</v>
      </c>
      <c r="Q270" s="14">
        <v>0.62926315789473686</v>
      </c>
      <c r="R270" s="4">
        <v>22.473684210526315</v>
      </c>
      <c r="S270" s="15" t="s">
        <v>31</v>
      </c>
      <c r="U270" s="13">
        <v>9</v>
      </c>
      <c r="V270" s="14">
        <v>0.63679999999999992</v>
      </c>
      <c r="W270" s="4">
        <v>39.799999999999997</v>
      </c>
      <c r="X270" s="15" t="s">
        <v>42</v>
      </c>
      <c r="Z270" s="13">
        <v>9</v>
      </c>
      <c r="AA270" s="14">
        <v>0.62039999999999995</v>
      </c>
      <c r="AB270" s="4">
        <v>14.1</v>
      </c>
      <c r="AC270" s="15" t="s">
        <v>39</v>
      </c>
      <c r="AE270" s="13">
        <v>9</v>
      </c>
      <c r="AF270" s="14">
        <v>0.7056</v>
      </c>
      <c r="AG270" s="4">
        <v>29.4</v>
      </c>
      <c r="AH270" s="15" t="s">
        <v>36</v>
      </c>
      <c r="AJ270" s="13">
        <v>9</v>
      </c>
      <c r="AK270" s="14">
        <v>0.84210000000000007</v>
      </c>
      <c r="AL270" s="4">
        <v>40.1</v>
      </c>
      <c r="AM270" s="15" t="s">
        <v>51</v>
      </c>
      <c r="AO270" s="13">
        <v>9</v>
      </c>
      <c r="AP270" s="14">
        <v>1.0225297297297298</v>
      </c>
      <c r="AQ270" s="4">
        <v>36.518918918918921</v>
      </c>
      <c r="AR270" s="15" t="s">
        <v>39</v>
      </c>
      <c r="AT270" s="13">
        <v>9</v>
      </c>
      <c r="AU270" s="14">
        <v>0.84479999999999988</v>
      </c>
      <c r="AV270" s="4">
        <v>19.2</v>
      </c>
      <c r="AW270" s="15" t="s">
        <v>59</v>
      </c>
      <c r="AY270" s="13">
        <v>9</v>
      </c>
      <c r="AZ270" s="14">
        <v>0.89700000000000002</v>
      </c>
      <c r="BA270" s="4">
        <v>11.5</v>
      </c>
      <c r="BB270" s="15" t="s">
        <v>205</v>
      </c>
      <c r="BD270" s="13">
        <v>9</v>
      </c>
      <c r="BE270" s="14">
        <v>1.09200038999961</v>
      </c>
      <c r="BF270" s="4">
        <v>14.000004999994999</v>
      </c>
      <c r="BG270" s="15" t="s">
        <v>49</v>
      </c>
    </row>
    <row r="271" spans="1:60" x14ac:dyDescent="0.4">
      <c r="A271" s="13">
        <v>10</v>
      </c>
      <c r="B271" s="14">
        <v>0.86880000000000013</v>
      </c>
      <c r="C271" s="4">
        <v>36.200000000000003</v>
      </c>
      <c r="D271" s="15" t="s">
        <v>27</v>
      </c>
      <c r="F271" s="13">
        <v>10</v>
      </c>
      <c r="G271" s="14">
        <v>0.98839999999999995</v>
      </c>
      <c r="H271" s="4">
        <v>35.299999999999997</v>
      </c>
      <c r="I271" s="15" t="s">
        <v>45</v>
      </c>
      <c r="K271" s="13">
        <v>10</v>
      </c>
      <c r="L271" s="14">
        <v>0.6196113475177305</v>
      </c>
      <c r="M271" s="4">
        <v>11.915602836879433</v>
      </c>
      <c r="N271" s="15" t="s">
        <v>39</v>
      </c>
      <c r="P271" s="13">
        <v>10</v>
      </c>
      <c r="Q271" s="14">
        <v>0.62334697674418604</v>
      </c>
      <c r="R271" s="4">
        <v>11.987441860465117</v>
      </c>
      <c r="S271" s="15" t="s">
        <v>37</v>
      </c>
      <c r="U271" s="13">
        <v>10</v>
      </c>
      <c r="V271" s="14">
        <v>0.6361699115044247</v>
      </c>
      <c r="W271" s="4">
        <v>14.458407079646017</v>
      </c>
      <c r="X271" s="15" t="s">
        <v>26</v>
      </c>
      <c r="Z271" s="13">
        <v>10</v>
      </c>
      <c r="AA271" s="14">
        <v>0.61999266055045876</v>
      </c>
      <c r="AB271" s="4">
        <v>25.83302752293578</v>
      </c>
      <c r="AC271" s="15" t="s">
        <v>36</v>
      </c>
      <c r="AE271" s="13">
        <v>10</v>
      </c>
      <c r="AF271" s="14">
        <v>0.70150000000000001</v>
      </c>
      <c r="AG271" s="4">
        <v>30.5</v>
      </c>
      <c r="AH271" s="15" t="s">
        <v>37</v>
      </c>
      <c r="AJ271" s="13">
        <v>10</v>
      </c>
      <c r="AK271" s="14">
        <v>0.81879999999999997</v>
      </c>
      <c r="AL271" s="4">
        <v>35.6</v>
      </c>
      <c r="AM271" s="15" t="s">
        <v>40</v>
      </c>
      <c r="AO271" s="13">
        <v>10</v>
      </c>
      <c r="AP271" s="14">
        <v>0.88524590163934425</v>
      </c>
      <c r="AQ271" s="4">
        <v>22.131147540983605</v>
      </c>
      <c r="AR271" s="15" t="s">
        <v>27</v>
      </c>
      <c r="AT271" s="13">
        <v>10</v>
      </c>
      <c r="AU271" s="14">
        <v>0.84360000000000002</v>
      </c>
      <c r="AV271" s="4">
        <v>14.8</v>
      </c>
      <c r="AW271" s="15" t="s">
        <v>136</v>
      </c>
      <c r="AY271" s="13">
        <v>10</v>
      </c>
      <c r="AZ271" s="14">
        <v>0.86834999999999996</v>
      </c>
      <c r="BA271" s="4">
        <v>62.024999999999999</v>
      </c>
      <c r="BB271" s="15" t="s">
        <v>29</v>
      </c>
      <c r="BD271" s="13">
        <v>10</v>
      </c>
      <c r="BE271" s="14">
        <v>1.0698666666666667</v>
      </c>
      <c r="BF271" s="4">
        <v>38.209523809523809</v>
      </c>
      <c r="BG271" s="15" t="s">
        <v>44</v>
      </c>
    </row>
    <row r="272" spans="1:60" x14ac:dyDescent="0.4">
      <c r="A272" s="13">
        <v>11</v>
      </c>
      <c r="B272" s="14">
        <v>0.79307462686567165</v>
      </c>
      <c r="C272" s="4">
        <v>19.826865671641791</v>
      </c>
      <c r="D272" s="15" t="s">
        <v>24</v>
      </c>
      <c r="F272" s="13">
        <v>11</v>
      </c>
      <c r="G272" s="14">
        <v>0.91520000000000001</v>
      </c>
      <c r="H272" s="4">
        <v>20.8</v>
      </c>
      <c r="I272" s="15" t="s">
        <v>42</v>
      </c>
      <c r="K272" s="13">
        <v>11</v>
      </c>
      <c r="L272" s="14">
        <v>0.61668917197452233</v>
      </c>
      <c r="M272" s="4">
        <v>10.819108280254778</v>
      </c>
      <c r="N272" s="15" t="s">
        <v>29</v>
      </c>
      <c r="P272" s="13">
        <v>11</v>
      </c>
      <c r="Q272" s="14">
        <v>0.59160000000000001</v>
      </c>
      <c r="R272" s="4">
        <v>17.399999999999999</v>
      </c>
      <c r="S272" s="15" t="s">
        <v>25</v>
      </c>
      <c r="U272" s="13">
        <v>11</v>
      </c>
      <c r="V272" s="14">
        <v>0.59599999999999997</v>
      </c>
      <c r="W272" s="4">
        <v>14.9</v>
      </c>
      <c r="X272" s="15" t="s">
        <v>51</v>
      </c>
      <c r="Z272" s="13">
        <v>11</v>
      </c>
      <c r="AA272" s="14">
        <v>0.59850000000000003</v>
      </c>
      <c r="AB272" s="4">
        <v>28.5</v>
      </c>
      <c r="AC272" s="15" t="s">
        <v>27</v>
      </c>
      <c r="AE272" s="13">
        <v>11</v>
      </c>
      <c r="AF272" s="14">
        <v>0.624</v>
      </c>
      <c r="AG272" s="4">
        <v>8</v>
      </c>
      <c r="AH272" s="15" t="s">
        <v>23</v>
      </c>
      <c r="AJ272" s="13">
        <v>11</v>
      </c>
      <c r="AK272" s="14">
        <v>0.81179999999999997</v>
      </c>
      <c r="AL272" s="4">
        <v>45.1</v>
      </c>
      <c r="AM272" s="15" t="s">
        <v>36</v>
      </c>
      <c r="AO272" s="13">
        <v>11</v>
      </c>
      <c r="AP272" s="14">
        <v>0.84960000000000002</v>
      </c>
      <c r="AQ272" s="4">
        <v>53.1</v>
      </c>
      <c r="AR272" s="15" t="s">
        <v>24</v>
      </c>
      <c r="AT272" s="13">
        <v>11</v>
      </c>
      <c r="AU272" s="14">
        <v>0.79599999999999993</v>
      </c>
      <c r="AV272" s="4">
        <v>19.899999999999999</v>
      </c>
      <c r="AW272" s="15" t="s">
        <v>66</v>
      </c>
      <c r="AY272" s="13">
        <v>11</v>
      </c>
      <c r="AZ272" s="14">
        <v>0.86240028799971202</v>
      </c>
      <c r="BA272" s="20">
        <v>53.900017999981998</v>
      </c>
      <c r="BB272" s="15" t="s">
        <v>26</v>
      </c>
      <c r="BD272" s="13">
        <v>11</v>
      </c>
      <c r="BE272" s="14">
        <v>1.008</v>
      </c>
      <c r="BF272" s="4">
        <v>56</v>
      </c>
      <c r="BG272" s="15" t="s">
        <v>59</v>
      </c>
    </row>
    <row r="273" spans="1:60" x14ac:dyDescent="0.4">
      <c r="A273" s="13">
        <v>12</v>
      </c>
      <c r="B273" s="14">
        <v>0.71740000000000015</v>
      </c>
      <c r="C273" s="4">
        <v>21.1</v>
      </c>
      <c r="D273" s="15" t="s">
        <v>46</v>
      </c>
      <c r="F273" s="13">
        <v>12</v>
      </c>
      <c r="G273" s="14">
        <v>0.86</v>
      </c>
      <c r="H273" s="4">
        <v>21.5</v>
      </c>
      <c r="I273" s="15" t="s">
        <v>40</v>
      </c>
      <c r="K273" s="13">
        <v>12</v>
      </c>
      <c r="L273" s="14">
        <v>0.6067999999999999</v>
      </c>
      <c r="M273" s="4">
        <v>4.0999999999999996</v>
      </c>
      <c r="N273" s="15" t="s">
        <v>22</v>
      </c>
      <c r="P273" s="13">
        <v>12</v>
      </c>
      <c r="Q273" s="14">
        <v>0.58900000000000008</v>
      </c>
      <c r="R273" s="4">
        <v>6.2</v>
      </c>
      <c r="S273" s="15" t="s">
        <v>24</v>
      </c>
      <c r="U273" s="13">
        <v>12</v>
      </c>
      <c r="V273" s="14">
        <v>0.59199999999999997</v>
      </c>
      <c r="W273" s="4">
        <v>4</v>
      </c>
      <c r="X273" s="15" t="s">
        <v>30</v>
      </c>
      <c r="Z273" s="13">
        <v>12</v>
      </c>
      <c r="AA273" s="14">
        <v>0.59570000000000001</v>
      </c>
      <c r="AB273" s="4">
        <v>25.9</v>
      </c>
      <c r="AC273" s="15" t="s">
        <v>50</v>
      </c>
      <c r="AE273" s="13">
        <v>12</v>
      </c>
      <c r="AF273" s="14">
        <v>0.60491900826446277</v>
      </c>
      <c r="AG273" s="4">
        <v>11.63305785123967</v>
      </c>
      <c r="AH273" s="15" t="s">
        <v>31</v>
      </c>
      <c r="AJ273" s="13">
        <v>12</v>
      </c>
      <c r="AK273" s="14">
        <v>0.70894953271028027</v>
      </c>
      <c r="AL273" s="4">
        <v>13.633644859813083</v>
      </c>
      <c r="AM273" s="15" t="s">
        <v>30</v>
      </c>
      <c r="AO273" s="13">
        <v>12</v>
      </c>
      <c r="AP273" s="14">
        <v>0.84331267605633797</v>
      </c>
      <c r="AQ273" s="4">
        <v>19.166197183098593</v>
      </c>
      <c r="AR273" s="15" t="s">
        <v>36</v>
      </c>
      <c r="AT273" s="13">
        <v>12</v>
      </c>
      <c r="AU273" s="14">
        <v>0.7722</v>
      </c>
      <c r="AV273" s="4">
        <v>9.9</v>
      </c>
      <c r="AW273" s="15" t="s">
        <v>70</v>
      </c>
      <c r="AY273" s="13">
        <v>12</v>
      </c>
      <c r="AZ273" s="14">
        <v>0.82739699570815461</v>
      </c>
      <c r="BA273" s="4">
        <v>8.7094420600858378</v>
      </c>
      <c r="BB273" s="15" t="s">
        <v>206</v>
      </c>
      <c r="BD273" s="13">
        <v>12</v>
      </c>
      <c r="BE273" s="14">
        <v>0.93840000000000001</v>
      </c>
      <c r="BF273" s="4">
        <v>39.1</v>
      </c>
      <c r="BG273" s="15" t="s">
        <v>45</v>
      </c>
    </row>
    <row r="274" spans="1:60" x14ac:dyDescent="0.4">
      <c r="A274" s="13">
        <v>13</v>
      </c>
      <c r="B274" s="14">
        <v>0.63165818181818179</v>
      </c>
      <c r="C274" s="4">
        <v>12.147272727272727</v>
      </c>
      <c r="D274" s="15" t="s">
        <v>54</v>
      </c>
      <c r="F274" s="13">
        <v>13</v>
      </c>
      <c r="G274" s="14">
        <v>0.78010000000000002</v>
      </c>
      <c r="H274" s="4">
        <v>26.9</v>
      </c>
      <c r="I274" s="15" t="s">
        <v>22</v>
      </c>
      <c r="K274" s="13">
        <v>13</v>
      </c>
      <c r="L274" s="14">
        <v>0.59760000000000002</v>
      </c>
      <c r="M274" s="4">
        <v>24.9</v>
      </c>
      <c r="N274" s="15" t="s">
        <v>21</v>
      </c>
      <c r="P274" s="13">
        <v>13</v>
      </c>
      <c r="Q274" s="14">
        <v>0.57200000000000006</v>
      </c>
      <c r="R274" s="4">
        <v>14.3</v>
      </c>
      <c r="S274" s="15" t="s">
        <v>27</v>
      </c>
      <c r="U274" s="13">
        <v>13</v>
      </c>
      <c r="V274" s="14">
        <v>0.5796</v>
      </c>
      <c r="W274" s="4">
        <v>25.2</v>
      </c>
      <c r="X274" s="15" t="s">
        <v>36</v>
      </c>
      <c r="Z274" s="13">
        <v>13</v>
      </c>
      <c r="AA274" s="14">
        <v>0.57908171206225678</v>
      </c>
      <c r="AB274" s="4">
        <v>11.136186770428015</v>
      </c>
      <c r="AC274" s="15" t="s">
        <v>54</v>
      </c>
      <c r="AE274" s="13">
        <v>13</v>
      </c>
      <c r="AF274" s="14">
        <v>0.58900000000000008</v>
      </c>
      <c r="AG274" s="4">
        <v>6.2</v>
      </c>
      <c r="AH274" s="15" t="s">
        <v>40</v>
      </c>
      <c r="AJ274" s="13">
        <v>13</v>
      </c>
      <c r="AK274" s="14">
        <v>0.63839999999999997</v>
      </c>
      <c r="AL274" s="4">
        <v>11.2</v>
      </c>
      <c r="AM274" s="15" t="s">
        <v>23</v>
      </c>
      <c r="AO274" s="13">
        <v>13</v>
      </c>
      <c r="AP274" s="14">
        <v>0.7766983050847458</v>
      </c>
      <c r="AQ274" s="20">
        <v>22.844067796610169</v>
      </c>
      <c r="AR274" s="15" t="s">
        <v>22</v>
      </c>
      <c r="AT274" s="13">
        <v>13</v>
      </c>
      <c r="AU274" s="14">
        <v>0.75039999999999996</v>
      </c>
      <c r="AV274" s="4">
        <v>46.9</v>
      </c>
      <c r="AW274" s="15" t="s">
        <v>56</v>
      </c>
      <c r="AY274" s="13">
        <v>13</v>
      </c>
      <c r="AZ274" s="14">
        <v>0.81360031199968796</v>
      </c>
      <c r="BA274" s="4">
        <v>33.900012999986998</v>
      </c>
      <c r="BB274" s="15" t="s">
        <v>21</v>
      </c>
      <c r="BD274" s="13">
        <v>13</v>
      </c>
      <c r="BE274" s="14">
        <v>0.91199999999999992</v>
      </c>
      <c r="BF274" s="4">
        <v>9.6</v>
      </c>
      <c r="BG274" s="15" t="s">
        <v>19</v>
      </c>
    </row>
    <row r="275" spans="1:60" x14ac:dyDescent="0.4">
      <c r="A275" s="13">
        <v>14</v>
      </c>
      <c r="B275" s="14">
        <v>0.52439999999999998</v>
      </c>
      <c r="C275" s="4">
        <v>9.1999999999999993</v>
      </c>
      <c r="D275" s="15" t="s">
        <v>25</v>
      </c>
      <c r="F275" s="13">
        <v>14</v>
      </c>
      <c r="G275" s="14">
        <v>0.73319999999999996</v>
      </c>
      <c r="H275" s="4">
        <v>14.1</v>
      </c>
      <c r="I275" s="15" t="s">
        <v>37</v>
      </c>
      <c r="K275" s="13">
        <v>14</v>
      </c>
      <c r="L275" s="14">
        <v>0.54600000000000004</v>
      </c>
      <c r="M275" s="4">
        <v>7</v>
      </c>
      <c r="N275" s="15" t="s">
        <v>19</v>
      </c>
      <c r="P275" s="13">
        <v>14</v>
      </c>
      <c r="Q275" s="14">
        <v>0.56159999999999999</v>
      </c>
      <c r="R275" s="4">
        <v>7.2</v>
      </c>
      <c r="S275" s="15" t="s">
        <v>40</v>
      </c>
      <c r="U275" s="13">
        <v>14</v>
      </c>
      <c r="V275" s="14">
        <v>0.57720000000000005</v>
      </c>
      <c r="W275" s="4">
        <v>7.4</v>
      </c>
      <c r="X275" s="15" t="s">
        <v>45</v>
      </c>
      <c r="Z275" s="13">
        <v>14</v>
      </c>
      <c r="AA275" s="14">
        <v>0.57899999999999996</v>
      </c>
      <c r="AB275" s="4">
        <v>38.6</v>
      </c>
      <c r="AC275" s="15" t="s">
        <v>63</v>
      </c>
      <c r="AE275" s="13">
        <v>14</v>
      </c>
      <c r="AF275" s="14">
        <v>0.54999999999999993</v>
      </c>
      <c r="AG275" s="4">
        <v>12.5</v>
      </c>
      <c r="AH275" s="15" t="s">
        <v>25</v>
      </c>
      <c r="AJ275" s="13">
        <v>14</v>
      </c>
      <c r="AK275" s="14">
        <v>0.61190000000000011</v>
      </c>
      <c r="AL275" s="4">
        <v>21.1</v>
      </c>
      <c r="AM275" s="15" t="s">
        <v>35</v>
      </c>
      <c r="AO275" s="13">
        <v>14</v>
      </c>
      <c r="AP275" s="14">
        <v>0.75782857142857141</v>
      </c>
      <c r="AQ275" s="4">
        <v>14.573626373626373</v>
      </c>
      <c r="AR275" s="15" t="s">
        <v>31</v>
      </c>
      <c r="AT275" s="13">
        <v>14</v>
      </c>
      <c r="AU275" s="14">
        <v>0.7490193905817174</v>
      </c>
      <c r="AV275" s="4">
        <v>5.0609418282548475</v>
      </c>
      <c r="AW275" s="15" t="s">
        <v>67</v>
      </c>
      <c r="AY275" s="13">
        <v>14</v>
      </c>
      <c r="AZ275" s="14">
        <v>0.79812000000000005</v>
      </c>
      <c r="BA275" s="4">
        <v>44.34</v>
      </c>
      <c r="BB275" s="15" t="s">
        <v>207</v>
      </c>
      <c r="BD275" s="13">
        <v>14</v>
      </c>
      <c r="BE275" s="14">
        <v>0.82551724137931037</v>
      </c>
      <c r="BF275" s="4">
        <v>14.482758620689655</v>
      </c>
      <c r="BG275" s="15" t="s">
        <v>50</v>
      </c>
    </row>
    <row r="276" spans="1:60" x14ac:dyDescent="0.4">
      <c r="A276" s="13">
        <v>15</v>
      </c>
      <c r="B276" s="14">
        <v>0.48839999999999995</v>
      </c>
      <c r="C276" s="4">
        <v>3.3</v>
      </c>
      <c r="D276" s="18" t="s">
        <v>39</v>
      </c>
      <c r="F276" s="13">
        <v>15</v>
      </c>
      <c r="G276" s="14">
        <v>0.624</v>
      </c>
      <c r="H276" s="4">
        <v>8</v>
      </c>
      <c r="I276" s="18" t="s">
        <v>27</v>
      </c>
      <c r="K276" s="13">
        <v>15</v>
      </c>
      <c r="L276" s="14">
        <v>0.53597101449275364</v>
      </c>
      <c r="M276" s="4">
        <v>12.181159420289855</v>
      </c>
      <c r="N276" s="18" t="s">
        <v>50</v>
      </c>
      <c r="P276" s="13">
        <v>15</v>
      </c>
      <c r="Q276" s="14">
        <v>0.54171033210332109</v>
      </c>
      <c r="R276" s="20">
        <v>9.5036900369003696</v>
      </c>
      <c r="S276" s="18" t="s">
        <v>54</v>
      </c>
      <c r="U276" s="13">
        <v>15</v>
      </c>
      <c r="V276" s="14">
        <v>0.55679999999999996</v>
      </c>
      <c r="W276" s="4">
        <v>19.2</v>
      </c>
      <c r="X276" s="18" t="s">
        <v>31</v>
      </c>
      <c r="Z276" s="13">
        <v>15</v>
      </c>
      <c r="AA276" s="14">
        <v>0.55938461538461537</v>
      </c>
      <c r="AB276" s="4">
        <v>31.076923076923077</v>
      </c>
      <c r="AC276" s="18" t="s">
        <v>46</v>
      </c>
      <c r="AE276" s="13">
        <v>15</v>
      </c>
      <c r="AF276" s="14">
        <v>0.51800000000000002</v>
      </c>
      <c r="AG276" s="4">
        <v>3.5</v>
      </c>
      <c r="AH276" s="18" t="s">
        <v>24</v>
      </c>
      <c r="AJ276" s="13">
        <v>15</v>
      </c>
      <c r="AK276" s="14">
        <v>0.57719999999999994</v>
      </c>
      <c r="AL276" s="4">
        <v>3.9</v>
      </c>
      <c r="AM276" s="18" t="s">
        <v>31</v>
      </c>
      <c r="AO276" s="13">
        <v>15</v>
      </c>
      <c r="AP276" s="14">
        <v>0.54759999999999998</v>
      </c>
      <c r="AQ276" s="4">
        <v>3.7</v>
      </c>
      <c r="AR276" s="18" t="s">
        <v>29</v>
      </c>
      <c r="AT276" s="13">
        <v>15</v>
      </c>
      <c r="AU276" s="14">
        <v>0.74400031199968797</v>
      </c>
      <c r="AV276" s="4">
        <v>31.000012999987</v>
      </c>
      <c r="AW276" s="18" t="s">
        <v>130</v>
      </c>
      <c r="AY276" s="13">
        <v>15</v>
      </c>
      <c r="AZ276" s="14">
        <v>0.71485714285714286</v>
      </c>
      <c r="BA276" s="4">
        <v>47.657142857142858</v>
      </c>
      <c r="BB276" s="18" t="s">
        <v>208</v>
      </c>
      <c r="BD276" s="13">
        <v>15</v>
      </c>
      <c r="BE276" s="14">
        <v>0.67599999999999993</v>
      </c>
      <c r="BF276" s="4">
        <v>16.899999999999999</v>
      </c>
      <c r="BG276" s="18" t="s">
        <v>87</v>
      </c>
    </row>
    <row r="277" spans="1:60" x14ac:dyDescent="0.4">
      <c r="A277" s="13">
        <v>16</v>
      </c>
      <c r="B277" s="14">
        <v>0.47959999999999997</v>
      </c>
      <c r="C277" s="4">
        <v>10.9</v>
      </c>
      <c r="D277" s="18" t="s">
        <v>26</v>
      </c>
      <c r="F277" s="13">
        <v>16</v>
      </c>
      <c r="G277" s="14">
        <v>0.58710000000000007</v>
      </c>
      <c r="H277" s="4">
        <v>10.3</v>
      </c>
      <c r="I277" s="18" t="s">
        <v>21</v>
      </c>
      <c r="K277" s="13">
        <v>16</v>
      </c>
      <c r="L277" s="14">
        <v>0.48399999999999999</v>
      </c>
      <c r="M277" s="4">
        <v>12.1</v>
      </c>
      <c r="N277" s="18" t="s">
        <v>38</v>
      </c>
      <c r="P277" s="13">
        <v>16</v>
      </c>
      <c r="Q277" s="14">
        <v>0.50750000000000006</v>
      </c>
      <c r="R277" s="4">
        <v>17.5</v>
      </c>
      <c r="S277" s="18" t="s">
        <v>43</v>
      </c>
      <c r="U277" s="13">
        <v>16</v>
      </c>
      <c r="V277" s="14">
        <v>0.54149999999999998</v>
      </c>
      <c r="W277" s="4">
        <v>9.5</v>
      </c>
      <c r="X277" s="18" t="s">
        <v>28</v>
      </c>
      <c r="Z277" s="13">
        <v>16</v>
      </c>
      <c r="AA277" s="14">
        <v>0.50560000000000005</v>
      </c>
      <c r="AB277" s="4">
        <v>31.6</v>
      </c>
      <c r="AC277" s="18" t="s">
        <v>31</v>
      </c>
      <c r="AE277" s="13">
        <v>16</v>
      </c>
      <c r="AF277" s="14">
        <v>0.51336344086021513</v>
      </c>
      <c r="AG277" s="4">
        <v>15.098924731182796</v>
      </c>
      <c r="AH277" s="18" t="s">
        <v>45</v>
      </c>
      <c r="AJ277" s="13">
        <v>16</v>
      </c>
      <c r="AK277" s="14">
        <v>0.53239999999999998</v>
      </c>
      <c r="AL277" s="4">
        <v>12.1</v>
      </c>
      <c r="AM277" s="18" t="s">
        <v>21</v>
      </c>
      <c r="AO277" s="13">
        <v>16</v>
      </c>
      <c r="AP277" s="14">
        <v>0.54600000000000004</v>
      </c>
      <c r="AQ277" s="4">
        <v>7</v>
      </c>
      <c r="AR277" s="18" t="s">
        <v>35</v>
      </c>
      <c r="AT277" s="13">
        <v>16</v>
      </c>
      <c r="AU277" s="14">
        <v>0.74199999999999999</v>
      </c>
      <c r="AV277" s="4">
        <v>26.5</v>
      </c>
      <c r="AW277" s="18" t="s">
        <v>69</v>
      </c>
      <c r="AY277" s="13">
        <v>16</v>
      </c>
      <c r="AZ277" s="14">
        <v>0.70770000000000011</v>
      </c>
      <c r="BA277" s="4">
        <v>33.700000000000003</v>
      </c>
      <c r="BB277" s="18" t="s">
        <v>46</v>
      </c>
      <c r="BD277" s="13">
        <v>16</v>
      </c>
      <c r="BE277" s="14">
        <v>0.63960000000000006</v>
      </c>
      <c r="BF277" s="4">
        <v>12.3</v>
      </c>
      <c r="BG277" s="18" t="s">
        <v>64</v>
      </c>
    </row>
    <row r="278" spans="1:60" ht="19.5" thickBot="1" x14ac:dyDescent="0.45">
      <c r="A278" s="13">
        <v>17</v>
      </c>
      <c r="B278" s="14">
        <v>0.44650000000000001</v>
      </c>
      <c r="C278" s="4">
        <v>4.7</v>
      </c>
      <c r="D278" s="18" t="s">
        <v>43</v>
      </c>
      <c r="F278" s="13">
        <v>17</v>
      </c>
      <c r="G278" s="14">
        <v>0.49293271461716937</v>
      </c>
      <c r="H278" s="4">
        <v>3.3306264501160094</v>
      </c>
      <c r="I278" s="18" t="s">
        <v>51</v>
      </c>
      <c r="K278" s="13">
        <v>17</v>
      </c>
      <c r="L278" s="14">
        <v>0.42500000000000004</v>
      </c>
      <c r="M278" s="4">
        <v>12.5</v>
      </c>
      <c r="N278" s="18" t="s">
        <v>35</v>
      </c>
      <c r="P278" s="13">
        <v>17</v>
      </c>
      <c r="Q278" s="14">
        <v>0.50537142857142858</v>
      </c>
      <c r="R278" s="4">
        <v>11.485714285714286</v>
      </c>
      <c r="S278" s="18" t="s">
        <v>29</v>
      </c>
      <c r="U278" s="13">
        <v>17</v>
      </c>
      <c r="V278" s="14">
        <v>0.51480000000000004</v>
      </c>
      <c r="W278" s="4">
        <v>9.9</v>
      </c>
      <c r="X278" s="18" t="s">
        <v>33</v>
      </c>
      <c r="Z278" s="13">
        <v>17</v>
      </c>
      <c r="AA278" s="14">
        <v>0.48799999999999999</v>
      </c>
      <c r="AB278" s="4">
        <v>30.5</v>
      </c>
      <c r="AC278" s="18" t="s">
        <v>19</v>
      </c>
      <c r="AE278" s="13">
        <v>17</v>
      </c>
      <c r="AF278" s="14">
        <v>0.49590000000000006</v>
      </c>
      <c r="AG278" s="4">
        <v>17.100000000000001</v>
      </c>
      <c r="AH278" s="18" t="s">
        <v>54</v>
      </c>
      <c r="AJ278" s="13">
        <v>17</v>
      </c>
      <c r="AK278" s="14">
        <v>0.41366911764705883</v>
      </c>
      <c r="AL278" s="20">
        <v>4.3544117647058824</v>
      </c>
      <c r="AM278" s="18" t="s">
        <v>50</v>
      </c>
      <c r="AO278" s="13">
        <v>17</v>
      </c>
      <c r="AP278" s="14">
        <v>0.52108783783783785</v>
      </c>
      <c r="AQ278" s="4">
        <v>9.1418918918918912</v>
      </c>
      <c r="AR278" s="18" t="s">
        <v>54</v>
      </c>
      <c r="AT278" s="13">
        <v>17</v>
      </c>
      <c r="AU278" s="14">
        <v>0.71630000000000005</v>
      </c>
      <c r="AV278" s="4">
        <v>24.7</v>
      </c>
      <c r="AW278" s="18" t="s">
        <v>154</v>
      </c>
      <c r="AY278" s="13">
        <v>17</v>
      </c>
      <c r="AZ278" s="14">
        <v>0.70275906976744196</v>
      </c>
      <c r="BA278" s="4">
        <v>4.7483720930232565</v>
      </c>
      <c r="BB278" s="18" t="s">
        <v>36</v>
      </c>
      <c r="BD278" s="13">
        <v>17</v>
      </c>
      <c r="BE278" s="14">
        <v>0.62813793103448279</v>
      </c>
      <c r="BF278" s="4">
        <v>14.275862068965518</v>
      </c>
      <c r="BG278" s="18" t="s">
        <v>61</v>
      </c>
    </row>
    <row r="279" spans="1:60" ht="19.5" thickBot="1" x14ac:dyDescent="0.45">
      <c r="A279" s="40">
        <v>18</v>
      </c>
      <c r="B279" s="22">
        <v>0.42899999999999999</v>
      </c>
      <c r="C279" s="39">
        <v>5.5</v>
      </c>
      <c r="D279" s="24" t="s">
        <v>29</v>
      </c>
      <c r="F279" s="40">
        <v>18</v>
      </c>
      <c r="G279" s="22">
        <v>0.38949999999999996</v>
      </c>
      <c r="H279" s="39">
        <v>4.0999999999999996</v>
      </c>
      <c r="I279" s="24" t="s">
        <v>19</v>
      </c>
      <c r="K279" s="40">
        <v>18</v>
      </c>
      <c r="L279" s="22">
        <v>0.39402580645161295</v>
      </c>
      <c r="M279" s="23">
        <v>13.587096774193549</v>
      </c>
      <c r="N279" s="24" t="s">
        <v>33</v>
      </c>
      <c r="P279" s="40">
        <v>18</v>
      </c>
      <c r="Q279" s="22">
        <v>0.47118719999999992</v>
      </c>
      <c r="R279" s="23">
        <v>20.486399999999996</v>
      </c>
      <c r="S279" s="24" t="s">
        <v>39</v>
      </c>
      <c r="U279" s="40">
        <v>18</v>
      </c>
      <c r="V279" s="22">
        <v>0.50349999999999995</v>
      </c>
      <c r="W279" s="39">
        <v>5.3</v>
      </c>
      <c r="X279" s="24" t="s">
        <v>23</v>
      </c>
      <c r="Z279" s="40">
        <v>18</v>
      </c>
      <c r="AA279" s="22">
        <v>0.48273451327433631</v>
      </c>
      <c r="AB279" s="23">
        <v>8.4690265486725664</v>
      </c>
      <c r="AC279" s="24" t="s">
        <v>38</v>
      </c>
      <c r="AE279" s="40">
        <v>18</v>
      </c>
      <c r="AF279" s="22">
        <v>0.49054969325153369</v>
      </c>
      <c r="AG279" s="23">
        <v>8.6061349693251525</v>
      </c>
      <c r="AH279" s="24" t="s">
        <v>21</v>
      </c>
      <c r="AJ279" s="40">
        <v>18</v>
      </c>
      <c r="AK279" s="22">
        <v>0.36854999999999999</v>
      </c>
      <c r="AL279" s="23">
        <v>4.7249999999999996</v>
      </c>
      <c r="AM279" s="24" t="s">
        <v>45</v>
      </c>
      <c r="AO279" s="40">
        <v>18</v>
      </c>
      <c r="AP279" s="22">
        <v>0.35150000000000003</v>
      </c>
      <c r="AQ279" s="23">
        <v>3.7</v>
      </c>
      <c r="AR279" s="24" t="s">
        <v>29</v>
      </c>
      <c r="AT279" s="40">
        <v>18</v>
      </c>
      <c r="AU279" s="22">
        <v>0.57506456953642382</v>
      </c>
      <c r="AV279" s="23">
        <v>6.0533112582781454</v>
      </c>
      <c r="AW279" s="24" t="s">
        <v>57</v>
      </c>
      <c r="AY279" s="40">
        <v>18</v>
      </c>
      <c r="AZ279" s="22">
        <v>0.59360000000000002</v>
      </c>
      <c r="BA279" s="23">
        <v>37.1</v>
      </c>
      <c r="BB279" s="24" t="s">
        <v>42</v>
      </c>
      <c r="BD279" s="40">
        <v>18</v>
      </c>
      <c r="BE279" s="22">
        <v>0.35519999999999996</v>
      </c>
      <c r="BF279" s="39">
        <v>2.4</v>
      </c>
      <c r="BG279" s="24" t="s">
        <v>65</v>
      </c>
    </row>
    <row r="280" spans="1:60" x14ac:dyDescent="0.4">
      <c r="A280" s="27">
        <v>19</v>
      </c>
      <c r="B280" s="14">
        <v>0.31</v>
      </c>
      <c r="C280" s="4">
        <v>129.01000000000002</v>
      </c>
      <c r="D280" s="28" t="s">
        <v>21</v>
      </c>
      <c r="E280" s="29"/>
      <c r="F280" s="27">
        <v>19</v>
      </c>
      <c r="G280" s="14">
        <v>0.31</v>
      </c>
      <c r="H280" s="4">
        <v>148.65</v>
      </c>
      <c r="I280" s="28" t="s">
        <v>43</v>
      </c>
      <c r="J280" s="29"/>
      <c r="K280" s="27">
        <v>19</v>
      </c>
      <c r="L280" s="14">
        <v>0.31</v>
      </c>
      <c r="M280" s="4">
        <v>193.3</v>
      </c>
      <c r="N280" s="28" t="s">
        <v>26</v>
      </c>
      <c r="O280" s="29"/>
      <c r="P280" s="27">
        <v>19</v>
      </c>
      <c r="Q280" s="14">
        <v>0.31</v>
      </c>
      <c r="R280" s="4">
        <v>100</v>
      </c>
      <c r="S280" s="28" t="s">
        <v>28</v>
      </c>
      <c r="T280" s="29"/>
      <c r="U280" s="27">
        <v>19</v>
      </c>
      <c r="V280" s="14">
        <v>0.31</v>
      </c>
      <c r="W280" s="4">
        <v>60</v>
      </c>
      <c r="X280" s="28" t="s">
        <v>29</v>
      </c>
      <c r="Y280" s="29"/>
      <c r="Z280" s="27">
        <v>19</v>
      </c>
      <c r="AA280" s="14">
        <v>0.31</v>
      </c>
      <c r="AB280" s="4">
        <v>56.093877551020405</v>
      </c>
      <c r="AC280" s="28" t="s">
        <v>45</v>
      </c>
      <c r="AD280" s="29"/>
      <c r="AE280" s="27">
        <v>19</v>
      </c>
      <c r="AF280" s="14">
        <v>0.31</v>
      </c>
      <c r="AG280" s="4">
        <v>96.966666666666654</v>
      </c>
      <c r="AH280" s="28" t="s">
        <v>27</v>
      </c>
      <c r="AI280" s="29"/>
      <c r="AJ280" s="27">
        <v>19</v>
      </c>
      <c r="AK280" s="14">
        <v>0.31</v>
      </c>
      <c r="AL280" s="4">
        <v>505.55</v>
      </c>
      <c r="AM280" s="28" t="s">
        <v>43</v>
      </c>
      <c r="AN280" s="29"/>
      <c r="AO280" s="27">
        <v>19</v>
      </c>
      <c r="AP280" s="14">
        <v>0.31</v>
      </c>
      <c r="AQ280" s="4">
        <v>102.18181818181819</v>
      </c>
      <c r="AR280" s="28" t="s">
        <v>51</v>
      </c>
      <c r="AS280" s="29"/>
      <c r="AT280" s="27">
        <v>19</v>
      </c>
      <c r="AU280" s="14">
        <v>0.31</v>
      </c>
      <c r="AV280" s="4">
        <v>87.814999999999998</v>
      </c>
      <c r="AW280" s="28" t="s">
        <v>153</v>
      </c>
      <c r="AX280" s="29"/>
      <c r="AY280" s="27">
        <v>19</v>
      </c>
      <c r="AZ280" s="14">
        <v>0.31</v>
      </c>
      <c r="BA280" s="4">
        <v>103.2</v>
      </c>
      <c r="BB280" s="28" t="s">
        <v>209</v>
      </c>
      <c r="BC280" s="29"/>
      <c r="BD280" s="27">
        <v>19</v>
      </c>
      <c r="BE280" s="14">
        <v>0.31</v>
      </c>
      <c r="BF280" s="4">
        <v>233.1</v>
      </c>
      <c r="BG280" s="28" t="s">
        <v>35</v>
      </c>
      <c r="BH280" s="29"/>
    </row>
    <row r="281" spans="1:60" x14ac:dyDescent="0.4">
      <c r="A281" s="27">
        <v>20</v>
      </c>
      <c r="B281" s="14">
        <v>0.3</v>
      </c>
      <c r="C281" s="4">
        <v>318.375</v>
      </c>
      <c r="D281" s="28" t="s">
        <v>34</v>
      </c>
      <c r="E281" s="30"/>
      <c r="F281" s="27">
        <v>20</v>
      </c>
      <c r="G281" s="14">
        <v>0.3</v>
      </c>
      <c r="H281" s="4">
        <v>99.7</v>
      </c>
      <c r="I281" s="28" t="s">
        <v>34</v>
      </c>
      <c r="J281" s="30"/>
      <c r="K281" s="27">
        <v>20</v>
      </c>
      <c r="L281" s="14">
        <v>0.3</v>
      </c>
      <c r="M281" s="4">
        <v>824</v>
      </c>
      <c r="N281" s="28" t="s">
        <v>40</v>
      </c>
      <c r="O281" s="30"/>
      <c r="P281" s="27">
        <v>20</v>
      </c>
      <c r="Q281" s="14">
        <v>0.3</v>
      </c>
      <c r="R281" s="4">
        <v>169.8</v>
      </c>
      <c r="S281" s="28" t="s">
        <v>35</v>
      </c>
      <c r="T281" s="30"/>
      <c r="U281" s="27">
        <v>20</v>
      </c>
      <c r="V281" s="14">
        <v>0.3</v>
      </c>
      <c r="W281" s="4">
        <v>70.890909090909091</v>
      </c>
      <c r="X281" s="28" t="s">
        <v>22</v>
      </c>
      <c r="Y281" s="30"/>
      <c r="Z281" s="27">
        <v>20</v>
      </c>
      <c r="AA281" s="14">
        <v>0.3</v>
      </c>
      <c r="AB281" s="4">
        <v>73.178947368421049</v>
      </c>
      <c r="AC281" s="28" t="s">
        <v>40</v>
      </c>
      <c r="AD281" s="30"/>
      <c r="AE281" s="27">
        <v>20</v>
      </c>
      <c r="AF281" s="14">
        <v>0.3</v>
      </c>
      <c r="AG281" s="4">
        <v>114</v>
      </c>
      <c r="AH281" s="28" t="s">
        <v>29</v>
      </c>
      <c r="AI281" s="30"/>
      <c r="AJ281" s="27">
        <v>20</v>
      </c>
      <c r="AK281" s="14">
        <v>0.3</v>
      </c>
      <c r="AL281" s="4">
        <v>379.15</v>
      </c>
      <c r="AM281" s="28" t="s">
        <v>26</v>
      </c>
      <c r="AN281" s="30"/>
      <c r="AO281" s="27">
        <v>20</v>
      </c>
      <c r="AP281" s="14">
        <v>0.3</v>
      </c>
      <c r="AQ281" s="4">
        <v>116.03333333333333</v>
      </c>
      <c r="AR281" s="28" t="s">
        <v>46</v>
      </c>
      <c r="AS281" s="30"/>
      <c r="AT281" s="27">
        <v>20</v>
      </c>
      <c r="AU281" s="14">
        <v>0.3</v>
      </c>
      <c r="AV281" s="4">
        <v>194.2</v>
      </c>
      <c r="AW281" s="28" t="s">
        <v>120</v>
      </c>
      <c r="AX281" s="30"/>
      <c r="AY281" s="27">
        <v>20</v>
      </c>
      <c r="AZ281" s="14">
        <v>0.3</v>
      </c>
      <c r="BA281" s="4">
        <v>58.1</v>
      </c>
      <c r="BB281" s="28" t="s">
        <v>210</v>
      </c>
      <c r="BC281" s="30"/>
      <c r="BD281" s="27">
        <v>20</v>
      </c>
      <c r="BE281" s="14">
        <v>0.3</v>
      </c>
      <c r="BF281" s="4">
        <v>128.40002199997801</v>
      </c>
      <c r="BG281" s="28" t="s">
        <v>51</v>
      </c>
      <c r="BH281" s="30"/>
    </row>
    <row r="282" spans="1:60" x14ac:dyDescent="0.4">
      <c r="A282" s="27">
        <v>21</v>
      </c>
      <c r="B282" s="14">
        <v>0.28999999999999998</v>
      </c>
      <c r="C282" s="4">
        <v>181.9</v>
      </c>
      <c r="D282" s="28" t="s">
        <v>38</v>
      </c>
      <c r="E282" s="31"/>
      <c r="F282" s="27">
        <v>21</v>
      </c>
      <c r="G282" s="14">
        <v>0.28999999999999998</v>
      </c>
      <c r="H282" s="4">
        <v>124.2</v>
      </c>
      <c r="I282" s="28" t="s">
        <v>24</v>
      </c>
      <c r="J282" s="31"/>
      <c r="K282" s="27">
        <v>21</v>
      </c>
      <c r="L282" s="14">
        <v>0.28999999999999998</v>
      </c>
      <c r="M282" s="4">
        <v>295.8</v>
      </c>
      <c r="N282" s="28" t="s">
        <v>51</v>
      </c>
      <c r="O282" s="31"/>
      <c r="P282" s="27">
        <v>21</v>
      </c>
      <c r="Q282" s="14">
        <v>0.28999999999999998</v>
      </c>
      <c r="R282" s="4">
        <v>110.8</v>
      </c>
      <c r="S282" s="28" t="s">
        <v>46</v>
      </c>
      <c r="T282" s="31"/>
      <c r="U282" s="27">
        <v>21</v>
      </c>
      <c r="V282" s="14">
        <v>0.28999999999999998</v>
      </c>
      <c r="W282" s="4">
        <v>109.8</v>
      </c>
      <c r="X282" s="28" t="s">
        <v>35</v>
      </c>
      <c r="Y282" s="31"/>
      <c r="Z282" s="27">
        <v>21</v>
      </c>
      <c r="AA282" s="14">
        <v>0.28999999999999998</v>
      </c>
      <c r="AB282" s="4">
        <v>80.36571428571429</v>
      </c>
      <c r="AC282" s="28" t="s">
        <v>51</v>
      </c>
      <c r="AD282" s="31"/>
      <c r="AE282" s="27">
        <v>21</v>
      </c>
      <c r="AF282" s="14">
        <v>0.28999999999999998</v>
      </c>
      <c r="AG282" s="20">
        <v>136.06666666666666</v>
      </c>
      <c r="AH282" s="28" t="s">
        <v>50</v>
      </c>
      <c r="AI282" s="31"/>
      <c r="AJ282" s="27">
        <v>21</v>
      </c>
      <c r="AK282" s="14">
        <v>0.28999999999999998</v>
      </c>
      <c r="AL282" s="4">
        <v>464.4</v>
      </c>
      <c r="AM282" s="28" t="s">
        <v>22</v>
      </c>
      <c r="AN282" s="31"/>
      <c r="AO282" s="27">
        <v>21</v>
      </c>
      <c r="AP282" s="14">
        <v>0.28999999999999998</v>
      </c>
      <c r="AQ282" s="4">
        <v>115.2</v>
      </c>
      <c r="AR282" s="28" t="s">
        <v>42</v>
      </c>
      <c r="AS282" s="31"/>
      <c r="AT282" s="27">
        <v>21</v>
      </c>
      <c r="AU282" s="14">
        <v>0.28999999999999998</v>
      </c>
      <c r="AV282" s="4">
        <v>147.1</v>
      </c>
      <c r="AW282" s="28" t="s">
        <v>93</v>
      </c>
      <c r="AX282" s="31"/>
      <c r="AY282" s="27">
        <v>21</v>
      </c>
      <c r="AZ282" s="14">
        <v>0.28999999999999998</v>
      </c>
      <c r="BA282" s="4">
        <v>61.25</v>
      </c>
      <c r="BB282" s="28" t="s">
        <v>54</v>
      </c>
      <c r="BC282" s="31"/>
      <c r="BD282" s="27">
        <v>21</v>
      </c>
      <c r="BE282" s="14">
        <v>0.28999999999999998</v>
      </c>
      <c r="BF282" s="4">
        <v>205.2</v>
      </c>
      <c r="BG282" s="28" t="s">
        <v>34</v>
      </c>
      <c r="BH282" s="31"/>
    </row>
    <row r="283" spans="1:60" x14ac:dyDescent="0.4">
      <c r="A283" s="27">
        <v>22</v>
      </c>
      <c r="B283" s="14">
        <v>0.28000000000000003</v>
      </c>
      <c r="C283" s="4">
        <v>583.6</v>
      </c>
      <c r="D283" s="28" t="s">
        <v>35</v>
      </c>
      <c r="E283" s="32"/>
      <c r="F283" s="27">
        <v>22</v>
      </c>
      <c r="G283" s="14">
        <v>0.28000000000000003</v>
      </c>
      <c r="H283" s="4">
        <v>286.60000000000002</v>
      </c>
      <c r="I283" s="28" t="s">
        <v>30</v>
      </c>
      <c r="J283" s="32"/>
      <c r="K283" s="27">
        <v>22</v>
      </c>
      <c r="L283" s="14">
        <v>0.28000000000000003</v>
      </c>
      <c r="M283" s="4">
        <v>303.55</v>
      </c>
      <c r="N283" s="28" t="s">
        <v>30</v>
      </c>
      <c r="O283" s="32"/>
      <c r="P283" s="27">
        <v>22</v>
      </c>
      <c r="Q283" s="14">
        <v>0.28000000000000003</v>
      </c>
      <c r="R283" s="4">
        <v>124.3</v>
      </c>
      <c r="S283" s="28" t="s">
        <v>26</v>
      </c>
      <c r="T283" s="32"/>
      <c r="U283" s="27">
        <v>22</v>
      </c>
      <c r="V283" s="14">
        <v>0.28000000000000003</v>
      </c>
      <c r="W283" s="4">
        <v>0</v>
      </c>
      <c r="X283" s="28" t="s">
        <v>62</v>
      </c>
      <c r="Y283" s="32"/>
      <c r="Z283" s="27">
        <v>22</v>
      </c>
      <c r="AA283" s="14">
        <v>0.28000000000000003</v>
      </c>
      <c r="AB283" s="4">
        <v>67.3</v>
      </c>
      <c r="AC283" s="28" t="s">
        <v>24</v>
      </c>
      <c r="AD283" s="32"/>
      <c r="AE283" s="27">
        <v>22</v>
      </c>
      <c r="AF283" s="14">
        <v>0.28000000000000003</v>
      </c>
      <c r="AG283" s="4">
        <v>134.9</v>
      </c>
      <c r="AH283" s="28" t="s">
        <v>35</v>
      </c>
      <c r="AI283" s="32"/>
      <c r="AJ283" s="27">
        <v>22</v>
      </c>
      <c r="AK283" s="14">
        <v>0.28000000000000003</v>
      </c>
      <c r="AL283" s="4">
        <v>0</v>
      </c>
      <c r="AM283" s="28" t="s">
        <v>62</v>
      </c>
      <c r="AN283" s="32"/>
      <c r="AO283" s="27">
        <v>22</v>
      </c>
      <c r="AP283" s="14">
        <v>0.28000000000000003</v>
      </c>
      <c r="AQ283" s="4">
        <v>145</v>
      </c>
      <c r="AR283" s="28" t="s">
        <v>43</v>
      </c>
      <c r="AS283" s="32"/>
      <c r="AT283" s="27">
        <v>22</v>
      </c>
      <c r="AU283" s="14">
        <v>0.28000000000000003</v>
      </c>
      <c r="AV283" s="4">
        <v>92.715789473684211</v>
      </c>
      <c r="AW283" s="28" t="s">
        <v>129</v>
      </c>
      <c r="AX283" s="32"/>
      <c r="AY283" s="27">
        <v>22</v>
      </c>
      <c r="AZ283" s="14">
        <v>0.28000000000000003</v>
      </c>
      <c r="BA283" s="4">
        <v>145.1</v>
      </c>
      <c r="BB283" s="28" t="s">
        <v>211</v>
      </c>
      <c r="BC283" s="32"/>
      <c r="BD283" s="27">
        <v>22</v>
      </c>
      <c r="BE283" s="14">
        <v>0.28000000000000003</v>
      </c>
      <c r="BF283" s="4">
        <v>280.60000000000002</v>
      </c>
      <c r="BG283" s="28" t="s">
        <v>38</v>
      </c>
      <c r="BH283" s="32"/>
    </row>
    <row r="284" spans="1:60" x14ac:dyDescent="0.4">
      <c r="A284" s="27">
        <v>23</v>
      </c>
      <c r="B284" s="14">
        <v>0.27</v>
      </c>
      <c r="C284" s="4">
        <v>201.2</v>
      </c>
      <c r="D284" s="28" t="s">
        <v>31</v>
      </c>
      <c r="E284" s="32"/>
      <c r="F284" s="27">
        <v>23</v>
      </c>
      <c r="G284" s="14">
        <v>0.27</v>
      </c>
      <c r="H284" s="4">
        <v>338.7</v>
      </c>
      <c r="I284" s="28" t="s">
        <v>50</v>
      </c>
      <c r="J284" s="32"/>
      <c r="K284" s="27">
        <v>23</v>
      </c>
      <c r="L284" s="14">
        <v>0.27</v>
      </c>
      <c r="M284" s="4">
        <v>824</v>
      </c>
      <c r="N284" s="28" t="s">
        <v>40</v>
      </c>
      <c r="O284" s="32"/>
      <c r="P284" s="27">
        <v>23</v>
      </c>
      <c r="Q284" s="14">
        <v>0.27</v>
      </c>
      <c r="R284" s="4">
        <v>124.3</v>
      </c>
      <c r="S284" s="28" t="s">
        <v>26</v>
      </c>
      <c r="T284" s="32"/>
      <c r="U284" s="27">
        <v>23</v>
      </c>
      <c r="V284" s="14">
        <v>0.27</v>
      </c>
      <c r="W284" s="4">
        <v>0</v>
      </c>
      <c r="X284" s="28" t="s">
        <v>62</v>
      </c>
      <c r="Y284" s="32"/>
      <c r="Z284" s="27">
        <v>23</v>
      </c>
      <c r="AA284" s="14">
        <v>0.27</v>
      </c>
      <c r="AB284" s="4">
        <v>122.9</v>
      </c>
      <c r="AC284" s="28" t="s">
        <v>43</v>
      </c>
      <c r="AD284" s="32"/>
      <c r="AE284" s="27">
        <v>23</v>
      </c>
      <c r="AF284" s="14">
        <v>0.27</v>
      </c>
      <c r="AG284" s="4">
        <v>191.82857142857142</v>
      </c>
      <c r="AH284" s="28" t="s">
        <v>38</v>
      </c>
      <c r="AI284" s="32"/>
      <c r="AJ284" s="27">
        <v>23</v>
      </c>
      <c r="AK284" s="14">
        <v>0.27</v>
      </c>
      <c r="AL284" s="4">
        <v>0</v>
      </c>
      <c r="AM284" s="28" t="s">
        <v>62</v>
      </c>
      <c r="AN284" s="32"/>
      <c r="AO284" s="27">
        <v>23</v>
      </c>
      <c r="AP284" s="14">
        <v>0.27</v>
      </c>
      <c r="AQ284" s="4">
        <v>233.25</v>
      </c>
      <c r="AR284" s="28" t="s">
        <v>30</v>
      </c>
      <c r="AS284" s="32"/>
      <c r="AT284" s="27">
        <v>23</v>
      </c>
      <c r="AU284" s="14">
        <v>0.27</v>
      </c>
      <c r="AV284" s="4">
        <v>213.4</v>
      </c>
      <c r="AW284" s="28" t="s">
        <v>31</v>
      </c>
      <c r="AX284" s="32"/>
      <c r="AY284" s="27">
        <v>23</v>
      </c>
      <c r="AZ284" s="14">
        <v>0.27</v>
      </c>
      <c r="BA284" s="4">
        <v>69.8</v>
      </c>
      <c r="BB284" s="28" t="s">
        <v>88</v>
      </c>
      <c r="BC284" s="32"/>
      <c r="BD284" s="27">
        <v>23</v>
      </c>
      <c r="BE284" s="14">
        <v>0.27</v>
      </c>
      <c r="BF284" s="4">
        <v>130.9</v>
      </c>
      <c r="BG284" s="28" t="s">
        <v>20</v>
      </c>
      <c r="BH284" s="32"/>
    </row>
    <row r="285" spans="1:60" x14ac:dyDescent="0.4">
      <c r="A285" s="27">
        <v>24</v>
      </c>
      <c r="B285" s="14">
        <v>0.26</v>
      </c>
      <c r="C285" s="4">
        <v>667</v>
      </c>
      <c r="D285" s="41" t="s">
        <v>30</v>
      </c>
      <c r="E285" s="32"/>
      <c r="F285" s="27">
        <v>24</v>
      </c>
      <c r="G285" s="14">
        <v>0.26</v>
      </c>
      <c r="H285" s="4">
        <v>174.63749999999999</v>
      </c>
      <c r="I285" s="41" t="s">
        <v>31</v>
      </c>
      <c r="J285" s="32"/>
      <c r="K285" s="27">
        <v>24</v>
      </c>
      <c r="L285" s="14">
        <v>0.26</v>
      </c>
      <c r="M285" s="4">
        <v>303.55</v>
      </c>
      <c r="N285" s="41" t="s">
        <v>30</v>
      </c>
      <c r="O285" s="32"/>
      <c r="P285" s="27">
        <v>24</v>
      </c>
      <c r="Q285" s="14">
        <v>0.26</v>
      </c>
      <c r="R285" s="4">
        <v>220.8</v>
      </c>
      <c r="S285" s="41" t="s">
        <v>38</v>
      </c>
      <c r="T285" s="32"/>
      <c r="U285" s="27">
        <v>24</v>
      </c>
      <c r="V285" s="14">
        <v>0.26</v>
      </c>
      <c r="W285" s="4">
        <v>0</v>
      </c>
      <c r="X285" s="41" t="s">
        <v>62</v>
      </c>
      <c r="Y285" s="32"/>
      <c r="Z285" s="27">
        <v>24</v>
      </c>
      <c r="AA285" s="14">
        <v>0.26</v>
      </c>
      <c r="AB285" s="4">
        <v>81.400000000000006</v>
      </c>
      <c r="AC285" s="41" t="s">
        <v>34</v>
      </c>
      <c r="AD285" s="32"/>
      <c r="AE285" s="27">
        <v>24</v>
      </c>
      <c r="AF285" s="14">
        <v>0.26</v>
      </c>
      <c r="AG285" s="4">
        <v>174</v>
      </c>
      <c r="AH285" s="41" t="s">
        <v>33</v>
      </c>
      <c r="AI285" s="32"/>
      <c r="AJ285" s="27">
        <v>24</v>
      </c>
      <c r="AK285" s="14">
        <v>0.26</v>
      </c>
      <c r="AL285" s="4">
        <v>0</v>
      </c>
      <c r="AM285" s="41" t="s">
        <v>62</v>
      </c>
      <c r="AN285" s="32"/>
      <c r="AO285" s="27">
        <v>24</v>
      </c>
      <c r="AP285" s="14">
        <v>0.26</v>
      </c>
      <c r="AQ285" s="4">
        <v>252.16</v>
      </c>
      <c r="AR285" s="41" t="s">
        <v>40</v>
      </c>
      <c r="AS285" s="32"/>
      <c r="AT285" s="27">
        <v>24</v>
      </c>
      <c r="AU285" s="14">
        <v>0.26</v>
      </c>
      <c r="AV285" s="4">
        <v>247.4</v>
      </c>
      <c r="AW285" s="41" t="s">
        <v>90</v>
      </c>
      <c r="AX285" s="32"/>
      <c r="AY285" s="27">
        <v>24</v>
      </c>
      <c r="AZ285" s="14">
        <v>0.26</v>
      </c>
      <c r="BA285" s="4">
        <v>141</v>
      </c>
      <c r="BB285" s="41" t="s">
        <v>58</v>
      </c>
      <c r="BC285" s="32"/>
      <c r="BD285" s="27">
        <v>24</v>
      </c>
      <c r="BE285" s="14">
        <v>0.26</v>
      </c>
      <c r="BF285" s="4">
        <v>254.6</v>
      </c>
      <c r="BG285" s="41" t="s">
        <v>47</v>
      </c>
      <c r="BH285" s="32"/>
    </row>
    <row r="286" spans="1:60" ht="19.5" thickBot="1" x14ac:dyDescent="0.45">
      <c r="A286" s="27">
        <v>25</v>
      </c>
      <c r="B286" s="14">
        <v>0.25</v>
      </c>
      <c r="C286" s="4">
        <v>1077.5</v>
      </c>
      <c r="D286" s="41" t="s">
        <v>45</v>
      </c>
      <c r="E286" s="33"/>
      <c r="F286" s="27">
        <v>25</v>
      </c>
      <c r="G286" s="14">
        <v>0.25</v>
      </c>
      <c r="H286" s="4">
        <v>227.2</v>
      </c>
      <c r="I286" s="41" t="s">
        <v>25</v>
      </c>
      <c r="J286" s="33"/>
      <c r="K286" s="27">
        <v>25</v>
      </c>
      <c r="L286" s="14">
        <v>0.25</v>
      </c>
      <c r="M286" s="4">
        <v>576.79999999999995</v>
      </c>
      <c r="N286" s="41" t="s">
        <v>24</v>
      </c>
      <c r="O286" s="33"/>
      <c r="P286" s="27">
        <v>25</v>
      </c>
      <c r="Q286" s="14">
        <v>0.25</v>
      </c>
      <c r="R286" s="4">
        <v>145.9</v>
      </c>
      <c r="S286" s="41" t="s">
        <v>50</v>
      </c>
      <c r="T286" s="33"/>
      <c r="U286" s="27">
        <v>25</v>
      </c>
      <c r="V286" s="14">
        <v>0.25</v>
      </c>
      <c r="W286" s="4">
        <v>0</v>
      </c>
      <c r="X286" s="41" t="s">
        <v>62</v>
      </c>
      <c r="Y286" s="33"/>
      <c r="Z286" s="27">
        <v>25</v>
      </c>
      <c r="AA286" s="14">
        <v>0.25</v>
      </c>
      <c r="AB286" s="4">
        <v>189</v>
      </c>
      <c r="AC286" s="41" t="s">
        <v>25</v>
      </c>
      <c r="AD286" s="33"/>
      <c r="AE286" s="27">
        <v>25</v>
      </c>
      <c r="AF286" s="14">
        <v>0.25</v>
      </c>
      <c r="AG286" s="4">
        <v>186.2</v>
      </c>
      <c r="AH286" s="41" t="s">
        <v>42</v>
      </c>
      <c r="AI286" s="33"/>
      <c r="AJ286" s="27">
        <v>25</v>
      </c>
      <c r="AK286" s="14">
        <v>0.25</v>
      </c>
      <c r="AL286" s="4">
        <v>0</v>
      </c>
      <c r="AM286" s="41" t="s">
        <v>62</v>
      </c>
      <c r="AN286" s="33"/>
      <c r="AO286" s="27">
        <v>25</v>
      </c>
      <c r="AP286" s="14">
        <v>0.25</v>
      </c>
      <c r="AQ286" s="4">
        <v>235</v>
      </c>
      <c r="AR286" s="41" t="s">
        <v>34</v>
      </c>
      <c r="AS286" s="33"/>
      <c r="AT286" s="27">
        <v>25</v>
      </c>
      <c r="AU286" s="14">
        <v>0.25</v>
      </c>
      <c r="AV286" s="4">
        <v>182.7</v>
      </c>
      <c r="AW286" s="41" t="s">
        <v>88</v>
      </c>
      <c r="AX286" s="33"/>
      <c r="AY286" s="27">
        <v>25</v>
      </c>
      <c r="AZ286" s="14">
        <v>0.25</v>
      </c>
      <c r="BA286" s="4">
        <v>157.30000000000001</v>
      </c>
      <c r="BB286" s="41" t="s">
        <v>212</v>
      </c>
      <c r="BC286" s="33"/>
      <c r="BD286" s="27">
        <v>25</v>
      </c>
      <c r="BE286" s="14">
        <v>0.25</v>
      </c>
      <c r="BF286" s="4">
        <v>268.50002699997299</v>
      </c>
      <c r="BG286" s="41" t="s">
        <v>60</v>
      </c>
      <c r="BH286" s="33"/>
    </row>
    <row r="287" spans="1:60" ht="19.5" thickBot="1" x14ac:dyDescent="0.45">
      <c r="A287" s="27">
        <v>26</v>
      </c>
      <c r="B287" s="14">
        <v>0.24</v>
      </c>
      <c r="C287" s="4">
        <v>412</v>
      </c>
      <c r="D287" s="28" t="s">
        <v>42</v>
      </c>
      <c r="E287" s="35"/>
      <c r="F287" s="27">
        <v>26</v>
      </c>
      <c r="G287" s="14">
        <v>0.24</v>
      </c>
      <c r="H287" s="4">
        <v>215.5</v>
      </c>
      <c r="I287" s="28" t="s">
        <v>63</v>
      </c>
      <c r="J287" s="35"/>
      <c r="K287" s="27">
        <v>26</v>
      </c>
      <c r="L287" s="14">
        <v>0.24</v>
      </c>
      <c r="M287" s="4">
        <v>346.9</v>
      </c>
      <c r="N287" s="28" t="s">
        <v>23</v>
      </c>
      <c r="O287" s="35"/>
      <c r="P287" s="27">
        <v>26</v>
      </c>
      <c r="Q287" s="14">
        <v>0.24</v>
      </c>
      <c r="R287" s="4">
        <v>150.5</v>
      </c>
      <c r="S287" s="28" t="s">
        <v>22</v>
      </c>
      <c r="T287" s="35"/>
      <c r="U287" s="27">
        <v>26</v>
      </c>
      <c r="V287" s="14">
        <v>0.24</v>
      </c>
      <c r="W287" s="4">
        <v>0</v>
      </c>
      <c r="X287" s="28" t="s">
        <v>62</v>
      </c>
      <c r="Y287" s="35"/>
      <c r="Z287" s="27">
        <v>26</v>
      </c>
      <c r="AA287" s="14">
        <v>0.24</v>
      </c>
      <c r="AB287" s="4">
        <v>100</v>
      </c>
      <c r="AC287" s="28" t="s">
        <v>30</v>
      </c>
      <c r="AD287" s="35"/>
      <c r="AE287" s="27">
        <v>26</v>
      </c>
      <c r="AF287" s="14">
        <v>0.24</v>
      </c>
      <c r="AG287" s="4">
        <v>209.9</v>
      </c>
      <c r="AH287" s="28" t="s">
        <v>39</v>
      </c>
      <c r="AI287" s="35"/>
      <c r="AJ287" s="27">
        <v>26</v>
      </c>
      <c r="AK287" s="14">
        <v>0.24</v>
      </c>
      <c r="AL287" s="4">
        <v>0</v>
      </c>
      <c r="AM287" s="28" t="s">
        <v>62</v>
      </c>
      <c r="AN287" s="35"/>
      <c r="AO287" s="27">
        <v>26</v>
      </c>
      <c r="AP287" s="14">
        <v>0.24</v>
      </c>
      <c r="AQ287" s="4">
        <v>301.3</v>
      </c>
      <c r="AR287" s="28" t="s">
        <v>25</v>
      </c>
      <c r="AS287" s="35"/>
      <c r="AT287" s="27">
        <v>26</v>
      </c>
      <c r="AU287" s="14">
        <v>0.24</v>
      </c>
      <c r="AV287" s="4">
        <v>91.4</v>
      </c>
      <c r="AW287" s="28" t="s">
        <v>55</v>
      </c>
      <c r="AX287" s="35"/>
      <c r="AY287" s="27">
        <v>26</v>
      </c>
      <c r="AZ287" s="14">
        <v>0.24</v>
      </c>
      <c r="BA287" s="4">
        <v>119.6</v>
      </c>
      <c r="BB287" s="28" t="s">
        <v>213</v>
      </c>
      <c r="BC287" s="35"/>
      <c r="BD287" s="27">
        <v>26</v>
      </c>
      <c r="BE287" s="14">
        <v>0.24</v>
      </c>
      <c r="BF287" s="4">
        <v>269.89999999999998</v>
      </c>
      <c r="BG287" s="28" t="s">
        <v>66</v>
      </c>
      <c r="BH287" s="35"/>
    </row>
    <row r="288" spans="1:60" x14ac:dyDescent="0.4">
      <c r="A288" s="27">
        <v>27</v>
      </c>
      <c r="B288" s="14">
        <v>0.23</v>
      </c>
      <c r="C288" s="4">
        <v>359</v>
      </c>
      <c r="D288" s="28" t="s">
        <v>50</v>
      </c>
      <c r="E288" s="36"/>
      <c r="F288" s="27">
        <v>27</v>
      </c>
      <c r="G288" s="14">
        <v>0.23</v>
      </c>
      <c r="H288" s="4">
        <v>503.5</v>
      </c>
      <c r="I288" s="28" t="s">
        <v>23</v>
      </c>
      <c r="J288" s="36"/>
      <c r="K288" s="27">
        <v>27</v>
      </c>
      <c r="L288" s="14">
        <v>0.23</v>
      </c>
      <c r="M288" s="4">
        <v>410</v>
      </c>
      <c r="N288" s="28" t="s">
        <v>36</v>
      </c>
      <c r="O288" s="36"/>
      <c r="P288" s="27">
        <v>27</v>
      </c>
      <c r="Q288" s="14">
        <v>0.23</v>
      </c>
      <c r="R288" s="4">
        <v>152.1</v>
      </c>
      <c r="S288" s="28" t="s">
        <v>34</v>
      </c>
      <c r="T288" s="36"/>
      <c r="U288" s="27">
        <v>27</v>
      </c>
      <c r="V288" s="14">
        <v>0.23</v>
      </c>
      <c r="W288" s="4">
        <v>0</v>
      </c>
      <c r="X288" s="28" t="s">
        <v>62</v>
      </c>
      <c r="Y288" s="36"/>
      <c r="Z288" s="27">
        <v>27</v>
      </c>
      <c r="AA288" s="14">
        <v>0.23</v>
      </c>
      <c r="AB288" s="4">
        <v>207.1</v>
      </c>
      <c r="AC288" s="28" t="s">
        <v>23</v>
      </c>
      <c r="AD288" s="36"/>
      <c r="AE288" s="27">
        <v>27</v>
      </c>
      <c r="AF288" s="14">
        <v>0.23</v>
      </c>
      <c r="AG288" s="4">
        <v>228</v>
      </c>
      <c r="AH288" s="28" t="s">
        <v>26</v>
      </c>
      <c r="AI288" s="36"/>
      <c r="AJ288" s="27">
        <v>27</v>
      </c>
      <c r="AK288" s="14">
        <v>0.23</v>
      </c>
      <c r="AL288" s="4">
        <v>0</v>
      </c>
      <c r="AM288" s="28" t="s">
        <v>62</v>
      </c>
      <c r="AN288" s="36"/>
      <c r="AO288" s="27">
        <v>27</v>
      </c>
      <c r="AP288" s="14">
        <v>0.23</v>
      </c>
      <c r="AQ288" s="4">
        <v>416.5</v>
      </c>
      <c r="AR288" s="28" t="s">
        <v>28</v>
      </c>
      <c r="AS288" s="36"/>
      <c r="AT288" s="27">
        <v>27</v>
      </c>
      <c r="AU288" s="14">
        <v>0.23</v>
      </c>
      <c r="AV288" s="4">
        <v>102.9</v>
      </c>
      <c r="AW288" s="28" t="s">
        <v>58</v>
      </c>
      <c r="AX288" s="36"/>
      <c r="AY288" s="27">
        <v>27</v>
      </c>
      <c r="AZ288" s="14">
        <v>0.23</v>
      </c>
      <c r="BA288" s="4">
        <v>99.200028999970996</v>
      </c>
      <c r="BB288" s="28" t="s">
        <v>38</v>
      </c>
      <c r="BC288" s="36"/>
      <c r="BD288" s="27">
        <v>27</v>
      </c>
      <c r="BE288" s="14">
        <v>0.23</v>
      </c>
      <c r="BF288" s="4">
        <v>275.5</v>
      </c>
      <c r="BG288" s="28" t="s">
        <v>37</v>
      </c>
      <c r="BH288" s="36"/>
    </row>
    <row r="289" spans="1:60" x14ac:dyDescent="0.4">
      <c r="A289" s="27">
        <v>28</v>
      </c>
      <c r="B289" s="14">
        <v>0.22</v>
      </c>
      <c r="C289" s="4">
        <v>442.8</v>
      </c>
      <c r="D289" s="28" t="s">
        <v>19</v>
      </c>
      <c r="F289" s="27">
        <v>28</v>
      </c>
      <c r="G289" s="14">
        <v>0.22</v>
      </c>
      <c r="H289" s="4">
        <v>228.6</v>
      </c>
      <c r="I289" s="28" t="s">
        <v>33</v>
      </c>
      <c r="K289" s="27">
        <v>28</v>
      </c>
      <c r="L289" s="14">
        <v>0.22</v>
      </c>
      <c r="M289" s="4">
        <v>845.7</v>
      </c>
      <c r="N289" s="28" t="s">
        <v>28</v>
      </c>
      <c r="P289" s="27">
        <v>28</v>
      </c>
      <c r="Q289" s="14">
        <v>0.22</v>
      </c>
      <c r="R289" s="4">
        <v>357.6</v>
      </c>
      <c r="S289" s="28" t="s">
        <v>42</v>
      </c>
      <c r="U289" s="27">
        <v>28</v>
      </c>
      <c r="V289" s="14">
        <v>0.22</v>
      </c>
      <c r="W289" s="4">
        <v>0</v>
      </c>
      <c r="X289" s="28" t="s">
        <v>62</v>
      </c>
      <c r="Z289" s="27">
        <v>28</v>
      </c>
      <c r="AA289" s="14">
        <v>0.22</v>
      </c>
      <c r="AB289" s="4">
        <v>252.3</v>
      </c>
      <c r="AC289" s="28" t="s">
        <v>28</v>
      </c>
      <c r="AE289" s="27">
        <v>28</v>
      </c>
      <c r="AF289" s="14">
        <v>0.22</v>
      </c>
      <c r="AG289" s="4">
        <v>259.3</v>
      </c>
      <c r="AH289" s="28" t="s">
        <v>22</v>
      </c>
      <c r="AJ289" s="27">
        <v>28</v>
      </c>
      <c r="AK289" s="14">
        <v>0.22</v>
      </c>
      <c r="AL289" s="4">
        <v>0</v>
      </c>
      <c r="AM289" s="28" t="s">
        <v>62</v>
      </c>
      <c r="AO289" s="27">
        <v>28</v>
      </c>
      <c r="AP289" s="14">
        <v>0.22</v>
      </c>
      <c r="AQ289" s="4">
        <v>510.9</v>
      </c>
      <c r="AR289" s="28" t="s">
        <v>23</v>
      </c>
      <c r="AT289" s="27">
        <v>28</v>
      </c>
      <c r="AU289" s="14">
        <v>0.22</v>
      </c>
      <c r="AV289" s="4">
        <v>251.9</v>
      </c>
      <c r="AW289" s="28" t="s">
        <v>60</v>
      </c>
      <c r="AY289" s="27">
        <v>28</v>
      </c>
      <c r="AZ289" s="14">
        <v>0.22</v>
      </c>
      <c r="BA289" s="4">
        <v>103.5</v>
      </c>
      <c r="BB289" s="28" t="s">
        <v>214</v>
      </c>
      <c r="BD289" s="27">
        <v>28</v>
      </c>
      <c r="BE289" s="14">
        <v>0.22</v>
      </c>
      <c r="BF289" s="4">
        <v>307.60000000000002</v>
      </c>
      <c r="BG289" s="28" t="s">
        <v>55</v>
      </c>
    </row>
    <row r="290" spans="1:60" x14ac:dyDescent="0.4">
      <c r="A290" s="27">
        <v>29</v>
      </c>
      <c r="B290" s="14">
        <v>0.21</v>
      </c>
      <c r="C290" s="4">
        <v>0</v>
      </c>
      <c r="D290" s="28" t="s">
        <v>62</v>
      </c>
      <c r="F290" s="27">
        <v>29</v>
      </c>
      <c r="G290" s="14">
        <v>0.21</v>
      </c>
      <c r="H290" s="4">
        <v>0</v>
      </c>
      <c r="I290" s="28" t="s">
        <v>62</v>
      </c>
      <c r="K290" s="27">
        <v>29</v>
      </c>
      <c r="L290" s="14">
        <v>0.21</v>
      </c>
      <c r="M290" s="4">
        <v>0</v>
      </c>
      <c r="N290" s="28" t="s">
        <v>62</v>
      </c>
      <c r="P290" s="27">
        <v>29</v>
      </c>
      <c r="Q290" s="14">
        <v>0.21</v>
      </c>
      <c r="R290" s="4">
        <v>0</v>
      </c>
      <c r="S290" s="28" t="s">
        <v>62</v>
      </c>
      <c r="U290" s="27">
        <v>29</v>
      </c>
      <c r="V290" s="14">
        <v>0.21</v>
      </c>
      <c r="W290" s="4">
        <v>0</v>
      </c>
      <c r="X290" s="28" t="s">
        <v>62</v>
      </c>
      <c r="Z290" s="27">
        <v>29</v>
      </c>
      <c r="AA290" s="14">
        <v>0.21</v>
      </c>
      <c r="AB290" s="4">
        <v>0</v>
      </c>
      <c r="AC290" s="28" t="s">
        <v>62</v>
      </c>
      <c r="AE290" s="27">
        <v>29</v>
      </c>
      <c r="AF290" s="14">
        <v>0.21</v>
      </c>
      <c r="AG290" s="4">
        <v>0</v>
      </c>
      <c r="AH290" s="28" t="s">
        <v>62</v>
      </c>
      <c r="AJ290" s="27">
        <v>29</v>
      </c>
      <c r="AK290" s="14">
        <v>0.21</v>
      </c>
      <c r="AL290" s="4">
        <v>0</v>
      </c>
      <c r="AM290" s="28" t="s">
        <v>62</v>
      </c>
      <c r="AO290" s="27">
        <v>29</v>
      </c>
      <c r="AP290" s="14">
        <v>0.21</v>
      </c>
      <c r="AQ290" s="4">
        <v>0</v>
      </c>
      <c r="AR290" s="28" t="s">
        <v>62</v>
      </c>
      <c r="AT290" s="27">
        <v>29</v>
      </c>
      <c r="AU290" s="14">
        <v>0.21</v>
      </c>
      <c r="AV290" s="4">
        <v>105.7</v>
      </c>
      <c r="AW290" s="28" t="s">
        <v>28</v>
      </c>
      <c r="AY290" s="27">
        <v>29</v>
      </c>
      <c r="AZ290" s="14">
        <v>0.21</v>
      </c>
      <c r="BA290" s="4">
        <v>148.69999999999999</v>
      </c>
      <c r="BB290" s="28" t="s">
        <v>215</v>
      </c>
      <c r="BD290" s="27">
        <v>29</v>
      </c>
      <c r="BE290" s="14">
        <v>0.21</v>
      </c>
      <c r="BF290" s="4">
        <v>330.6</v>
      </c>
      <c r="BG290" s="28" t="s">
        <v>52</v>
      </c>
    </row>
    <row r="291" spans="1:60" x14ac:dyDescent="0.4">
      <c r="A291" s="27">
        <v>30</v>
      </c>
      <c r="B291" s="14">
        <v>0.2</v>
      </c>
      <c r="C291" s="4">
        <v>0</v>
      </c>
      <c r="D291" s="28" t="s">
        <v>62</v>
      </c>
      <c r="F291" s="27">
        <v>30</v>
      </c>
      <c r="G291" s="14">
        <v>0.2</v>
      </c>
      <c r="H291" s="4">
        <v>0</v>
      </c>
      <c r="I291" s="28" t="s">
        <v>62</v>
      </c>
      <c r="K291" s="27">
        <v>30</v>
      </c>
      <c r="L291" s="14">
        <v>0.2</v>
      </c>
      <c r="M291" s="4">
        <v>0</v>
      </c>
      <c r="N291" s="28" t="s">
        <v>62</v>
      </c>
      <c r="P291" s="27">
        <v>30</v>
      </c>
      <c r="Q291" s="14">
        <v>0.2</v>
      </c>
      <c r="R291" s="4">
        <v>0</v>
      </c>
      <c r="S291" s="28" t="s">
        <v>62</v>
      </c>
      <c r="U291" s="27">
        <v>30</v>
      </c>
      <c r="V291" s="14">
        <v>0.2</v>
      </c>
      <c r="W291" s="4">
        <v>0</v>
      </c>
      <c r="X291" s="28" t="s">
        <v>62</v>
      </c>
      <c r="Z291" s="27">
        <v>30</v>
      </c>
      <c r="AA291" s="14">
        <v>0.2</v>
      </c>
      <c r="AB291" s="4">
        <v>0</v>
      </c>
      <c r="AC291" s="28" t="s">
        <v>62</v>
      </c>
      <c r="AE291" s="27">
        <v>30</v>
      </c>
      <c r="AF291" s="14">
        <v>0.2</v>
      </c>
      <c r="AG291" s="4">
        <v>0</v>
      </c>
      <c r="AH291" s="28" t="s">
        <v>62</v>
      </c>
      <c r="AJ291" s="27">
        <v>30</v>
      </c>
      <c r="AK291" s="14">
        <v>0.2</v>
      </c>
      <c r="AL291" s="4">
        <v>0</v>
      </c>
      <c r="AM291" s="28" t="s">
        <v>62</v>
      </c>
      <c r="AO291" s="27">
        <v>30</v>
      </c>
      <c r="AP291" s="14">
        <v>0.2</v>
      </c>
      <c r="AQ291" s="4">
        <v>0</v>
      </c>
      <c r="AR291" s="28" t="s">
        <v>62</v>
      </c>
      <c r="AT291" s="27">
        <v>30</v>
      </c>
      <c r="AU291" s="14">
        <v>0.2</v>
      </c>
      <c r="AV291" s="4">
        <v>113.2</v>
      </c>
      <c r="AW291" s="28" t="s">
        <v>51</v>
      </c>
      <c r="AY291" s="27">
        <v>30</v>
      </c>
      <c r="AZ291" s="14">
        <v>0.2</v>
      </c>
      <c r="BA291" s="4">
        <v>109.8</v>
      </c>
      <c r="BB291" s="28" t="s">
        <v>61</v>
      </c>
      <c r="BD291" s="27">
        <v>30</v>
      </c>
      <c r="BE291" s="14">
        <v>0.2</v>
      </c>
      <c r="BF291" s="4">
        <v>361.9</v>
      </c>
      <c r="BG291" s="28" t="s">
        <v>88</v>
      </c>
    </row>
    <row r="292" spans="1:60" ht="19.5" thickBot="1" x14ac:dyDescent="0.45">
      <c r="A292" s="27"/>
      <c r="B292" s="4"/>
      <c r="C292" s="4"/>
      <c r="D292" s="4"/>
      <c r="F292" s="27"/>
      <c r="G292" s="4"/>
      <c r="H292" s="4"/>
      <c r="I292" s="4"/>
      <c r="K292" s="27"/>
      <c r="L292" s="4"/>
      <c r="M292" s="4"/>
      <c r="N292" s="4"/>
      <c r="P292" s="27"/>
      <c r="Q292" s="4"/>
      <c r="R292" s="4"/>
      <c r="S292" s="4"/>
      <c r="AJ292" s="27"/>
      <c r="AK292" s="4"/>
      <c r="AL292" s="4"/>
      <c r="AM292" s="4"/>
      <c r="AO292" s="27"/>
      <c r="AP292" s="4"/>
      <c r="AQ292" s="4"/>
      <c r="AR292" s="4"/>
      <c r="AT292" s="27"/>
      <c r="AU292" s="4"/>
      <c r="AV292" s="4"/>
      <c r="AW292" s="4"/>
      <c r="AY292" s="27"/>
      <c r="AZ292" s="4"/>
      <c r="BA292" s="4"/>
      <c r="BB292" s="4"/>
      <c r="BD292" s="27"/>
      <c r="BE292" s="4"/>
      <c r="BF292" s="4"/>
      <c r="BG292" s="4"/>
    </row>
    <row r="293" spans="1:60" ht="19.5" thickBot="1" x14ac:dyDescent="0.45">
      <c r="A293" s="27"/>
      <c r="B293" s="43" t="s">
        <v>196</v>
      </c>
      <c r="C293" s="44">
        <v>0.41784989858012173</v>
      </c>
      <c r="D293" s="45">
        <v>1.0927991886409736</v>
      </c>
      <c r="E293" s="3"/>
      <c r="F293" s="27"/>
      <c r="G293" s="43" t="s">
        <v>196</v>
      </c>
      <c r="H293" s="44">
        <v>0.51116751269035532</v>
      </c>
      <c r="I293" s="45">
        <v>0.85329949238578662</v>
      </c>
      <c r="J293" s="3"/>
      <c r="K293" s="27"/>
      <c r="L293" s="43" t="s">
        <v>196</v>
      </c>
      <c r="M293" s="44">
        <v>0.41540020263424521</v>
      </c>
      <c r="N293" s="45">
        <v>0.85683890577507604</v>
      </c>
      <c r="O293" s="3"/>
      <c r="P293" s="27"/>
      <c r="Q293" s="43" t="s">
        <v>196</v>
      </c>
      <c r="R293" s="44">
        <v>0.67180527383367139</v>
      </c>
      <c r="S293" s="45">
        <v>0.82092920374806455</v>
      </c>
      <c r="T293" s="3"/>
      <c r="AJ293" s="27"/>
      <c r="AK293" s="43" t="s">
        <v>196</v>
      </c>
      <c r="AL293" s="44">
        <v>0.46861755802219979</v>
      </c>
      <c r="AM293" s="45">
        <v>0.81917255297679115</v>
      </c>
      <c r="AN293" s="3"/>
      <c r="AO293" s="27"/>
      <c r="AP293" s="43" t="s">
        <v>196</v>
      </c>
      <c r="AQ293" s="44">
        <v>0.42241379310344829</v>
      </c>
      <c r="AR293" s="45">
        <v>0.8237660581473969</v>
      </c>
      <c r="AS293" s="3"/>
      <c r="AT293" s="27"/>
      <c r="AU293" s="43" t="s">
        <v>196</v>
      </c>
      <c r="AV293" s="44">
        <v>0.75273833671399593</v>
      </c>
      <c r="AW293" s="45">
        <v>0.97697768762677484</v>
      </c>
      <c r="AX293" s="3"/>
      <c r="AY293" s="27"/>
      <c r="AZ293" s="43" t="s">
        <v>196</v>
      </c>
      <c r="BA293" s="44">
        <v>0.88206686930091183</v>
      </c>
      <c r="BB293" s="45">
        <v>1.0164476219016223</v>
      </c>
      <c r="BC293" s="3"/>
      <c r="BD293" s="27"/>
      <c r="BE293" s="43" t="s">
        <v>196</v>
      </c>
      <c r="BF293" s="44">
        <v>0.62520325203252036</v>
      </c>
      <c r="BG293" s="45">
        <v>0.89781328847771236</v>
      </c>
      <c r="BH293" s="3"/>
    </row>
    <row r="294" spans="1:60" x14ac:dyDescent="0.4">
      <c r="AL294" t="s">
        <v>216</v>
      </c>
      <c r="AQ294" t="s">
        <v>217</v>
      </c>
      <c r="AU294" t="s">
        <v>218</v>
      </c>
      <c r="AZ294" t="s">
        <v>219</v>
      </c>
      <c r="BE294" t="s">
        <v>220</v>
      </c>
    </row>
    <row r="295" spans="1:60" ht="19.5" thickBot="1" x14ac:dyDescent="0.45">
      <c r="A295" s="8" t="s">
        <v>18</v>
      </c>
      <c r="B295" s="4">
        <v>1.0952</v>
      </c>
      <c r="C295" s="4" t="s">
        <v>221</v>
      </c>
      <c r="D295" s="4" t="s">
        <v>222</v>
      </c>
      <c r="E295" s="5"/>
      <c r="F295" s="8" t="s">
        <v>18</v>
      </c>
      <c r="G295" s="4">
        <v>5.5689000000000002</v>
      </c>
      <c r="H295" s="4" t="s">
        <v>223</v>
      </c>
      <c r="I295" s="4" t="s">
        <v>224</v>
      </c>
      <c r="J295" s="5"/>
      <c r="K295" s="8" t="s">
        <v>18</v>
      </c>
      <c r="L295" s="4">
        <v>2.4808000000000003</v>
      </c>
      <c r="M295" s="4" t="s">
        <v>225</v>
      </c>
      <c r="N295" s="4" t="s">
        <v>226</v>
      </c>
      <c r="O295" s="5"/>
      <c r="P295" s="8" t="s">
        <v>18</v>
      </c>
      <c r="Q295" s="4">
        <v>3.3304</v>
      </c>
      <c r="R295" s="4" t="s">
        <v>227</v>
      </c>
      <c r="S295" s="4" t="s">
        <v>228</v>
      </c>
      <c r="T295" s="5"/>
      <c r="U295" s="8" t="s">
        <v>18</v>
      </c>
      <c r="V295" s="4">
        <v>1.8149999999999999</v>
      </c>
      <c r="W295" s="4" t="s">
        <v>229</v>
      </c>
      <c r="X295" s="4" t="s">
        <v>230</v>
      </c>
      <c r="Y295" s="5"/>
      <c r="Z295" s="8" t="s">
        <v>18</v>
      </c>
      <c r="AA295" s="4">
        <v>1.9964999999999999</v>
      </c>
      <c r="AB295" s="4" t="s">
        <v>231</v>
      </c>
      <c r="AC295" s="4" t="s">
        <v>232</v>
      </c>
      <c r="AD295" s="5"/>
      <c r="AE295" s="8" t="s">
        <v>18</v>
      </c>
      <c r="AF295" s="4">
        <v>1.6428004439995558</v>
      </c>
      <c r="AG295" s="4" t="s">
        <v>233</v>
      </c>
      <c r="AH295" s="4" t="s">
        <v>234</v>
      </c>
      <c r="AI295" s="5"/>
      <c r="AJ295" s="8" t="s">
        <v>18</v>
      </c>
      <c r="AK295" s="4">
        <v>1.3919999999999999</v>
      </c>
      <c r="AL295" s="4" t="s">
        <v>235</v>
      </c>
      <c r="AM295" s="4"/>
      <c r="AN295" s="5"/>
      <c r="AO295" s="8" t="s">
        <v>18</v>
      </c>
      <c r="AP295" s="4">
        <v>0.91520000000000001</v>
      </c>
      <c r="AQ295" s="4" t="s">
        <v>236</v>
      </c>
      <c r="AR295" s="4"/>
      <c r="AS295" s="5"/>
      <c r="AT295" s="8" t="s">
        <v>18</v>
      </c>
      <c r="AU295" s="4">
        <v>1.3158003399996601</v>
      </c>
      <c r="AV295" s="4" t="s">
        <v>237</v>
      </c>
      <c r="AW295" s="4"/>
      <c r="AX295" s="5"/>
      <c r="AY295" s="8" t="s">
        <v>18</v>
      </c>
      <c r="AZ295" s="4">
        <v>2.4424000000000001</v>
      </c>
      <c r="BA295" s="4" t="s">
        <v>238</v>
      </c>
      <c r="BB295" s="4"/>
      <c r="BC295" s="5"/>
      <c r="BD295" s="8" t="s">
        <v>18</v>
      </c>
      <c r="BE295" s="4">
        <v>3.0825</v>
      </c>
      <c r="BF295" s="4" t="s">
        <v>239</v>
      </c>
      <c r="BG295" s="4"/>
      <c r="BH295" s="5"/>
    </row>
    <row r="296" spans="1:60" x14ac:dyDescent="0.4">
      <c r="A296" s="9">
        <v>1</v>
      </c>
      <c r="B296" s="10">
        <v>1.0952</v>
      </c>
      <c r="C296" s="11">
        <v>7.4</v>
      </c>
      <c r="D296" s="12" t="s">
        <v>135</v>
      </c>
      <c r="F296" s="9">
        <v>1</v>
      </c>
      <c r="G296" s="10">
        <v>5.5689000000000002</v>
      </c>
      <c r="H296" s="11">
        <v>97.7</v>
      </c>
      <c r="I296" s="12" t="s">
        <v>22</v>
      </c>
      <c r="K296" s="9">
        <v>1</v>
      </c>
      <c r="L296" s="10">
        <v>2.4808000000000003</v>
      </c>
      <c r="M296" s="11">
        <v>155.05000000000001</v>
      </c>
      <c r="N296" s="12" t="s">
        <v>51</v>
      </c>
      <c r="P296" s="9">
        <v>1</v>
      </c>
      <c r="Q296" s="10">
        <v>3.3304</v>
      </c>
      <c r="R296" s="11">
        <v>144.80000000000001</v>
      </c>
      <c r="S296" s="12" t="s">
        <v>38</v>
      </c>
      <c r="U296" s="9">
        <v>1</v>
      </c>
      <c r="V296" s="10">
        <v>1.8149999999999999</v>
      </c>
      <c r="W296" s="11">
        <v>121</v>
      </c>
      <c r="X296" s="12" t="s">
        <v>45</v>
      </c>
      <c r="Z296" s="9">
        <v>1</v>
      </c>
      <c r="AA296" s="10">
        <v>1.9964999999999999</v>
      </c>
      <c r="AB296" s="11">
        <v>133.1</v>
      </c>
      <c r="AC296" s="12" t="s">
        <v>36</v>
      </c>
      <c r="AE296" s="9">
        <v>1</v>
      </c>
      <c r="AF296" s="10">
        <v>1.6428004439995558</v>
      </c>
      <c r="AG296" s="11">
        <v>11.100002999996999</v>
      </c>
      <c r="AH296" s="12" t="s">
        <v>214</v>
      </c>
      <c r="AJ296" s="9">
        <v>1</v>
      </c>
      <c r="AK296" s="10">
        <v>1.3919999999999999</v>
      </c>
      <c r="AL296" s="11">
        <v>92.8</v>
      </c>
      <c r="AM296" s="12" t="s">
        <v>123</v>
      </c>
      <c r="AO296" s="9">
        <v>1</v>
      </c>
      <c r="AP296" s="10">
        <v>0.91520000000000001</v>
      </c>
      <c r="AQ296" s="11">
        <v>17.600000000000001</v>
      </c>
      <c r="AR296" s="12" t="s">
        <v>83</v>
      </c>
      <c r="AT296" s="9">
        <v>1</v>
      </c>
      <c r="AU296" s="10">
        <v>1.3158003399996601</v>
      </c>
      <c r="AV296" s="11">
        <v>38.700009999990002</v>
      </c>
      <c r="AW296" s="12" t="s">
        <v>26</v>
      </c>
      <c r="AY296" s="9">
        <v>1</v>
      </c>
      <c r="AZ296" s="10">
        <v>2.4424000000000001</v>
      </c>
      <c r="BA296" s="11">
        <v>152.65</v>
      </c>
      <c r="BB296" s="12" t="s">
        <v>23</v>
      </c>
      <c r="BD296" s="9">
        <v>1</v>
      </c>
      <c r="BE296" s="10">
        <v>3.0825</v>
      </c>
      <c r="BF296" s="11">
        <v>205.5</v>
      </c>
      <c r="BG296" s="12" t="s">
        <v>45</v>
      </c>
    </row>
    <row r="297" spans="1:60" x14ac:dyDescent="0.4">
      <c r="A297" s="13">
        <v>2</v>
      </c>
      <c r="B297" s="14">
        <v>0.9907046263345195</v>
      </c>
      <c r="C297" s="4">
        <v>10.428469750889679</v>
      </c>
      <c r="D297" s="15" t="s">
        <v>122</v>
      </c>
      <c r="F297" s="13">
        <v>2</v>
      </c>
      <c r="G297" s="14">
        <v>5.4222000000000001</v>
      </c>
      <c r="H297" s="4">
        <v>387.3</v>
      </c>
      <c r="I297" s="15" t="s">
        <v>65</v>
      </c>
      <c r="K297" s="13">
        <v>2</v>
      </c>
      <c r="L297" s="14">
        <v>2.0213454545454548</v>
      </c>
      <c r="M297" s="4">
        <v>96.25454545454545</v>
      </c>
      <c r="N297" s="15" t="s">
        <v>26</v>
      </c>
      <c r="P297" s="13">
        <v>2</v>
      </c>
      <c r="Q297" s="14">
        <v>2.3168000000000002</v>
      </c>
      <c r="R297" s="4">
        <v>144.80000000000001</v>
      </c>
      <c r="S297" s="15" t="s">
        <v>38</v>
      </c>
      <c r="U297" s="13">
        <v>2</v>
      </c>
      <c r="V297" s="14">
        <v>1.74912</v>
      </c>
      <c r="W297" s="4">
        <v>109.32</v>
      </c>
      <c r="X297" s="15" t="s">
        <v>38</v>
      </c>
      <c r="Z297" s="13">
        <v>2</v>
      </c>
      <c r="AA297" s="14">
        <v>1.5702857142857143</v>
      </c>
      <c r="AB297" s="4">
        <v>98.142857142857139</v>
      </c>
      <c r="AC297" s="15" t="s">
        <v>128</v>
      </c>
      <c r="AE297" s="13">
        <v>2</v>
      </c>
      <c r="AF297" s="14">
        <v>1.2825</v>
      </c>
      <c r="AG297" s="4">
        <v>13.5</v>
      </c>
      <c r="AH297" s="15" t="s">
        <v>42</v>
      </c>
      <c r="AJ297" s="13">
        <v>2</v>
      </c>
      <c r="AK297" s="14">
        <v>1.3755840000000001</v>
      </c>
      <c r="AL297" s="4">
        <v>65.504000000000005</v>
      </c>
      <c r="AM297" s="15" t="s">
        <v>93</v>
      </c>
      <c r="AO297" s="13">
        <v>2</v>
      </c>
      <c r="AP297" s="14">
        <v>0.8980434782608695</v>
      </c>
      <c r="AQ297" s="4">
        <v>59.869565217391305</v>
      </c>
      <c r="AR297" s="15" t="s">
        <v>57</v>
      </c>
      <c r="AT297" s="13">
        <v>2</v>
      </c>
      <c r="AU297" s="14">
        <v>1.29948</v>
      </c>
      <c r="AV297" s="4">
        <v>46.41</v>
      </c>
      <c r="AW297" s="15" t="s">
        <v>20</v>
      </c>
      <c r="AY297" s="13">
        <v>2</v>
      </c>
      <c r="AZ297" s="14">
        <v>1.3757407407407407</v>
      </c>
      <c r="BA297" s="4">
        <v>59.814814814814817</v>
      </c>
      <c r="BB297" s="15" t="s">
        <v>50</v>
      </c>
      <c r="BD297" s="13">
        <v>2</v>
      </c>
      <c r="BE297" s="14">
        <v>2.9592000000000001</v>
      </c>
      <c r="BF297" s="4">
        <v>164.4</v>
      </c>
      <c r="BG297" s="15" t="s">
        <v>51</v>
      </c>
    </row>
    <row r="298" spans="1:60" x14ac:dyDescent="0.4">
      <c r="A298" s="13">
        <v>3</v>
      </c>
      <c r="B298" s="14">
        <v>0.78</v>
      </c>
      <c r="C298" s="4">
        <v>10</v>
      </c>
      <c r="D298" s="15" t="s">
        <v>153</v>
      </c>
      <c r="F298" s="13">
        <v>3</v>
      </c>
      <c r="G298" s="14">
        <v>2.5822500000000002</v>
      </c>
      <c r="H298" s="4">
        <v>172.15</v>
      </c>
      <c r="I298" s="15" t="s">
        <v>30</v>
      </c>
      <c r="K298" s="13">
        <v>3</v>
      </c>
      <c r="L298" s="14">
        <v>1.9343999999999999</v>
      </c>
      <c r="M298" s="4">
        <v>107.46666666666667</v>
      </c>
      <c r="N298" s="15" t="s">
        <v>36</v>
      </c>
      <c r="P298" s="13">
        <v>3</v>
      </c>
      <c r="Q298" s="14">
        <v>2.1720000000000002</v>
      </c>
      <c r="R298" s="4">
        <v>144.80000000000001</v>
      </c>
      <c r="S298" s="15" t="s">
        <v>38</v>
      </c>
      <c r="U298" s="13">
        <v>3</v>
      </c>
      <c r="V298" s="14">
        <v>1.7005333333333335</v>
      </c>
      <c r="W298" s="4">
        <v>121.46666666666667</v>
      </c>
      <c r="X298" s="15" t="s">
        <v>36</v>
      </c>
      <c r="Z298" s="13">
        <v>3</v>
      </c>
      <c r="AA298" s="14">
        <v>1.2991999999999999</v>
      </c>
      <c r="AB298" s="4">
        <v>92.8</v>
      </c>
      <c r="AC298" s="15" t="s">
        <v>20</v>
      </c>
      <c r="AE298" s="13">
        <v>3</v>
      </c>
      <c r="AF298" s="14">
        <v>1.1278194174757281</v>
      </c>
      <c r="AG298" s="4">
        <v>14.459223300970875</v>
      </c>
      <c r="AH298" s="15" t="s">
        <v>68</v>
      </c>
      <c r="AJ298" s="13">
        <v>3</v>
      </c>
      <c r="AK298" s="14">
        <v>1.3444941176470588</v>
      </c>
      <c r="AL298" s="4">
        <v>96.035294117647055</v>
      </c>
      <c r="AM298" s="15" t="s">
        <v>131</v>
      </c>
      <c r="AO298" s="13">
        <v>3</v>
      </c>
      <c r="AP298" s="14">
        <v>0.89320035199964798</v>
      </c>
      <c r="AQ298" s="4">
        <v>20.300007999992001</v>
      </c>
      <c r="AR298" s="15" t="s">
        <v>22</v>
      </c>
      <c r="AT298" s="13">
        <v>3</v>
      </c>
      <c r="AU298" s="14">
        <v>1.1212500000000001</v>
      </c>
      <c r="AV298" s="4">
        <v>70.078125</v>
      </c>
      <c r="AW298" s="15" t="s">
        <v>84</v>
      </c>
      <c r="AY298" s="13">
        <v>3</v>
      </c>
      <c r="AZ298" s="14">
        <v>1.2911904761904762</v>
      </c>
      <c r="BA298" s="4">
        <v>37.976190476190474</v>
      </c>
      <c r="BB298" s="15" t="s">
        <v>26</v>
      </c>
      <c r="BD298" s="13">
        <v>3</v>
      </c>
      <c r="BE298" s="14">
        <v>1.907446153846154</v>
      </c>
      <c r="BF298" s="4">
        <v>119.21538461538462</v>
      </c>
      <c r="BG298" s="15" t="s">
        <v>29</v>
      </c>
    </row>
    <row r="299" spans="1:60" x14ac:dyDescent="0.4">
      <c r="A299" s="13">
        <v>4</v>
      </c>
      <c r="B299" s="14">
        <v>0.77516407185628744</v>
      </c>
      <c r="C299" s="20">
        <v>17.617365269461079</v>
      </c>
      <c r="D299" s="15" t="s">
        <v>134</v>
      </c>
      <c r="F299" s="13">
        <v>4</v>
      </c>
      <c r="G299" s="14">
        <v>2.1182222222222222</v>
      </c>
      <c r="H299" s="4">
        <v>132.38888888888889</v>
      </c>
      <c r="I299" s="15" t="s">
        <v>87</v>
      </c>
      <c r="K299" s="13">
        <v>4</v>
      </c>
      <c r="L299" s="14">
        <v>1.8786461538461541</v>
      </c>
      <c r="M299" s="4">
        <v>78.276923076923083</v>
      </c>
      <c r="N299" s="15" t="s">
        <v>30</v>
      </c>
      <c r="P299" s="13">
        <v>4</v>
      </c>
      <c r="Q299" s="14">
        <v>2.0516000000000001</v>
      </c>
      <c r="R299" s="4">
        <v>128.22499999999999</v>
      </c>
      <c r="S299" s="15" t="s">
        <v>33</v>
      </c>
      <c r="U299" s="13">
        <v>4</v>
      </c>
      <c r="V299" s="14">
        <v>1.4736</v>
      </c>
      <c r="W299" s="4">
        <v>92.1</v>
      </c>
      <c r="X299" s="15" t="s">
        <v>31</v>
      </c>
      <c r="Z299" s="13">
        <v>4</v>
      </c>
      <c r="AA299" s="14">
        <v>1.0212000000000001</v>
      </c>
      <c r="AB299" s="4">
        <v>6.9</v>
      </c>
      <c r="AC299" s="15" t="s">
        <v>69</v>
      </c>
      <c r="AE299" s="13">
        <v>4</v>
      </c>
      <c r="AF299" s="14">
        <v>0.99033618677042801</v>
      </c>
      <c r="AG299" s="4">
        <v>17.374319066147859</v>
      </c>
      <c r="AH299" s="15" t="s">
        <v>240</v>
      </c>
      <c r="AJ299" s="13">
        <v>4</v>
      </c>
      <c r="AK299" s="14">
        <v>1.3348214285714286</v>
      </c>
      <c r="AL299" s="4">
        <v>58.035714285714285</v>
      </c>
      <c r="AM299" s="15" t="s">
        <v>94</v>
      </c>
      <c r="AO299" s="13">
        <v>4</v>
      </c>
      <c r="AP299" s="14">
        <v>0.85887999999999998</v>
      </c>
      <c r="AQ299" s="4">
        <v>53.68</v>
      </c>
      <c r="AR299" s="15" t="s">
        <v>55</v>
      </c>
      <c r="AT299" s="13">
        <v>4</v>
      </c>
      <c r="AU299" s="14">
        <v>1.0925538461538462</v>
      </c>
      <c r="AV299" s="4">
        <v>45.523076923076921</v>
      </c>
      <c r="AW299" s="15" t="s">
        <v>34</v>
      </c>
      <c r="AY299" s="13">
        <v>4</v>
      </c>
      <c r="AZ299" s="14">
        <v>1.2</v>
      </c>
      <c r="BA299" s="4">
        <v>66.666666666666671</v>
      </c>
      <c r="BB299" s="15" t="s">
        <v>22</v>
      </c>
      <c r="BD299" s="13">
        <v>4</v>
      </c>
      <c r="BE299" s="14">
        <v>1.4154</v>
      </c>
      <c r="BF299" s="4">
        <v>101.1</v>
      </c>
      <c r="BG299" s="15" t="s">
        <v>54</v>
      </c>
    </row>
    <row r="300" spans="1:60" x14ac:dyDescent="0.4">
      <c r="A300" s="13">
        <v>5</v>
      </c>
      <c r="B300" s="14">
        <v>0.74524821428571431</v>
      </c>
      <c r="C300" s="4">
        <v>25.698214285714286</v>
      </c>
      <c r="D300" s="15" t="s">
        <v>120</v>
      </c>
      <c r="F300" s="13">
        <v>5</v>
      </c>
      <c r="G300" s="14">
        <v>1.8391999999999997</v>
      </c>
      <c r="H300" s="4">
        <v>41.8</v>
      </c>
      <c r="I300" s="15" t="s">
        <v>26</v>
      </c>
      <c r="K300" s="13">
        <v>5</v>
      </c>
      <c r="L300" s="14">
        <v>1.687663157894737</v>
      </c>
      <c r="M300" s="4">
        <v>60.273684210526319</v>
      </c>
      <c r="N300" s="15" t="s">
        <v>27</v>
      </c>
      <c r="P300" s="13">
        <v>5</v>
      </c>
      <c r="Q300" s="14">
        <v>1.897</v>
      </c>
      <c r="R300" s="4">
        <v>135.5</v>
      </c>
      <c r="S300" s="15" t="s">
        <v>45</v>
      </c>
      <c r="U300" s="13">
        <v>5</v>
      </c>
      <c r="V300" s="14">
        <v>1.4679000000000002</v>
      </c>
      <c r="W300" s="4">
        <v>69.900000000000006</v>
      </c>
      <c r="X300" s="15" t="s">
        <v>83</v>
      </c>
      <c r="Z300" s="13">
        <v>5</v>
      </c>
      <c r="AA300" s="14">
        <v>0.9516003639996361</v>
      </c>
      <c r="AB300" s="4">
        <v>18.300006999993002</v>
      </c>
      <c r="AC300" s="15" t="s">
        <v>63</v>
      </c>
      <c r="AE300" s="13">
        <v>5</v>
      </c>
      <c r="AF300" s="14">
        <v>0.90181705426356595</v>
      </c>
      <c r="AG300" s="4">
        <v>17.34263565891473</v>
      </c>
      <c r="AH300" s="15" t="s">
        <v>51</v>
      </c>
      <c r="AJ300" s="13">
        <v>5</v>
      </c>
      <c r="AK300" s="14">
        <v>1.1885538461538461</v>
      </c>
      <c r="AL300" s="4">
        <v>40.984615384615381</v>
      </c>
      <c r="AM300" s="15" t="s">
        <v>40</v>
      </c>
      <c r="AO300" s="13">
        <v>5</v>
      </c>
      <c r="AP300" s="14">
        <v>0.82488888888888889</v>
      </c>
      <c r="AQ300" s="4">
        <v>51.555555555555557</v>
      </c>
      <c r="AR300" s="15" t="s">
        <v>66</v>
      </c>
      <c r="AT300" s="13">
        <v>5</v>
      </c>
      <c r="AU300" s="14">
        <v>1.0055414634146342</v>
      </c>
      <c r="AV300" s="4">
        <v>55.863414634146345</v>
      </c>
      <c r="AW300" s="15" t="s">
        <v>89</v>
      </c>
      <c r="AY300" s="13">
        <v>5</v>
      </c>
      <c r="AZ300" s="14">
        <v>1.1774</v>
      </c>
      <c r="BA300" s="4">
        <v>40.6</v>
      </c>
      <c r="BB300" s="15" t="s">
        <v>34</v>
      </c>
      <c r="BD300" s="13">
        <v>5</v>
      </c>
      <c r="BE300" s="14">
        <v>1.3832</v>
      </c>
      <c r="BF300" s="4">
        <v>86.45</v>
      </c>
      <c r="BG300" s="15" t="s">
        <v>21</v>
      </c>
    </row>
    <row r="301" spans="1:60" x14ac:dyDescent="0.4">
      <c r="A301" s="13">
        <v>6</v>
      </c>
      <c r="B301" s="14">
        <v>0.74430967741935483</v>
      </c>
      <c r="C301" s="4">
        <v>46.519354838709674</v>
      </c>
      <c r="D301" s="15" t="s">
        <v>131</v>
      </c>
      <c r="F301" s="13">
        <v>6</v>
      </c>
      <c r="G301" s="14">
        <v>1.7591999999999999</v>
      </c>
      <c r="H301" s="4">
        <v>73.3</v>
      </c>
      <c r="I301" s="15" t="s">
        <v>46</v>
      </c>
      <c r="K301" s="13">
        <v>6</v>
      </c>
      <c r="L301" s="14">
        <v>1.5418117647058827</v>
      </c>
      <c r="M301" s="4">
        <v>67.035294117647069</v>
      </c>
      <c r="N301" s="15" t="s">
        <v>21</v>
      </c>
      <c r="P301" s="13">
        <v>6</v>
      </c>
      <c r="Q301" s="14">
        <v>1.8197999999999999</v>
      </c>
      <c r="R301" s="4">
        <v>101.1</v>
      </c>
      <c r="S301" s="15" t="s">
        <v>46</v>
      </c>
      <c r="U301" s="13">
        <v>6</v>
      </c>
      <c r="V301" s="14">
        <v>1.4168000000000001</v>
      </c>
      <c r="W301" s="4">
        <v>61.6</v>
      </c>
      <c r="X301" s="15" t="s">
        <v>87</v>
      </c>
      <c r="Z301" s="13">
        <v>6</v>
      </c>
      <c r="AA301" s="14">
        <v>0.83258902077151342</v>
      </c>
      <c r="AB301" s="4">
        <v>8.7640949554896146</v>
      </c>
      <c r="AC301" s="15" t="s">
        <v>53</v>
      </c>
      <c r="AE301" s="13">
        <v>6</v>
      </c>
      <c r="AF301" s="14">
        <v>0.85340033999966003</v>
      </c>
      <c r="AG301" s="4">
        <v>25.10000999999</v>
      </c>
      <c r="AH301" s="15" t="s">
        <v>241</v>
      </c>
      <c r="AJ301" s="13">
        <v>6</v>
      </c>
      <c r="AK301" s="14">
        <v>1.1368</v>
      </c>
      <c r="AL301" s="4">
        <v>40.6</v>
      </c>
      <c r="AM301" s="15" t="s">
        <v>56</v>
      </c>
      <c r="AO301" s="13">
        <v>6</v>
      </c>
      <c r="AP301" s="14">
        <v>0.82339999999999991</v>
      </c>
      <c r="AQ301" s="4">
        <v>35.799999999999997</v>
      </c>
      <c r="AR301" s="15" t="s">
        <v>64</v>
      </c>
      <c r="AT301" s="13">
        <v>6</v>
      </c>
      <c r="AU301" s="14">
        <v>0.97216494845360835</v>
      </c>
      <c r="AV301" s="4">
        <v>24.304123711340207</v>
      </c>
      <c r="AW301" s="15" t="s">
        <v>19</v>
      </c>
      <c r="AY301" s="13">
        <v>6</v>
      </c>
      <c r="AZ301" s="14">
        <v>1.0653999999999999</v>
      </c>
      <c r="BA301" s="4">
        <v>76.099999999999994</v>
      </c>
      <c r="BB301" s="15" t="s">
        <v>29</v>
      </c>
      <c r="BD301" s="13">
        <v>6</v>
      </c>
      <c r="BE301" s="14">
        <v>1.3692000000000002</v>
      </c>
      <c r="BF301" s="4">
        <v>65.2</v>
      </c>
      <c r="BG301" s="15" t="s">
        <v>23</v>
      </c>
    </row>
    <row r="302" spans="1:60" x14ac:dyDescent="0.4">
      <c r="A302" s="13">
        <v>7</v>
      </c>
      <c r="B302" s="14">
        <v>0.70720033999966003</v>
      </c>
      <c r="C302" s="4">
        <v>20.800009999989999</v>
      </c>
      <c r="D302" s="15" t="s">
        <v>43</v>
      </c>
      <c r="F302" s="13">
        <v>7</v>
      </c>
      <c r="G302" s="14">
        <v>1.7549999999999999</v>
      </c>
      <c r="H302" s="4">
        <v>22.5</v>
      </c>
      <c r="I302" s="15" t="s">
        <v>47</v>
      </c>
      <c r="K302" s="13">
        <v>7</v>
      </c>
      <c r="L302" s="14">
        <v>1.4384000000000001</v>
      </c>
      <c r="M302" s="4">
        <v>49.6</v>
      </c>
      <c r="N302" s="15" t="s">
        <v>45</v>
      </c>
      <c r="P302" s="13">
        <v>7</v>
      </c>
      <c r="Q302" s="14">
        <v>1.7166857142857141</v>
      </c>
      <c r="R302" s="4">
        <v>71.528571428571425</v>
      </c>
      <c r="S302" s="15" t="s">
        <v>42</v>
      </c>
      <c r="U302" s="13">
        <v>7</v>
      </c>
      <c r="V302" s="14">
        <v>1.3728003519996479</v>
      </c>
      <c r="W302" s="4">
        <v>31.200007999992</v>
      </c>
      <c r="X302" s="15" t="s">
        <v>27</v>
      </c>
      <c r="Z302" s="13">
        <v>7</v>
      </c>
      <c r="AA302" s="14">
        <v>0.82689504950495052</v>
      </c>
      <c r="AB302" s="4">
        <v>14.506930693069307</v>
      </c>
      <c r="AC302" s="15" t="s">
        <v>83</v>
      </c>
      <c r="AE302" s="13">
        <v>7</v>
      </c>
      <c r="AF302" s="14">
        <v>0.82270794979079498</v>
      </c>
      <c r="AG302" s="4">
        <v>18.697907949790796</v>
      </c>
      <c r="AH302" s="15" t="s">
        <v>242</v>
      </c>
      <c r="AJ302" s="13">
        <v>7</v>
      </c>
      <c r="AK302" s="14">
        <v>1.0608003119996881</v>
      </c>
      <c r="AL302" s="4">
        <v>44.200012999987003</v>
      </c>
      <c r="AM302" s="15" t="s">
        <v>43</v>
      </c>
      <c r="AO302" s="13">
        <v>7</v>
      </c>
      <c r="AP302" s="14">
        <v>0.81374999999999997</v>
      </c>
      <c r="AQ302" s="4">
        <v>58.125</v>
      </c>
      <c r="AR302" s="15" t="s">
        <v>59</v>
      </c>
      <c r="AT302" s="13">
        <v>7</v>
      </c>
      <c r="AU302" s="14">
        <v>0.91350000000000009</v>
      </c>
      <c r="AV302" s="4">
        <v>31.5</v>
      </c>
      <c r="AW302" s="15" t="s">
        <v>88</v>
      </c>
      <c r="AY302" s="13">
        <v>7</v>
      </c>
      <c r="AZ302" s="14">
        <v>1.0619999999999998</v>
      </c>
      <c r="BA302" s="4">
        <v>70.8</v>
      </c>
      <c r="BB302" s="15" t="s">
        <v>45</v>
      </c>
      <c r="BD302" s="13">
        <v>7</v>
      </c>
      <c r="BE302" s="14">
        <v>1.1372307692307693</v>
      </c>
      <c r="BF302" s="4">
        <v>40.615384615384613</v>
      </c>
      <c r="BG302" s="15" t="s">
        <v>28</v>
      </c>
    </row>
    <row r="303" spans="1:60" x14ac:dyDescent="0.4">
      <c r="A303" s="13">
        <v>8</v>
      </c>
      <c r="B303" s="14">
        <v>0.68400000000000005</v>
      </c>
      <c r="C303" s="4">
        <v>12</v>
      </c>
      <c r="D303" s="15" t="s">
        <v>40</v>
      </c>
      <c r="F303" s="13">
        <v>8</v>
      </c>
      <c r="G303" s="14">
        <v>1.6398000000000001</v>
      </c>
      <c r="H303" s="4">
        <v>78.085714285714289</v>
      </c>
      <c r="I303" s="15" t="s">
        <v>45</v>
      </c>
      <c r="K303" s="13">
        <v>8</v>
      </c>
      <c r="L303" s="14">
        <v>1.3998620689655172</v>
      </c>
      <c r="M303" s="4">
        <v>41.172413793103445</v>
      </c>
      <c r="N303" s="15" t="s">
        <v>28</v>
      </c>
      <c r="P303" s="13">
        <v>8</v>
      </c>
      <c r="Q303" s="14">
        <v>1.5544003189996811</v>
      </c>
      <c r="R303" s="4">
        <v>53.600010999989003</v>
      </c>
      <c r="S303" s="15" t="s">
        <v>24</v>
      </c>
      <c r="U303" s="13">
        <v>8</v>
      </c>
      <c r="V303" s="14">
        <v>1.3365818181818181</v>
      </c>
      <c r="W303" s="4">
        <v>55.690909090909088</v>
      </c>
      <c r="X303" s="15" t="s">
        <v>30</v>
      </c>
      <c r="Z303" s="13">
        <v>8</v>
      </c>
      <c r="AA303" s="14">
        <v>0.70584000000000013</v>
      </c>
      <c r="AB303" s="4">
        <v>20.76</v>
      </c>
      <c r="AC303" s="15" t="s">
        <v>57</v>
      </c>
      <c r="AE303" s="13">
        <v>8</v>
      </c>
      <c r="AF303" s="14">
        <v>0.80000028799971201</v>
      </c>
      <c r="AG303" s="4">
        <v>50.000017999981999</v>
      </c>
      <c r="AH303" s="15" t="s">
        <v>34</v>
      </c>
      <c r="AJ303" s="13">
        <v>8</v>
      </c>
      <c r="AK303" s="14">
        <v>1.0190769230769232</v>
      </c>
      <c r="AL303" s="4">
        <v>63.692307692307693</v>
      </c>
      <c r="AM303" s="15" t="s">
        <v>90</v>
      </c>
      <c r="AO303" s="13">
        <v>8</v>
      </c>
      <c r="AP303" s="14">
        <v>0.79290647482014387</v>
      </c>
      <c r="AQ303" s="4">
        <v>10.16546762589928</v>
      </c>
      <c r="AR303" s="15" t="s">
        <v>38</v>
      </c>
      <c r="AT303" s="13">
        <v>8</v>
      </c>
      <c r="AU303" s="14">
        <v>0.88319999999999999</v>
      </c>
      <c r="AV303" s="4">
        <v>38.4</v>
      </c>
      <c r="AW303" s="15" t="s">
        <v>36</v>
      </c>
      <c r="AY303" s="13">
        <v>8</v>
      </c>
      <c r="AZ303" s="14">
        <v>1.0514976744186046</v>
      </c>
      <c r="BA303" s="4">
        <v>37.553488372093021</v>
      </c>
      <c r="BB303" s="15" t="s">
        <v>30</v>
      </c>
      <c r="BD303" s="13">
        <v>8</v>
      </c>
      <c r="BE303" s="14">
        <v>0.98443076923076933</v>
      </c>
      <c r="BF303" s="20">
        <v>41.01794871794872</v>
      </c>
      <c r="BG303" s="15" t="s">
        <v>39</v>
      </c>
    </row>
    <row r="304" spans="1:60" x14ac:dyDescent="0.4">
      <c r="A304" s="13">
        <v>9</v>
      </c>
      <c r="B304" s="14">
        <v>0.68400000000000005</v>
      </c>
      <c r="C304" s="4">
        <v>12</v>
      </c>
      <c r="D304" s="15" t="s">
        <v>40</v>
      </c>
      <c r="F304" s="13">
        <v>9</v>
      </c>
      <c r="G304" s="14">
        <v>1.6344000000000001</v>
      </c>
      <c r="H304" s="4">
        <v>90.800000000000011</v>
      </c>
      <c r="I304" s="15" t="s">
        <v>60</v>
      </c>
      <c r="K304" s="13">
        <v>9</v>
      </c>
      <c r="L304" s="14">
        <v>0.98</v>
      </c>
      <c r="M304" s="4">
        <v>24.5</v>
      </c>
      <c r="N304" s="15" t="s">
        <v>40</v>
      </c>
      <c r="P304" s="13">
        <v>9</v>
      </c>
      <c r="Q304" s="14">
        <v>1.5287999999999999</v>
      </c>
      <c r="R304" s="4">
        <v>72.8</v>
      </c>
      <c r="S304" s="15" t="s">
        <v>52</v>
      </c>
      <c r="U304" s="13">
        <v>9</v>
      </c>
      <c r="V304" s="14">
        <v>1.2426400000000002</v>
      </c>
      <c r="W304" s="4">
        <v>44.38</v>
      </c>
      <c r="X304" s="15" t="s">
        <v>50</v>
      </c>
      <c r="Z304" s="13">
        <v>9</v>
      </c>
      <c r="AA304" s="14">
        <v>0.66440035199964798</v>
      </c>
      <c r="AB304" s="4">
        <v>15.100007999992</v>
      </c>
      <c r="AC304" s="15" t="s">
        <v>130</v>
      </c>
      <c r="AE304" s="13">
        <v>9</v>
      </c>
      <c r="AF304" s="14">
        <v>0.76465035971223017</v>
      </c>
      <c r="AG304" s="4">
        <v>31.860431654676255</v>
      </c>
      <c r="AH304" s="15" t="s">
        <v>243</v>
      </c>
      <c r="AJ304" s="13">
        <v>9</v>
      </c>
      <c r="AK304" s="14">
        <v>0.99661855670103083</v>
      </c>
      <c r="AL304" s="4">
        <v>17.484536082474225</v>
      </c>
      <c r="AM304" s="15" t="s">
        <v>30</v>
      </c>
      <c r="AO304" s="13">
        <v>9</v>
      </c>
      <c r="AP304" s="14">
        <v>0.78569014084507049</v>
      </c>
      <c r="AQ304" s="4">
        <v>19.642253521126761</v>
      </c>
      <c r="AR304" s="15" t="s">
        <v>50</v>
      </c>
      <c r="AT304" s="13">
        <v>9</v>
      </c>
      <c r="AU304" s="14">
        <v>0.87761791044776105</v>
      </c>
      <c r="AV304" s="20">
        <v>5.9298507462686558</v>
      </c>
      <c r="AW304" s="15" t="s">
        <v>51</v>
      </c>
      <c r="AY304" s="13">
        <v>9</v>
      </c>
      <c r="AZ304" s="14">
        <v>1.0351250000000001</v>
      </c>
      <c r="BA304" s="4">
        <v>25.878125000000001</v>
      </c>
      <c r="BB304" s="15" t="s">
        <v>28</v>
      </c>
      <c r="BD304" s="13">
        <v>9</v>
      </c>
      <c r="BE304" s="14">
        <v>0.98060540540540531</v>
      </c>
      <c r="BF304" s="4">
        <v>22.286486486486485</v>
      </c>
      <c r="BG304" s="15" t="s">
        <v>19</v>
      </c>
    </row>
    <row r="305" spans="1:60" x14ac:dyDescent="0.4">
      <c r="A305" s="13">
        <v>10</v>
      </c>
      <c r="B305" s="14">
        <v>0.68172631578947362</v>
      </c>
      <c r="C305" s="4">
        <v>37.873684210526314</v>
      </c>
      <c r="D305" s="15" t="s">
        <v>133</v>
      </c>
      <c r="F305" s="13">
        <v>10</v>
      </c>
      <c r="G305" s="14">
        <v>1.3832</v>
      </c>
      <c r="H305" s="4">
        <v>26.6</v>
      </c>
      <c r="I305" s="15" t="s">
        <v>27</v>
      </c>
      <c r="K305" s="13">
        <v>10</v>
      </c>
      <c r="L305" s="14">
        <v>0.78147654320987647</v>
      </c>
      <c r="M305" s="20">
        <v>15.028395061728395</v>
      </c>
      <c r="N305" s="15" t="s">
        <v>29</v>
      </c>
      <c r="P305" s="13">
        <v>10</v>
      </c>
      <c r="Q305" s="14">
        <v>1.3940003399996601</v>
      </c>
      <c r="R305" s="4">
        <v>41.000009999989999</v>
      </c>
      <c r="S305" s="15" t="s">
        <v>23</v>
      </c>
      <c r="U305" s="13">
        <v>10</v>
      </c>
      <c r="V305" s="14">
        <v>1.240200287999712</v>
      </c>
      <c r="W305" s="4">
        <v>68.900015999984006</v>
      </c>
      <c r="X305" s="15" t="s">
        <v>43</v>
      </c>
      <c r="Z305" s="13">
        <v>10</v>
      </c>
      <c r="AA305" s="14">
        <v>0.63179999999999992</v>
      </c>
      <c r="AB305" s="4">
        <v>8.1</v>
      </c>
      <c r="AC305" s="15" t="s">
        <v>66</v>
      </c>
      <c r="AE305" s="13">
        <v>10</v>
      </c>
      <c r="AF305" s="14">
        <v>0.76273504273504256</v>
      </c>
      <c r="AG305" s="20">
        <v>19.068376068376065</v>
      </c>
      <c r="AH305" s="15" t="s">
        <v>65</v>
      </c>
      <c r="AJ305" s="13">
        <v>10</v>
      </c>
      <c r="AK305" s="14">
        <v>0.93779999999999997</v>
      </c>
      <c r="AL305" s="4">
        <v>52.1</v>
      </c>
      <c r="AM305" s="15" t="s">
        <v>25</v>
      </c>
      <c r="AO305" s="13">
        <v>10</v>
      </c>
      <c r="AP305" s="14">
        <v>0.74392499999999995</v>
      </c>
      <c r="AQ305" s="4">
        <v>35.424999999999997</v>
      </c>
      <c r="AR305" s="15" t="s">
        <v>53</v>
      </c>
      <c r="AT305" s="13">
        <v>10</v>
      </c>
      <c r="AU305" s="14">
        <v>0.85466315789473679</v>
      </c>
      <c r="AV305" s="4">
        <v>61.047368421052624</v>
      </c>
      <c r="AW305" s="15" t="s">
        <v>38</v>
      </c>
      <c r="AY305" s="13">
        <v>10</v>
      </c>
      <c r="AZ305" s="14">
        <v>1.0247999999999999</v>
      </c>
      <c r="BA305" s="4">
        <v>48.8</v>
      </c>
      <c r="BB305" s="15" t="s">
        <v>40</v>
      </c>
      <c r="BD305" s="13">
        <v>10</v>
      </c>
      <c r="BE305" s="14">
        <v>0.94120000000000004</v>
      </c>
      <c r="BF305" s="4">
        <v>18.100000000000001</v>
      </c>
      <c r="BG305" s="15" t="s">
        <v>37</v>
      </c>
    </row>
    <row r="306" spans="1:60" x14ac:dyDescent="0.4">
      <c r="A306" s="13">
        <v>11</v>
      </c>
      <c r="B306" s="14">
        <v>0.6779883495145631</v>
      </c>
      <c r="C306" s="4">
        <v>28.249514563106796</v>
      </c>
      <c r="D306" s="15" t="s">
        <v>26</v>
      </c>
      <c r="F306" s="13">
        <v>11</v>
      </c>
      <c r="G306" s="14">
        <v>1.2033</v>
      </c>
      <c r="H306" s="4">
        <v>35.391176470588235</v>
      </c>
      <c r="I306" s="15" t="s">
        <v>63</v>
      </c>
      <c r="K306" s="13">
        <v>11</v>
      </c>
      <c r="L306" s="14">
        <v>0.71279999999999988</v>
      </c>
      <c r="M306" s="4">
        <v>16.2</v>
      </c>
      <c r="N306" s="15" t="s">
        <v>31</v>
      </c>
      <c r="P306" s="13">
        <v>11</v>
      </c>
      <c r="Q306" s="14">
        <v>1.3775003799996199</v>
      </c>
      <c r="R306" s="4">
        <v>14.500003999996</v>
      </c>
      <c r="S306" s="15" t="s">
        <v>50</v>
      </c>
      <c r="U306" s="13">
        <v>11</v>
      </c>
      <c r="V306" s="14">
        <v>1.0642</v>
      </c>
      <c r="W306" s="4">
        <v>31.3</v>
      </c>
      <c r="X306" s="15" t="s">
        <v>63</v>
      </c>
      <c r="Z306" s="13">
        <v>11</v>
      </c>
      <c r="AA306" s="14">
        <v>0.62357142857142855</v>
      </c>
      <c r="AB306" s="4">
        <v>25.982142857142858</v>
      </c>
      <c r="AC306" s="15" t="s">
        <v>54</v>
      </c>
      <c r="AE306" s="13">
        <v>11</v>
      </c>
      <c r="AF306" s="14">
        <v>0.75447272727272729</v>
      </c>
      <c r="AG306" s="4">
        <v>26.945454545454545</v>
      </c>
      <c r="AH306" s="15" t="s">
        <v>19</v>
      </c>
      <c r="AJ306" s="13">
        <v>11</v>
      </c>
      <c r="AK306" s="14">
        <v>0.90400000000000003</v>
      </c>
      <c r="AL306" s="4">
        <v>56.5</v>
      </c>
      <c r="AM306" s="15" t="s">
        <v>32</v>
      </c>
      <c r="AO306" s="13">
        <v>11</v>
      </c>
      <c r="AP306" s="14">
        <v>0.68400000000000005</v>
      </c>
      <c r="AQ306" s="4">
        <v>28.5</v>
      </c>
      <c r="AR306" s="15" t="s">
        <v>70</v>
      </c>
      <c r="AT306" s="13">
        <v>11</v>
      </c>
      <c r="AU306" s="14">
        <v>0.81270000000000009</v>
      </c>
      <c r="AV306" s="4">
        <v>38.700000000000003</v>
      </c>
      <c r="AW306" s="15" t="s">
        <v>107</v>
      </c>
      <c r="AY306" s="13">
        <v>11</v>
      </c>
      <c r="AZ306" s="14">
        <v>0.99618461538461545</v>
      </c>
      <c r="BA306" s="4">
        <v>41.507692307692309</v>
      </c>
      <c r="BB306" s="15" t="s">
        <v>24</v>
      </c>
      <c r="BD306" s="13">
        <v>11</v>
      </c>
      <c r="BE306" s="14">
        <v>0.9</v>
      </c>
      <c r="BF306" s="4">
        <v>22.5</v>
      </c>
      <c r="BG306" s="15" t="s">
        <v>27</v>
      </c>
    </row>
    <row r="307" spans="1:60" x14ac:dyDescent="0.4">
      <c r="A307" s="13">
        <v>12</v>
      </c>
      <c r="B307" s="14">
        <v>0.66639999999999999</v>
      </c>
      <c r="C307" s="4">
        <v>23.8</v>
      </c>
      <c r="D307" s="15" t="s">
        <v>27</v>
      </c>
      <c r="F307" s="13">
        <v>12</v>
      </c>
      <c r="G307" s="14">
        <v>1.1146352941176469</v>
      </c>
      <c r="H307" s="4">
        <v>69.664705882352933</v>
      </c>
      <c r="I307" s="15" t="s">
        <v>29</v>
      </c>
      <c r="K307" s="13">
        <v>12</v>
      </c>
      <c r="L307" s="14">
        <v>0.57376859504132227</v>
      </c>
      <c r="M307" s="4">
        <v>10.066115702479339</v>
      </c>
      <c r="N307" s="15" t="s">
        <v>33</v>
      </c>
      <c r="P307" s="13">
        <v>12</v>
      </c>
      <c r="Q307" s="14">
        <v>1.3468</v>
      </c>
      <c r="R307" s="4">
        <v>48.1</v>
      </c>
      <c r="S307" s="15" t="s">
        <v>61</v>
      </c>
      <c r="U307" s="13">
        <v>12</v>
      </c>
      <c r="V307" s="14">
        <v>0.9840000000000001</v>
      </c>
      <c r="W307" s="4">
        <v>24.6</v>
      </c>
      <c r="X307" s="15" t="s">
        <v>29</v>
      </c>
      <c r="Z307" s="13">
        <v>12</v>
      </c>
      <c r="AA307" s="14">
        <v>0.60820363636363639</v>
      </c>
      <c r="AB307" s="4">
        <v>26.443636363636365</v>
      </c>
      <c r="AC307" s="15" t="s">
        <v>31</v>
      </c>
      <c r="AE307" s="13">
        <v>12</v>
      </c>
      <c r="AF307" s="14">
        <v>0.73080000000000001</v>
      </c>
      <c r="AG307" s="4">
        <v>34.799999999999997</v>
      </c>
      <c r="AH307" s="15" t="s">
        <v>93</v>
      </c>
      <c r="AJ307" s="13">
        <v>12</v>
      </c>
      <c r="AK307" s="14">
        <v>0.83300000000000007</v>
      </c>
      <c r="AL307" s="4">
        <v>24.5</v>
      </c>
      <c r="AM307" s="15" t="s">
        <v>244</v>
      </c>
      <c r="AO307" s="13">
        <v>12</v>
      </c>
      <c r="AP307" s="14">
        <v>0.68157894736842106</v>
      </c>
      <c r="AQ307" s="4">
        <v>24.342105263157894</v>
      </c>
      <c r="AR307" s="15" t="s">
        <v>47</v>
      </c>
      <c r="AT307" s="13">
        <v>12</v>
      </c>
      <c r="AU307" s="14">
        <v>0.7972499999999999</v>
      </c>
      <c r="AV307" s="4">
        <v>53.15</v>
      </c>
      <c r="AW307" s="15" t="s">
        <v>40</v>
      </c>
      <c r="AY307" s="13">
        <v>12</v>
      </c>
      <c r="AZ307" s="14">
        <v>0.92800000000000005</v>
      </c>
      <c r="BA307" s="4">
        <v>58</v>
      </c>
      <c r="BB307" s="15" t="s">
        <v>31</v>
      </c>
      <c r="BD307" s="13">
        <v>12</v>
      </c>
      <c r="BE307" s="14">
        <v>0.83145454545454545</v>
      </c>
      <c r="BF307" s="4">
        <v>24.454545454545453</v>
      </c>
      <c r="BG307" s="15" t="s">
        <v>24</v>
      </c>
    </row>
    <row r="308" spans="1:60" x14ac:dyDescent="0.4">
      <c r="A308" s="13">
        <v>13</v>
      </c>
      <c r="B308" s="14">
        <v>0.65942307692307689</v>
      </c>
      <c r="C308" s="4">
        <v>43.96153846153846</v>
      </c>
      <c r="D308" s="15" t="s">
        <v>36</v>
      </c>
      <c r="F308" s="13">
        <v>13</v>
      </c>
      <c r="G308" s="14">
        <v>1.0208000000000002</v>
      </c>
      <c r="H308" s="4">
        <v>35.200000000000003</v>
      </c>
      <c r="I308" s="15" t="s">
        <v>83</v>
      </c>
      <c r="K308" s="13">
        <v>13</v>
      </c>
      <c r="L308" s="14">
        <v>0.42174849187935032</v>
      </c>
      <c r="M308" s="4">
        <v>2.8496519721577727</v>
      </c>
      <c r="N308" s="15" t="s">
        <v>23</v>
      </c>
      <c r="P308" s="13">
        <v>13</v>
      </c>
      <c r="Q308" s="14">
        <v>1.0560003519996479</v>
      </c>
      <c r="R308" s="4">
        <v>24.000007999992</v>
      </c>
      <c r="S308" s="15" t="s">
        <v>35</v>
      </c>
      <c r="U308" s="13">
        <v>13</v>
      </c>
      <c r="V308" s="14">
        <v>0.92048372093023256</v>
      </c>
      <c r="W308" s="4">
        <v>16.148837209302325</v>
      </c>
      <c r="X308" s="15" t="s">
        <v>26</v>
      </c>
      <c r="Z308" s="13">
        <v>13</v>
      </c>
      <c r="AA308" s="14">
        <v>0.59200000000000008</v>
      </c>
      <c r="AB308" s="4">
        <v>14.8</v>
      </c>
      <c r="AC308" s="15" t="s">
        <v>70</v>
      </c>
      <c r="AE308" s="13">
        <v>13</v>
      </c>
      <c r="AF308" s="14">
        <v>0.72909999999999997</v>
      </c>
      <c r="AG308" s="4">
        <v>31.7</v>
      </c>
      <c r="AH308" s="15" t="s">
        <v>28</v>
      </c>
      <c r="AJ308" s="13">
        <v>13</v>
      </c>
      <c r="AK308" s="14">
        <v>0.79219636363636359</v>
      </c>
      <c r="AL308" s="4">
        <v>15.234545454545454</v>
      </c>
      <c r="AM308" s="15" t="s">
        <v>31</v>
      </c>
      <c r="AO308" s="13">
        <v>13</v>
      </c>
      <c r="AP308" s="14">
        <v>0.67449999999999999</v>
      </c>
      <c r="AQ308" s="4">
        <v>7.1</v>
      </c>
      <c r="AR308" s="15" t="s">
        <v>107</v>
      </c>
      <c r="AT308" s="13">
        <v>13</v>
      </c>
      <c r="AU308" s="14">
        <v>0.72320000000000007</v>
      </c>
      <c r="AV308" s="4">
        <v>45.2</v>
      </c>
      <c r="AW308" s="15" t="s">
        <v>30</v>
      </c>
      <c r="AY308" s="13">
        <v>13</v>
      </c>
      <c r="AZ308" s="14">
        <v>0.63639999999999997</v>
      </c>
      <c r="BA308" s="4">
        <v>4.3</v>
      </c>
      <c r="BB308" s="15" t="s">
        <v>36</v>
      </c>
      <c r="BD308" s="13">
        <v>13</v>
      </c>
      <c r="BE308" s="14">
        <v>0.74060000000000004</v>
      </c>
      <c r="BF308" s="4">
        <v>32.200000000000003</v>
      </c>
      <c r="BG308" s="15" t="s">
        <v>22</v>
      </c>
    </row>
    <row r="309" spans="1:60" x14ac:dyDescent="0.4">
      <c r="A309" s="13">
        <v>14</v>
      </c>
      <c r="B309" s="14">
        <v>0.64313949579831931</v>
      </c>
      <c r="C309" s="4">
        <v>12.368067226890757</v>
      </c>
      <c r="D309" s="15" t="s">
        <v>28</v>
      </c>
      <c r="F309" s="13">
        <v>14</v>
      </c>
      <c r="G309" s="14">
        <v>1.0108000000000001</v>
      </c>
      <c r="H309" s="4">
        <v>36.1</v>
      </c>
      <c r="I309" s="15" t="s">
        <v>37</v>
      </c>
      <c r="K309" s="13">
        <v>14</v>
      </c>
      <c r="L309" s="14">
        <v>0.42120000000000002</v>
      </c>
      <c r="M309" s="4">
        <v>5.4</v>
      </c>
      <c r="N309" s="15" t="s">
        <v>24</v>
      </c>
      <c r="P309" s="13">
        <v>14</v>
      </c>
      <c r="Q309" s="14">
        <v>0.92820000000000003</v>
      </c>
      <c r="R309" s="4">
        <v>11.9</v>
      </c>
      <c r="S309" s="15" t="s">
        <v>30</v>
      </c>
      <c r="U309" s="13">
        <v>14</v>
      </c>
      <c r="V309" s="14">
        <v>0.84196666666666675</v>
      </c>
      <c r="W309" s="4">
        <v>29.033333333333335</v>
      </c>
      <c r="X309" s="15" t="s">
        <v>53</v>
      </c>
      <c r="Z309" s="13">
        <v>14</v>
      </c>
      <c r="AA309" s="14">
        <v>0.51734842767295597</v>
      </c>
      <c r="AB309" s="4">
        <v>18.476729559748428</v>
      </c>
      <c r="AC309" s="15" t="s">
        <v>58</v>
      </c>
      <c r="AE309" s="13">
        <v>14</v>
      </c>
      <c r="AF309" s="14">
        <v>0.71231648351648358</v>
      </c>
      <c r="AG309" s="4">
        <v>24.562637362637364</v>
      </c>
      <c r="AH309" s="15" t="s">
        <v>49</v>
      </c>
      <c r="AJ309" s="13">
        <v>14</v>
      </c>
      <c r="AK309" s="14">
        <v>0.76924137931034486</v>
      </c>
      <c r="AL309" s="4">
        <v>19.23103448275862</v>
      </c>
      <c r="AM309" s="15" t="s">
        <v>36</v>
      </c>
      <c r="AO309" s="13">
        <v>14</v>
      </c>
      <c r="AP309" s="14">
        <v>0.66874647887323957</v>
      </c>
      <c r="AQ309" s="4">
        <v>19.669014084507044</v>
      </c>
      <c r="AR309" s="15" t="s">
        <v>65</v>
      </c>
      <c r="AT309" s="13">
        <v>14</v>
      </c>
      <c r="AU309" s="14">
        <v>0.627</v>
      </c>
      <c r="AV309" s="4">
        <v>6.6</v>
      </c>
      <c r="AW309" s="15" t="s">
        <v>42</v>
      </c>
      <c r="AY309" s="13">
        <v>14</v>
      </c>
      <c r="AZ309" s="14">
        <v>0.47499999999999998</v>
      </c>
      <c r="BA309" s="4">
        <v>5</v>
      </c>
      <c r="BB309" s="15" t="s">
        <v>51</v>
      </c>
      <c r="BD309" s="13">
        <v>14</v>
      </c>
      <c r="BE309" s="14">
        <v>0.71340000000000003</v>
      </c>
      <c r="BF309" s="4">
        <v>24.6</v>
      </c>
      <c r="BG309" s="15" t="s">
        <v>38</v>
      </c>
    </row>
    <row r="310" spans="1:60" x14ac:dyDescent="0.4">
      <c r="A310" s="13">
        <v>15</v>
      </c>
      <c r="B310" s="14">
        <v>0.62560000000000004</v>
      </c>
      <c r="C310" s="4">
        <v>39.1</v>
      </c>
      <c r="D310" s="18" t="s">
        <v>124</v>
      </c>
      <c r="F310" s="13">
        <v>15</v>
      </c>
      <c r="G310" s="14">
        <v>0.99678461538461538</v>
      </c>
      <c r="H310" s="4">
        <v>43.338461538461537</v>
      </c>
      <c r="I310" s="18" t="s">
        <v>38</v>
      </c>
      <c r="K310" s="13">
        <v>15</v>
      </c>
      <c r="L310" s="14">
        <v>0.28500000000000003</v>
      </c>
      <c r="M310" s="4">
        <v>3</v>
      </c>
      <c r="N310" s="18" t="s">
        <v>43</v>
      </c>
      <c r="P310" s="13">
        <v>15</v>
      </c>
      <c r="Q310" s="14">
        <v>0.88400000000000012</v>
      </c>
      <c r="R310" s="4">
        <v>22.1</v>
      </c>
      <c r="S310" s="18" t="s">
        <v>54</v>
      </c>
      <c r="U310" s="13">
        <v>15</v>
      </c>
      <c r="V310" s="14">
        <v>0.82869230769230762</v>
      </c>
      <c r="W310" s="20">
        <v>8.7230769230769223</v>
      </c>
      <c r="X310" s="18" t="s">
        <v>39</v>
      </c>
      <c r="Z310" s="13">
        <v>15</v>
      </c>
      <c r="AA310" s="14">
        <v>0.51040000000000008</v>
      </c>
      <c r="AB310" s="4">
        <v>17.600000000000001</v>
      </c>
      <c r="AC310" s="18" t="s">
        <v>91</v>
      </c>
      <c r="AE310" s="13">
        <v>15</v>
      </c>
      <c r="AF310" s="14">
        <v>0.71119999999999994</v>
      </c>
      <c r="AG310" s="4">
        <v>50.8</v>
      </c>
      <c r="AH310" s="18" t="s">
        <v>30</v>
      </c>
      <c r="AJ310" s="13">
        <v>15</v>
      </c>
      <c r="AK310" s="14">
        <v>0.75480044399955593</v>
      </c>
      <c r="AL310" s="4">
        <v>5.1000029999969998</v>
      </c>
      <c r="AM310" s="18" t="s">
        <v>23</v>
      </c>
      <c r="AO310" s="13">
        <v>15</v>
      </c>
      <c r="AP310" s="14">
        <v>0.6501405405405406</v>
      </c>
      <c r="AQ310" s="4">
        <v>36.118918918918922</v>
      </c>
      <c r="AR310" s="18" t="s">
        <v>58</v>
      </c>
      <c r="AT310" s="13">
        <v>15</v>
      </c>
      <c r="AU310" s="14">
        <v>0.60235135135135143</v>
      </c>
      <c r="AV310" s="4">
        <v>10.567567567567568</v>
      </c>
      <c r="AW310" s="18" t="s">
        <v>28</v>
      </c>
      <c r="AY310" s="13">
        <v>15</v>
      </c>
      <c r="AZ310" s="14">
        <v>0.43748571428571426</v>
      </c>
      <c r="BA310" s="4">
        <v>9.9428571428571431</v>
      </c>
      <c r="BB310" s="18" t="s">
        <v>19</v>
      </c>
      <c r="BD310" s="13">
        <v>15</v>
      </c>
      <c r="BE310" s="14">
        <v>0.57338839907192574</v>
      </c>
      <c r="BF310" s="4">
        <v>3.8742459396751738</v>
      </c>
      <c r="BG310" s="18" t="s">
        <v>40</v>
      </c>
    </row>
    <row r="311" spans="1:60" x14ac:dyDescent="0.4">
      <c r="A311" s="13">
        <v>16</v>
      </c>
      <c r="B311" s="14">
        <v>0.60619999999999996</v>
      </c>
      <c r="C311" s="4">
        <v>43.3</v>
      </c>
      <c r="D311" s="18" t="s">
        <v>244</v>
      </c>
      <c r="F311" s="13">
        <v>16</v>
      </c>
      <c r="G311" s="14">
        <v>0.9</v>
      </c>
      <c r="H311" s="4">
        <v>22.5</v>
      </c>
      <c r="I311" s="18" t="s">
        <v>47</v>
      </c>
      <c r="K311" s="13">
        <v>16</v>
      </c>
      <c r="L311" s="14">
        <v>0</v>
      </c>
      <c r="M311" s="4">
        <v>0</v>
      </c>
      <c r="N311" s="18" t="s">
        <v>62</v>
      </c>
      <c r="P311" s="13">
        <v>16</v>
      </c>
      <c r="Q311" s="14">
        <v>0.86070000000000002</v>
      </c>
      <c r="R311" s="4">
        <v>15.1</v>
      </c>
      <c r="S311" s="18" t="s">
        <v>36</v>
      </c>
      <c r="U311" s="13">
        <v>16</v>
      </c>
      <c r="V311" s="14">
        <v>0.79039999999999988</v>
      </c>
      <c r="W311" s="4">
        <v>15.2</v>
      </c>
      <c r="X311" s="18" t="s">
        <v>22</v>
      </c>
      <c r="Z311" s="13">
        <v>16</v>
      </c>
      <c r="AA311" s="14">
        <v>0.49679999999999996</v>
      </c>
      <c r="AB311" s="4">
        <v>27.6</v>
      </c>
      <c r="AC311" s="18" t="s">
        <v>92</v>
      </c>
      <c r="AE311" s="13">
        <v>16</v>
      </c>
      <c r="AF311" s="14">
        <v>0.70953750000000004</v>
      </c>
      <c r="AG311" s="4">
        <v>39.418750000000003</v>
      </c>
      <c r="AH311" s="18" t="s">
        <v>89</v>
      </c>
      <c r="AJ311" s="13">
        <v>16</v>
      </c>
      <c r="AK311" s="14">
        <v>0.74359999999999993</v>
      </c>
      <c r="AL311" s="4">
        <v>16.899999999999999</v>
      </c>
      <c r="AM311" s="18" t="s">
        <v>121</v>
      </c>
      <c r="AO311" s="13">
        <v>16</v>
      </c>
      <c r="AP311" s="14">
        <v>0.64090000000000003</v>
      </c>
      <c r="AQ311" s="20">
        <v>22.1</v>
      </c>
      <c r="AR311" s="18" t="s">
        <v>35</v>
      </c>
      <c r="AT311" s="13">
        <v>16</v>
      </c>
      <c r="AU311" s="14">
        <v>0.58960000000000001</v>
      </c>
      <c r="AV311" s="4">
        <v>13.4</v>
      </c>
      <c r="AW311" s="18" t="s">
        <v>46</v>
      </c>
      <c r="AY311" s="13">
        <v>16</v>
      </c>
      <c r="AZ311" s="14">
        <v>0.43679999999999997</v>
      </c>
      <c r="BA311" s="4">
        <v>5.6</v>
      </c>
      <c r="BB311" s="18" t="s">
        <v>42</v>
      </c>
      <c r="BD311" s="13">
        <v>16</v>
      </c>
      <c r="BE311" s="14">
        <v>0.41610000000000003</v>
      </c>
      <c r="BF311" s="4">
        <v>7.3</v>
      </c>
      <c r="BG311" s="18" t="s">
        <v>43</v>
      </c>
    </row>
    <row r="312" spans="1:60" ht="19.5" thickBot="1" x14ac:dyDescent="0.45">
      <c r="A312" s="13">
        <v>17</v>
      </c>
      <c r="B312" s="14">
        <v>0.5864912621359224</v>
      </c>
      <c r="C312" s="4">
        <v>27.928155339805826</v>
      </c>
      <c r="D312" s="18" t="s">
        <v>24</v>
      </c>
      <c r="F312" s="13">
        <v>17</v>
      </c>
      <c r="G312" s="14">
        <v>0.64600000000000002</v>
      </c>
      <c r="H312" s="4">
        <v>6.8</v>
      </c>
      <c r="I312" s="18" t="s">
        <v>33</v>
      </c>
      <c r="K312" s="13">
        <v>17</v>
      </c>
      <c r="L312" s="14">
        <v>0</v>
      </c>
      <c r="M312" s="4">
        <v>0</v>
      </c>
      <c r="N312" s="18" t="s">
        <v>62</v>
      </c>
      <c r="P312" s="13">
        <v>17</v>
      </c>
      <c r="Q312" s="14">
        <v>0.8163999999999999</v>
      </c>
      <c r="R312" s="20">
        <v>15.7</v>
      </c>
      <c r="S312" s="18" t="s">
        <v>63</v>
      </c>
      <c r="U312" s="13">
        <v>17</v>
      </c>
      <c r="V312" s="14">
        <v>0.7722</v>
      </c>
      <c r="W312" s="4">
        <v>9.9</v>
      </c>
      <c r="X312" s="18" t="s">
        <v>47</v>
      </c>
      <c r="Z312" s="13">
        <v>17</v>
      </c>
      <c r="AA312" s="14">
        <v>0.48</v>
      </c>
      <c r="AB312" s="4">
        <v>30</v>
      </c>
      <c r="AC312" s="18" t="s">
        <v>90</v>
      </c>
      <c r="AE312" s="13">
        <v>17</v>
      </c>
      <c r="AF312" s="14">
        <v>0.65549999999999997</v>
      </c>
      <c r="AG312" s="4">
        <v>43.7</v>
      </c>
      <c r="AH312" s="18" t="s">
        <v>48</v>
      </c>
      <c r="AJ312" s="13">
        <v>17</v>
      </c>
      <c r="AK312" s="14">
        <v>0.48965548780487805</v>
      </c>
      <c r="AL312" s="20">
        <v>5.1542682926829269</v>
      </c>
      <c r="AM312" s="18" t="s">
        <v>24</v>
      </c>
      <c r="AO312" s="13">
        <v>17</v>
      </c>
      <c r="AP312" s="14">
        <v>0.63270000000000004</v>
      </c>
      <c r="AQ312" s="4">
        <v>11.1</v>
      </c>
      <c r="AR312" s="18" t="s">
        <v>69</v>
      </c>
      <c r="AT312" s="13">
        <v>17</v>
      </c>
      <c r="AU312" s="14">
        <v>0.56273454545454549</v>
      </c>
      <c r="AV312" s="4">
        <v>7.2145454545454548</v>
      </c>
      <c r="AW312" s="18" t="s">
        <v>67</v>
      </c>
      <c r="AY312" s="13">
        <v>17</v>
      </c>
      <c r="AZ312" s="14">
        <v>0.43008866995073891</v>
      </c>
      <c r="BA312" s="4">
        <v>8.2709359605911335</v>
      </c>
      <c r="BB312" s="18" t="s">
        <v>35</v>
      </c>
      <c r="BD312" s="13">
        <v>17</v>
      </c>
      <c r="BE312" s="14">
        <v>0.41339999999999999</v>
      </c>
      <c r="BF312" s="4">
        <v>5.3</v>
      </c>
      <c r="BG312" s="18" t="s">
        <v>34</v>
      </c>
    </row>
    <row r="313" spans="1:60" ht="19.5" thickBot="1" x14ac:dyDescent="0.45">
      <c r="A313" s="40">
        <v>18</v>
      </c>
      <c r="B313" s="22">
        <v>0.58189999999999997</v>
      </c>
      <c r="C313" s="23">
        <v>25.3</v>
      </c>
      <c r="D313" s="24" t="s">
        <v>126</v>
      </c>
      <c r="F313" s="40">
        <v>18</v>
      </c>
      <c r="G313" s="22">
        <v>0.47360000000000002</v>
      </c>
      <c r="H313" s="39">
        <v>3.2</v>
      </c>
      <c r="I313" s="24" t="s">
        <v>39</v>
      </c>
      <c r="K313" s="40">
        <v>18</v>
      </c>
      <c r="L313" s="22">
        <v>0</v>
      </c>
      <c r="M313" s="23">
        <v>0</v>
      </c>
      <c r="N313" s="24" t="s">
        <v>62</v>
      </c>
      <c r="P313" s="40">
        <v>18</v>
      </c>
      <c r="Q313" s="22">
        <v>0.24044365482233501</v>
      </c>
      <c r="R313" s="23">
        <v>1.6246192893401015</v>
      </c>
      <c r="S313" s="24" t="s">
        <v>31</v>
      </c>
      <c r="U313" s="40">
        <v>18</v>
      </c>
      <c r="V313" s="22">
        <v>0.25159999999999999</v>
      </c>
      <c r="W313" s="23">
        <v>1.7</v>
      </c>
      <c r="X313" s="24" t="s">
        <v>33</v>
      </c>
      <c r="Z313" s="40">
        <v>18</v>
      </c>
      <c r="AA313" s="22">
        <v>0.44310000000000005</v>
      </c>
      <c r="AB313" s="23">
        <v>21.1</v>
      </c>
      <c r="AC313" s="24" t="s">
        <v>94</v>
      </c>
      <c r="AE313" s="40">
        <v>18</v>
      </c>
      <c r="AF313" s="22">
        <v>0.64587155963302756</v>
      </c>
      <c r="AG313" s="23">
        <v>40.366972477064223</v>
      </c>
      <c r="AH313" s="24" t="s">
        <v>245</v>
      </c>
      <c r="AJ313" s="40">
        <v>18</v>
      </c>
      <c r="AK313" s="22">
        <v>0.46800038999961002</v>
      </c>
      <c r="AL313" s="23">
        <v>6.0000049999950003</v>
      </c>
      <c r="AM313" s="24" t="s">
        <v>28</v>
      </c>
      <c r="AO313" s="40">
        <v>18</v>
      </c>
      <c r="AP313" s="22">
        <v>0.54759999999999998</v>
      </c>
      <c r="AQ313" s="23">
        <v>3.7</v>
      </c>
      <c r="AR313" s="24" t="s">
        <v>87</v>
      </c>
      <c r="AT313" s="40">
        <v>18</v>
      </c>
      <c r="AU313" s="22">
        <v>0.54079999999999995</v>
      </c>
      <c r="AV313" s="23">
        <v>10.4</v>
      </c>
      <c r="AW313" s="24" t="s">
        <v>93</v>
      </c>
      <c r="AY313" s="40">
        <v>18</v>
      </c>
      <c r="AZ313" s="22">
        <v>0.39477777777777778</v>
      </c>
      <c r="BA313" s="39">
        <v>6.9259259259259256</v>
      </c>
      <c r="BB313" s="24" t="s">
        <v>21</v>
      </c>
      <c r="BD313" s="40">
        <v>18</v>
      </c>
      <c r="BE313" s="22">
        <v>0.39169230769230767</v>
      </c>
      <c r="BF313" s="23">
        <v>4.1230769230769226</v>
      </c>
      <c r="BG313" s="24" t="s">
        <v>25</v>
      </c>
    </row>
    <row r="314" spans="1:60" x14ac:dyDescent="0.4">
      <c r="A314" s="27">
        <v>19</v>
      </c>
      <c r="B314" s="14">
        <v>0.31</v>
      </c>
      <c r="C314" s="4">
        <v>50.203448275862065</v>
      </c>
      <c r="D314" s="28" t="s">
        <v>127</v>
      </c>
      <c r="E314" s="29"/>
      <c r="F314" s="27">
        <v>19</v>
      </c>
      <c r="G314" s="14">
        <v>0.31</v>
      </c>
      <c r="H314" s="4">
        <v>89.8</v>
      </c>
      <c r="I314" s="28" t="s">
        <v>50</v>
      </c>
      <c r="J314" s="29"/>
      <c r="K314" s="27">
        <v>19</v>
      </c>
      <c r="L314" s="14">
        <v>0.31</v>
      </c>
      <c r="M314" s="4">
        <v>0</v>
      </c>
      <c r="N314" s="28" t="s">
        <v>62</v>
      </c>
      <c r="O314" s="29"/>
      <c r="P314" s="27">
        <v>19</v>
      </c>
      <c r="Q314" s="14">
        <v>0.31</v>
      </c>
      <c r="R314" s="4">
        <v>203.80002099997901</v>
      </c>
      <c r="S314" s="28" t="s">
        <v>34</v>
      </c>
      <c r="T314" s="29"/>
      <c r="U314" s="27">
        <v>19</v>
      </c>
      <c r="V314" s="14">
        <v>0.31</v>
      </c>
      <c r="W314" s="4">
        <v>127.25</v>
      </c>
      <c r="X314" s="28" t="s">
        <v>88</v>
      </c>
      <c r="Y314" s="29"/>
      <c r="Z314" s="27">
        <v>19</v>
      </c>
      <c r="AA314" s="14">
        <v>0.31</v>
      </c>
      <c r="AB314" s="4">
        <v>94.9</v>
      </c>
      <c r="AC314" s="28" t="s">
        <v>152</v>
      </c>
      <c r="AD314" s="29"/>
      <c r="AE314" s="27">
        <v>19</v>
      </c>
      <c r="AF314" s="14">
        <v>0.31</v>
      </c>
      <c r="AG314" s="4">
        <v>44.7</v>
      </c>
      <c r="AH314" s="28" t="s">
        <v>40</v>
      </c>
      <c r="AI314" s="29"/>
      <c r="AJ314" s="27">
        <v>19</v>
      </c>
      <c r="AK314" s="14">
        <v>0.31</v>
      </c>
      <c r="AL314" s="4">
        <v>102.2</v>
      </c>
      <c r="AM314" s="28" t="s">
        <v>129</v>
      </c>
      <c r="AN314" s="29"/>
      <c r="AO314" s="27">
        <v>19</v>
      </c>
      <c r="AP314" s="14">
        <v>0.31</v>
      </c>
      <c r="AQ314" s="4">
        <v>81.59375</v>
      </c>
      <c r="AR314" s="28" t="s">
        <v>63</v>
      </c>
      <c r="AS314" s="29"/>
      <c r="AT314" s="27">
        <v>19</v>
      </c>
      <c r="AU314" s="14">
        <v>0.31</v>
      </c>
      <c r="AV314" s="4">
        <v>80.444444444444443</v>
      </c>
      <c r="AW314" s="28" t="s">
        <v>37</v>
      </c>
      <c r="AX314" s="29"/>
      <c r="AY314" s="27">
        <v>19</v>
      </c>
      <c r="AZ314" s="14">
        <v>0.31</v>
      </c>
      <c r="BA314" s="4">
        <v>84.066666666666663</v>
      </c>
      <c r="BB314" s="28" t="s">
        <v>27</v>
      </c>
      <c r="BC314" s="29"/>
      <c r="BD314" s="27">
        <v>19</v>
      </c>
      <c r="BE314" s="14">
        <v>0.31</v>
      </c>
      <c r="BF314" s="4">
        <v>96.8</v>
      </c>
      <c r="BG314" s="28" t="s">
        <v>30</v>
      </c>
      <c r="BH314" s="29"/>
    </row>
    <row r="315" spans="1:60" x14ac:dyDescent="0.4">
      <c r="A315" s="27">
        <v>20</v>
      </c>
      <c r="B315" s="14">
        <v>0.3</v>
      </c>
      <c r="C315" s="4">
        <v>52.523636363636363</v>
      </c>
      <c r="D315" s="28" t="s">
        <v>21</v>
      </c>
      <c r="E315" s="30"/>
      <c r="F315" s="27">
        <v>20</v>
      </c>
      <c r="G315" s="14">
        <v>0.3</v>
      </c>
      <c r="H315" s="4">
        <v>177.04</v>
      </c>
      <c r="I315" s="28" t="s">
        <v>61</v>
      </c>
      <c r="J315" s="30"/>
      <c r="K315" s="27">
        <v>20</v>
      </c>
      <c r="L315" s="14">
        <v>0.3</v>
      </c>
      <c r="M315" s="4">
        <v>0</v>
      </c>
      <c r="N315" s="28" t="s">
        <v>62</v>
      </c>
      <c r="O315" s="30"/>
      <c r="P315" s="27">
        <v>20</v>
      </c>
      <c r="Q315" s="14">
        <v>0.3</v>
      </c>
      <c r="R315" s="4">
        <v>232.85</v>
      </c>
      <c r="S315" s="28" t="s">
        <v>68</v>
      </c>
      <c r="T315" s="30"/>
      <c r="U315" s="27">
        <v>20</v>
      </c>
      <c r="V315" s="14">
        <v>0.3</v>
      </c>
      <c r="W315" s="4">
        <v>330.5</v>
      </c>
      <c r="X315" s="28" t="s">
        <v>58</v>
      </c>
      <c r="Y315" s="30"/>
      <c r="Z315" s="27">
        <v>20</v>
      </c>
      <c r="AA315" s="14">
        <v>0.3</v>
      </c>
      <c r="AB315" s="4">
        <v>98</v>
      </c>
      <c r="AC315" s="28" t="s">
        <v>37</v>
      </c>
      <c r="AD315" s="30"/>
      <c r="AE315" s="27">
        <v>20</v>
      </c>
      <c r="AF315" s="14">
        <v>0.3</v>
      </c>
      <c r="AG315" s="4">
        <v>57.366233766233769</v>
      </c>
      <c r="AH315" s="28" t="s">
        <v>84</v>
      </c>
      <c r="AI315" s="30"/>
      <c r="AJ315" s="27">
        <v>20</v>
      </c>
      <c r="AK315" s="14">
        <v>0.3</v>
      </c>
      <c r="AL315" s="4">
        <v>154.5</v>
      </c>
      <c r="AM315" s="28" t="s">
        <v>67</v>
      </c>
      <c r="AN315" s="30"/>
      <c r="AO315" s="27">
        <v>20</v>
      </c>
      <c r="AP315" s="14">
        <v>0.3</v>
      </c>
      <c r="AQ315" s="4">
        <v>84.831249999999997</v>
      </c>
      <c r="AR315" s="28" t="s">
        <v>39</v>
      </c>
      <c r="AS315" s="30"/>
      <c r="AT315" s="27">
        <v>20</v>
      </c>
      <c r="AU315" s="14">
        <v>0.3</v>
      </c>
      <c r="AV315" s="4">
        <v>77.327586206896555</v>
      </c>
      <c r="AW315" s="28" t="s">
        <v>130</v>
      </c>
      <c r="AX315" s="30"/>
      <c r="AY315" s="27">
        <v>20</v>
      </c>
      <c r="AZ315" s="14">
        <v>0.3</v>
      </c>
      <c r="BA315" s="4">
        <v>136.5</v>
      </c>
      <c r="BB315" s="28" t="s">
        <v>43</v>
      </c>
      <c r="BC315" s="30"/>
      <c r="BD315" s="27">
        <v>20</v>
      </c>
      <c r="BE315" s="14">
        <v>0.3</v>
      </c>
      <c r="BF315" s="4">
        <v>113.14285714285714</v>
      </c>
      <c r="BG315" s="28" t="s">
        <v>35</v>
      </c>
      <c r="BH315" s="30"/>
    </row>
    <row r="316" spans="1:60" x14ac:dyDescent="0.4">
      <c r="A316" s="27">
        <v>21</v>
      </c>
      <c r="B316" s="14">
        <v>0.28999999999999998</v>
      </c>
      <c r="C316" s="4">
        <v>68.400000000000006</v>
      </c>
      <c r="D316" s="28" t="s">
        <v>25</v>
      </c>
      <c r="E316" s="31"/>
      <c r="F316" s="27">
        <v>21</v>
      </c>
      <c r="G316" s="14">
        <v>0.28999999999999998</v>
      </c>
      <c r="H316" s="4">
        <v>309.8</v>
      </c>
      <c r="I316" s="28" t="s">
        <v>44</v>
      </c>
      <c r="J316" s="31"/>
      <c r="K316" s="27">
        <v>21</v>
      </c>
      <c r="L316" s="14">
        <v>0.28999999999999998</v>
      </c>
      <c r="M316" s="4">
        <v>0</v>
      </c>
      <c r="N316" s="28" t="s">
        <v>62</v>
      </c>
      <c r="O316" s="31"/>
      <c r="P316" s="27">
        <v>21</v>
      </c>
      <c r="Q316" s="14">
        <v>0.28999999999999998</v>
      </c>
      <c r="R316" s="4">
        <v>185.6</v>
      </c>
      <c r="S316" s="28" t="s">
        <v>21</v>
      </c>
      <c r="T316" s="31"/>
      <c r="U316" s="27">
        <v>21</v>
      </c>
      <c r="V316" s="14">
        <v>0.28999999999999998</v>
      </c>
      <c r="W316" s="4">
        <v>138.19999999999999</v>
      </c>
      <c r="X316" s="28" t="s">
        <v>46</v>
      </c>
      <c r="Y316" s="31"/>
      <c r="Z316" s="27">
        <v>21</v>
      </c>
      <c r="AA316" s="14">
        <v>0.28999999999999998</v>
      </c>
      <c r="AB316" s="4">
        <v>100.4</v>
      </c>
      <c r="AC316" s="28" t="s">
        <v>45</v>
      </c>
      <c r="AD316" s="31"/>
      <c r="AE316" s="27">
        <v>21</v>
      </c>
      <c r="AF316" s="14">
        <v>0.28999999999999998</v>
      </c>
      <c r="AG316" s="4">
        <v>46.4</v>
      </c>
      <c r="AH316" s="28" t="s">
        <v>85</v>
      </c>
      <c r="AI316" s="31"/>
      <c r="AJ316" s="27">
        <v>21</v>
      </c>
      <c r="AK316" s="14">
        <v>0.28999999999999998</v>
      </c>
      <c r="AL316" s="4">
        <v>201</v>
      </c>
      <c r="AM316" s="28" t="s">
        <v>45</v>
      </c>
      <c r="AN316" s="31"/>
      <c r="AO316" s="27">
        <v>21</v>
      </c>
      <c r="AP316" s="14">
        <v>0.28999999999999998</v>
      </c>
      <c r="AQ316" s="4">
        <v>95.6</v>
      </c>
      <c r="AR316" s="28" t="s">
        <v>42</v>
      </c>
      <c r="AS316" s="31"/>
      <c r="AT316" s="27">
        <v>21</v>
      </c>
      <c r="AU316" s="14">
        <v>0.28999999999999998</v>
      </c>
      <c r="AV316" s="4">
        <v>94.16</v>
      </c>
      <c r="AW316" s="28" t="s">
        <v>70</v>
      </c>
      <c r="AX316" s="31"/>
      <c r="AY316" s="27">
        <v>21</v>
      </c>
      <c r="AZ316" s="14">
        <v>0.28999999999999998</v>
      </c>
      <c r="BA316" s="4">
        <v>223.1</v>
      </c>
      <c r="BB316" s="28" t="s">
        <v>33</v>
      </c>
      <c r="BC316" s="31"/>
      <c r="BD316" s="27">
        <v>21</v>
      </c>
      <c r="BE316" s="14">
        <v>0.28999999999999998</v>
      </c>
      <c r="BF316" s="4">
        <v>196.22857142857143</v>
      </c>
      <c r="BG316" s="28" t="s">
        <v>26</v>
      </c>
      <c r="BH316" s="31"/>
    </row>
    <row r="317" spans="1:60" x14ac:dyDescent="0.4">
      <c r="A317" s="27">
        <v>22</v>
      </c>
      <c r="B317" s="14">
        <v>0.28000000000000003</v>
      </c>
      <c r="C317" s="4">
        <v>58.9</v>
      </c>
      <c r="D317" s="28" t="s">
        <v>46</v>
      </c>
      <c r="E317" s="32"/>
      <c r="F317" s="27">
        <v>22</v>
      </c>
      <c r="G317" s="14">
        <v>0.28000000000000003</v>
      </c>
      <c r="H317" s="4">
        <v>105</v>
      </c>
      <c r="I317" s="28" t="s">
        <v>53</v>
      </c>
      <c r="J317" s="32"/>
      <c r="K317" s="27">
        <v>22</v>
      </c>
      <c r="L317" s="14">
        <v>0.28000000000000003</v>
      </c>
      <c r="M317" s="4">
        <v>0</v>
      </c>
      <c r="N317" s="28" t="s">
        <v>62</v>
      </c>
      <c r="O317" s="32"/>
      <c r="P317" s="27">
        <v>22</v>
      </c>
      <c r="Q317" s="14">
        <v>0.28000000000000003</v>
      </c>
      <c r="R317" s="4">
        <v>580.20000000000005</v>
      </c>
      <c r="S317" s="28" t="s">
        <v>26</v>
      </c>
      <c r="T317" s="32"/>
      <c r="U317" s="27">
        <v>22</v>
      </c>
      <c r="V317" s="14">
        <v>0.28000000000000003</v>
      </c>
      <c r="W317" s="4">
        <v>147.40002399997601</v>
      </c>
      <c r="X317" s="28" t="s">
        <v>42</v>
      </c>
      <c r="Y317" s="32"/>
      <c r="Z317" s="27">
        <v>22</v>
      </c>
      <c r="AA317" s="14">
        <v>0.28000000000000003</v>
      </c>
      <c r="AB317" s="4">
        <v>106.6</v>
      </c>
      <c r="AC317" s="28" t="s">
        <v>44</v>
      </c>
      <c r="AD317" s="32"/>
      <c r="AE317" s="27">
        <v>22</v>
      </c>
      <c r="AF317" s="14">
        <v>0.28000000000000003</v>
      </c>
      <c r="AG317" s="4">
        <v>107.1</v>
      </c>
      <c r="AH317" s="28" t="s">
        <v>246</v>
      </c>
      <c r="AI317" s="32"/>
      <c r="AJ317" s="27">
        <v>22</v>
      </c>
      <c r="AK317" s="14">
        <v>0.28000000000000003</v>
      </c>
      <c r="AL317" s="4">
        <v>165.5</v>
      </c>
      <c r="AM317" s="28" t="s">
        <v>51</v>
      </c>
      <c r="AN317" s="32"/>
      <c r="AO317" s="27">
        <v>22</v>
      </c>
      <c r="AP317" s="14">
        <v>0.28000000000000003</v>
      </c>
      <c r="AQ317" s="4">
        <v>71.900000000000006</v>
      </c>
      <c r="AR317" s="28" t="s">
        <v>34</v>
      </c>
      <c r="AS317" s="32"/>
      <c r="AT317" s="27">
        <v>22</v>
      </c>
      <c r="AU317" s="14">
        <v>0.28000000000000003</v>
      </c>
      <c r="AV317" s="4">
        <v>85.5</v>
      </c>
      <c r="AW317" s="28" t="s">
        <v>56</v>
      </c>
      <c r="AX317" s="32"/>
      <c r="AY317" s="27">
        <v>22</v>
      </c>
      <c r="AZ317" s="14">
        <v>0.28000000000000003</v>
      </c>
      <c r="BA317" s="4">
        <v>0</v>
      </c>
      <c r="BB317" s="28" t="s">
        <v>62</v>
      </c>
      <c r="BC317" s="32"/>
      <c r="BD317" s="27">
        <v>22</v>
      </c>
      <c r="BE317" s="14">
        <v>0.28000000000000003</v>
      </c>
      <c r="BF317" s="4">
        <v>196.22857142857143</v>
      </c>
      <c r="BG317" s="28" t="s">
        <v>26</v>
      </c>
      <c r="BH317" s="32"/>
    </row>
    <row r="318" spans="1:60" x14ac:dyDescent="0.4">
      <c r="A318" s="27">
        <v>23</v>
      </c>
      <c r="B318" s="14">
        <v>0.27</v>
      </c>
      <c r="C318" s="4">
        <v>150</v>
      </c>
      <c r="D318" s="28" t="s">
        <v>29</v>
      </c>
      <c r="E318" s="32"/>
      <c r="F318" s="27">
        <v>23</v>
      </c>
      <c r="G318" s="14">
        <v>0.27</v>
      </c>
      <c r="H318" s="4">
        <v>134.80002499997502</v>
      </c>
      <c r="I318" s="28" t="s">
        <v>42</v>
      </c>
      <c r="J318" s="32"/>
      <c r="K318" s="27">
        <v>23</v>
      </c>
      <c r="L318" s="14">
        <v>0.27</v>
      </c>
      <c r="M318" s="4">
        <v>0</v>
      </c>
      <c r="N318" s="28" t="s">
        <v>62</v>
      </c>
      <c r="O318" s="32"/>
      <c r="P318" s="27">
        <v>23</v>
      </c>
      <c r="Q318" s="14">
        <v>0.27</v>
      </c>
      <c r="R318" s="4">
        <v>241.3</v>
      </c>
      <c r="S318" s="28" t="s">
        <v>25</v>
      </c>
      <c r="T318" s="32"/>
      <c r="U318" s="27">
        <v>23</v>
      </c>
      <c r="V318" s="14">
        <v>0.27</v>
      </c>
      <c r="W318" s="4">
        <v>135.80000000000001</v>
      </c>
      <c r="X318" s="28" t="s">
        <v>41</v>
      </c>
      <c r="Y318" s="32"/>
      <c r="Z318" s="27">
        <v>23</v>
      </c>
      <c r="AA318" s="14">
        <v>0.27</v>
      </c>
      <c r="AB318" s="4">
        <v>182.6</v>
      </c>
      <c r="AC318" s="28" t="s">
        <v>154</v>
      </c>
      <c r="AD318" s="32"/>
      <c r="AE318" s="27">
        <v>23</v>
      </c>
      <c r="AF318" s="14">
        <v>0.27</v>
      </c>
      <c r="AG318" s="4">
        <v>83.3</v>
      </c>
      <c r="AH318" s="28" t="s">
        <v>26</v>
      </c>
      <c r="AI318" s="32"/>
      <c r="AJ318" s="27">
        <v>23</v>
      </c>
      <c r="AK318" s="14">
        <v>0.27</v>
      </c>
      <c r="AL318" s="4">
        <v>210</v>
      </c>
      <c r="AM318" s="28" t="s">
        <v>66</v>
      </c>
      <c r="AN318" s="32"/>
      <c r="AO318" s="27">
        <v>23</v>
      </c>
      <c r="AP318" s="14">
        <v>0.27</v>
      </c>
      <c r="AQ318" s="4">
        <v>183.8</v>
      </c>
      <c r="AR318" s="28" t="s">
        <v>54</v>
      </c>
      <c r="AS318" s="32"/>
      <c r="AT318" s="27">
        <v>23</v>
      </c>
      <c r="AU318" s="14">
        <v>0.27</v>
      </c>
      <c r="AV318" s="4">
        <v>122.78947368421052</v>
      </c>
      <c r="AW318" s="28" t="s">
        <v>92</v>
      </c>
      <c r="AX318" s="32"/>
      <c r="AY318" s="27">
        <v>23</v>
      </c>
      <c r="AZ318" s="14">
        <v>0.27</v>
      </c>
      <c r="BA318" s="4">
        <v>0</v>
      </c>
      <c r="BB318" s="28" t="s">
        <v>62</v>
      </c>
      <c r="BC318" s="32"/>
      <c r="BD318" s="27">
        <v>23</v>
      </c>
      <c r="BE318" s="14">
        <v>0.27</v>
      </c>
      <c r="BF318" s="4">
        <v>161.45714285714286</v>
      </c>
      <c r="BG318" s="28" t="s">
        <v>46</v>
      </c>
      <c r="BH318" s="32"/>
    </row>
    <row r="319" spans="1:60" x14ac:dyDescent="0.4">
      <c r="A319" s="27">
        <v>24</v>
      </c>
      <c r="B319" s="14">
        <v>0.26</v>
      </c>
      <c r="C319" s="4">
        <v>110.3</v>
      </c>
      <c r="D319" s="41" t="s">
        <v>42</v>
      </c>
      <c r="E319" s="32"/>
      <c r="F319" s="27">
        <v>24</v>
      </c>
      <c r="G319" s="14">
        <v>0.26</v>
      </c>
      <c r="H319" s="4">
        <v>252.9</v>
      </c>
      <c r="I319" s="41" t="s">
        <v>51</v>
      </c>
      <c r="J319" s="32"/>
      <c r="K319" s="27">
        <v>24</v>
      </c>
      <c r="L319" s="14">
        <v>0.26</v>
      </c>
      <c r="M319" s="4">
        <v>0</v>
      </c>
      <c r="N319" s="41" t="s">
        <v>62</v>
      </c>
      <c r="O319" s="32"/>
      <c r="P319" s="27">
        <v>24</v>
      </c>
      <c r="Q319" s="14">
        <v>0.26</v>
      </c>
      <c r="R319" s="4">
        <v>305.10000000000002</v>
      </c>
      <c r="S319" s="41" t="s">
        <v>65</v>
      </c>
      <c r="T319" s="32"/>
      <c r="U319" s="27">
        <v>24</v>
      </c>
      <c r="V319" s="14">
        <v>0.26</v>
      </c>
      <c r="W319" s="4">
        <v>138.1</v>
      </c>
      <c r="X319" s="41" t="s">
        <v>44</v>
      </c>
      <c r="Y319" s="32"/>
      <c r="Z319" s="27">
        <v>24</v>
      </c>
      <c r="AA319" s="14">
        <v>0.26</v>
      </c>
      <c r="AB319" s="4">
        <v>200.2</v>
      </c>
      <c r="AC319" s="41" t="s">
        <v>133</v>
      </c>
      <c r="AD319" s="32"/>
      <c r="AE319" s="27">
        <v>24</v>
      </c>
      <c r="AF319" s="14">
        <v>0.26</v>
      </c>
      <c r="AG319" s="4">
        <v>105</v>
      </c>
      <c r="AH319" s="41" t="s">
        <v>27</v>
      </c>
      <c r="AI319" s="32"/>
      <c r="AJ319" s="27">
        <v>24</v>
      </c>
      <c r="AK319" s="14">
        <v>0.26</v>
      </c>
      <c r="AL319" s="4">
        <v>224.1</v>
      </c>
      <c r="AM319" s="41" t="s">
        <v>21</v>
      </c>
      <c r="AN319" s="32"/>
      <c r="AO319" s="27">
        <v>24</v>
      </c>
      <c r="AP319" s="14">
        <v>0.26</v>
      </c>
      <c r="AQ319" s="4">
        <v>130.9</v>
      </c>
      <c r="AR319" s="41" t="s">
        <v>32</v>
      </c>
      <c r="AS319" s="32"/>
      <c r="AT319" s="27">
        <v>24</v>
      </c>
      <c r="AU319" s="14">
        <v>0.26</v>
      </c>
      <c r="AV319" s="4">
        <v>110.5</v>
      </c>
      <c r="AW319" s="41" t="s">
        <v>25</v>
      </c>
      <c r="AX319" s="32"/>
      <c r="AY319" s="27">
        <v>24</v>
      </c>
      <c r="AZ319" s="14">
        <v>0.26</v>
      </c>
      <c r="BA319" s="4">
        <v>0</v>
      </c>
      <c r="BB319" s="41" t="s">
        <v>62</v>
      </c>
      <c r="BC319" s="32"/>
      <c r="BD319" s="27">
        <v>24</v>
      </c>
      <c r="BE319" s="14">
        <v>0.26</v>
      </c>
      <c r="BF319" s="4">
        <v>291.7</v>
      </c>
      <c r="BG319" s="41" t="s">
        <v>36</v>
      </c>
      <c r="BH319" s="32"/>
    </row>
    <row r="320" spans="1:60" ht="19.5" thickBot="1" x14ac:dyDescent="0.45">
      <c r="A320" s="27">
        <v>25</v>
      </c>
      <c r="B320" s="14">
        <v>0.25</v>
      </c>
      <c r="C320" s="4">
        <v>74.900026999973008</v>
      </c>
      <c r="D320" s="41" t="s">
        <v>34</v>
      </c>
      <c r="E320" s="33"/>
      <c r="F320" s="27">
        <v>25</v>
      </c>
      <c r="G320" s="14">
        <v>0.25</v>
      </c>
      <c r="H320" s="4">
        <v>177.05</v>
      </c>
      <c r="I320" s="41" t="s">
        <v>88</v>
      </c>
      <c r="J320" s="33"/>
      <c r="K320" s="27">
        <v>25</v>
      </c>
      <c r="L320" s="14">
        <v>0.25</v>
      </c>
      <c r="M320" s="4">
        <v>0</v>
      </c>
      <c r="N320" s="41" t="s">
        <v>62</v>
      </c>
      <c r="O320" s="33"/>
      <c r="P320" s="27">
        <v>25</v>
      </c>
      <c r="Q320" s="14">
        <v>0.25</v>
      </c>
      <c r="R320" s="4">
        <v>305.89999999999998</v>
      </c>
      <c r="S320" s="41" t="s">
        <v>60</v>
      </c>
      <c r="T320" s="33"/>
      <c r="U320" s="27">
        <v>25</v>
      </c>
      <c r="V320" s="14">
        <v>0.25</v>
      </c>
      <c r="W320" s="4">
        <v>337.5</v>
      </c>
      <c r="X320" s="41" t="s">
        <v>19</v>
      </c>
      <c r="Y320" s="33"/>
      <c r="Z320" s="27">
        <v>25</v>
      </c>
      <c r="AA320" s="14">
        <v>0.25</v>
      </c>
      <c r="AB320" s="4">
        <v>199.5</v>
      </c>
      <c r="AC320" s="41" t="s">
        <v>67</v>
      </c>
      <c r="AD320" s="33"/>
      <c r="AE320" s="27">
        <v>25</v>
      </c>
      <c r="AF320" s="14">
        <v>0.25</v>
      </c>
      <c r="AG320" s="4">
        <v>96.1</v>
      </c>
      <c r="AH320" s="41" t="s">
        <v>61</v>
      </c>
      <c r="AI320" s="33"/>
      <c r="AJ320" s="27">
        <v>25</v>
      </c>
      <c r="AK320" s="14">
        <v>0.25</v>
      </c>
      <c r="AL320" s="4">
        <v>150.4</v>
      </c>
      <c r="AM320" s="41" t="s">
        <v>34</v>
      </c>
      <c r="AN320" s="33"/>
      <c r="AO320" s="27">
        <v>25</v>
      </c>
      <c r="AP320" s="14">
        <v>0.25</v>
      </c>
      <c r="AQ320" s="4">
        <v>94.371428571428567</v>
      </c>
      <c r="AR320" s="41" t="s">
        <v>60</v>
      </c>
      <c r="AS320" s="33"/>
      <c r="AT320" s="27">
        <v>25</v>
      </c>
      <c r="AU320" s="14">
        <v>0.25</v>
      </c>
      <c r="AV320" s="4">
        <v>166.8</v>
      </c>
      <c r="AW320" s="41" t="s">
        <v>121</v>
      </c>
      <c r="AX320" s="33"/>
      <c r="AY320" s="27">
        <v>25</v>
      </c>
      <c r="AZ320" s="14">
        <v>0.25</v>
      </c>
      <c r="BA320" s="4">
        <v>0</v>
      </c>
      <c r="BB320" s="41" t="s">
        <v>62</v>
      </c>
      <c r="BC320" s="33"/>
      <c r="BD320" s="27">
        <v>25</v>
      </c>
      <c r="BE320" s="14">
        <v>0.25</v>
      </c>
      <c r="BF320" s="4">
        <v>229.9</v>
      </c>
      <c r="BG320" s="41" t="s">
        <v>33</v>
      </c>
      <c r="BH320" s="33"/>
    </row>
    <row r="321" spans="1:60" ht="19.5" thickBot="1" x14ac:dyDescent="0.45">
      <c r="A321" s="27">
        <v>26</v>
      </c>
      <c r="B321" s="14">
        <v>0.24</v>
      </c>
      <c r="C321" s="4">
        <v>111.1</v>
      </c>
      <c r="D321" s="28" t="s">
        <v>19</v>
      </c>
      <c r="E321" s="35"/>
      <c r="F321" s="27">
        <v>26</v>
      </c>
      <c r="G321" s="14">
        <v>0.24</v>
      </c>
      <c r="H321" s="4">
        <v>413.1</v>
      </c>
      <c r="I321" s="28" t="s">
        <v>64</v>
      </c>
      <c r="J321" s="35"/>
      <c r="K321" s="27">
        <v>26</v>
      </c>
      <c r="L321" s="14">
        <v>0.24</v>
      </c>
      <c r="M321" s="4">
        <v>0</v>
      </c>
      <c r="N321" s="28" t="s">
        <v>62</v>
      </c>
      <c r="O321" s="35"/>
      <c r="P321" s="27">
        <v>26</v>
      </c>
      <c r="Q321" s="14">
        <v>0.24</v>
      </c>
      <c r="R321" s="4">
        <v>396.6</v>
      </c>
      <c r="S321" s="28" t="s">
        <v>19</v>
      </c>
      <c r="T321" s="35"/>
      <c r="U321" s="27">
        <v>26</v>
      </c>
      <c r="V321" s="14">
        <v>0.24</v>
      </c>
      <c r="W321" s="4">
        <v>181.4</v>
      </c>
      <c r="X321" s="28" t="s">
        <v>37</v>
      </c>
      <c r="Y321" s="35"/>
      <c r="Z321" s="27">
        <v>26</v>
      </c>
      <c r="AA321" s="14">
        <v>0.24</v>
      </c>
      <c r="AB321" s="4">
        <v>141.4</v>
      </c>
      <c r="AC321" s="28" t="s">
        <v>60</v>
      </c>
      <c r="AD321" s="35"/>
      <c r="AE321" s="27">
        <v>26</v>
      </c>
      <c r="AF321" s="14">
        <v>0.24</v>
      </c>
      <c r="AG321" s="4">
        <v>83.5</v>
      </c>
      <c r="AH321" s="28" t="s">
        <v>41</v>
      </c>
      <c r="AI321" s="35"/>
      <c r="AJ321" s="27">
        <v>26</v>
      </c>
      <c r="AK321" s="14">
        <v>0.24</v>
      </c>
      <c r="AL321" s="4">
        <v>219</v>
      </c>
      <c r="AM321" s="28" t="s">
        <v>33</v>
      </c>
      <c r="AN321" s="35"/>
      <c r="AO321" s="27">
        <v>26</v>
      </c>
      <c r="AP321" s="14">
        <v>0.24</v>
      </c>
      <c r="AQ321" s="4">
        <v>98</v>
      </c>
      <c r="AR321" s="28" t="s">
        <v>41</v>
      </c>
      <c r="AS321" s="35"/>
      <c r="AT321" s="27">
        <v>26</v>
      </c>
      <c r="AU321" s="14">
        <v>0.24</v>
      </c>
      <c r="AV321" s="4">
        <v>131.19999999999999</v>
      </c>
      <c r="AW321" s="28" t="s">
        <v>68</v>
      </c>
      <c r="AX321" s="35"/>
      <c r="AY321" s="27">
        <v>26</v>
      </c>
      <c r="AZ321" s="14">
        <v>0.24</v>
      </c>
      <c r="BA321" s="4">
        <v>0</v>
      </c>
      <c r="BB321" s="28" t="s">
        <v>62</v>
      </c>
      <c r="BC321" s="35"/>
      <c r="BD321" s="27">
        <v>26</v>
      </c>
      <c r="BE321" s="14">
        <v>0.24</v>
      </c>
      <c r="BF321" s="4">
        <v>250.9</v>
      </c>
      <c r="BG321" s="28" t="s">
        <v>63</v>
      </c>
      <c r="BH321" s="35"/>
    </row>
    <row r="322" spans="1:60" x14ac:dyDescent="0.4">
      <c r="A322" s="27">
        <v>27</v>
      </c>
      <c r="B322" s="14">
        <v>0.23</v>
      </c>
      <c r="C322" s="4">
        <v>102</v>
      </c>
      <c r="D322" s="28" t="s">
        <v>37</v>
      </c>
      <c r="E322" s="36"/>
      <c r="F322" s="27">
        <v>27</v>
      </c>
      <c r="G322" s="14">
        <v>0.23</v>
      </c>
      <c r="H322" s="4">
        <v>146.6</v>
      </c>
      <c r="I322" s="28" t="s">
        <v>68</v>
      </c>
      <c r="J322" s="36"/>
      <c r="K322" s="27">
        <v>27</v>
      </c>
      <c r="L322" s="14">
        <v>0.23</v>
      </c>
      <c r="M322" s="4">
        <v>0</v>
      </c>
      <c r="N322" s="28" t="s">
        <v>62</v>
      </c>
      <c r="O322" s="36"/>
      <c r="P322" s="27">
        <v>27</v>
      </c>
      <c r="Q322" s="14">
        <v>0.23</v>
      </c>
      <c r="R322" s="4">
        <v>422.7</v>
      </c>
      <c r="S322" s="28" t="s">
        <v>48</v>
      </c>
      <c r="T322" s="36"/>
      <c r="U322" s="27">
        <v>27</v>
      </c>
      <c r="V322" s="14">
        <v>0.23</v>
      </c>
      <c r="W322" s="4">
        <v>207.2</v>
      </c>
      <c r="X322" s="28" t="s">
        <v>54</v>
      </c>
      <c r="Y322" s="36"/>
      <c r="Z322" s="27">
        <v>27</v>
      </c>
      <c r="AA322" s="14">
        <v>0.23</v>
      </c>
      <c r="AB322" s="4">
        <v>204.6</v>
      </c>
      <c r="AC322" s="28" t="s">
        <v>21</v>
      </c>
      <c r="AD322" s="36"/>
      <c r="AE322" s="27">
        <v>27</v>
      </c>
      <c r="AF322" s="14">
        <v>0.23</v>
      </c>
      <c r="AG322" s="4">
        <v>121.5</v>
      </c>
      <c r="AH322" s="28" t="s">
        <v>45</v>
      </c>
      <c r="AI322" s="36"/>
      <c r="AJ322" s="27">
        <v>27</v>
      </c>
      <c r="AK322" s="14">
        <v>0.23</v>
      </c>
      <c r="AL322" s="4">
        <v>214.7</v>
      </c>
      <c r="AM322" s="28" t="s">
        <v>29</v>
      </c>
      <c r="AN322" s="36"/>
      <c r="AO322" s="27">
        <v>27</v>
      </c>
      <c r="AP322" s="14">
        <v>0.23</v>
      </c>
      <c r="AQ322" s="4">
        <v>101.8</v>
      </c>
      <c r="AR322" s="28" t="s">
        <v>52</v>
      </c>
      <c r="AS322" s="36"/>
      <c r="AT322" s="27">
        <v>27</v>
      </c>
      <c r="AU322" s="14">
        <v>0.23</v>
      </c>
      <c r="AV322" s="4">
        <v>119.5</v>
      </c>
      <c r="AW322" s="28" t="s">
        <v>45</v>
      </c>
      <c r="AX322" s="36"/>
      <c r="AY322" s="27">
        <v>27</v>
      </c>
      <c r="AZ322" s="14">
        <v>0.23</v>
      </c>
      <c r="BA322" s="4">
        <v>0</v>
      </c>
      <c r="BB322" s="28" t="s">
        <v>62</v>
      </c>
      <c r="BC322" s="36"/>
      <c r="BD322" s="27">
        <v>27</v>
      </c>
      <c r="BE322" s="14">
        <v>0.23</v>
      </c>
      <c r="BF322" s="4">
        <v>616.5</v>
      </c>
      <c r="BG322" s="28" t="s">
        <v>50</v>
      </c>
      <c r="BH322" s="36"/>
    </row>
    <row r="323" spans="1:60" x14ac:dyDescent="0.4">
      <c r="A323" s="27">
        <v>28</v>
      </c>
      <c r="B323" s="14">
        <v>0.22</v>
      </c>
      <c r="C323" s="4">
        <v>100</v>
      </c>
      <c r="D323" s="28" t="s">
        <v>132</v>
      </c>
      <c r="F323" s="27">
        <v>28</v>
      </c>
      <c r="G323" s="14">
        <v>0.22</v>
      </c>
      <c r="H323" s="4">
        <v>144.51428571428571</v>
      </c>
      <c r="I323" s="28" t="s">
        <v>19</v>
      </c>
      <c r="K323" s="27">
        <v>28</v>
      </c>
      <c r="L323" s="14">
        <v>0.22</v>
      </c>
      <c r="M323" s="4">
        <v>0</v>
      </c>
      <c r="N323" s="28" t="s">
        <v>62</v>
      </c>
      <c r="P323" s="27">
        <v>28</v>
      </c>
      <c r="Q323" s="14">
        <v>0.22</v>
      </c>
      <c r="R323" s="4">
        <v>428.3</v>
      </c>
      <c r="S323" s="28" t="s">
        <v>51</v>
      </c>
      <c r="U323" s="27">
        <v>28</v>
      </c>
      <c r="V323" s="14">
        <v>0.22</v>
      </c>
      <c r="W323" s="4">
        <v>216.2</v>
      </c>
      <c r="X323" s="28" t="s">
        <v>51</v>
      </c>
      <c r="Z323" s="27">
        <v>28</v>
      </c>
      <c r="AA323" s="14">
        <v>0.22</v>
      </c>
      <c r="AB323" s="20">
        <v>173</v>
      </c>
      <c r="AC323" s="28" t="s">
        <v>30</v>
      </c>
      <c r="AE323" s="27">
        <v>28</v>
      </c>
      <c r="AF323" s="14">
        <v>0.22</v>
      </c>
      <c r="AG323" s="4">
        <v>121.7</v>
      </c>
      <c r="AH323" s="28" t="s">
        <v>50</v>
      </c>
      <c r="AJ323" s="27">
        <v>28</v>
      </c>
      <c r="AK323" s="14">
        <v>0.22</v>
      </c>
      <c r="AL323" s="4">
        <v>273.60000000000002</v>
      </c>
      <c r="AM323" s="28" t="s">
        <v>26</v>
      </c>
      <c r="AO323" s="27">
        <v>28</v>
      </c>
      <c r="AP323" s="14">
        <v>0.22</v>
      </c>
      <c r="AQ323" s="4">
        <v>110.1</v>
      </c>
      <c r="AR323" s="28" t="s">
        <v>29</v>
      </c>
      <c r="AT323" s="27">
        <v>28</v>
      </c>
      <c r="AU323" s="14">
        <v>0.22</v>
      </c>
      <c r="AV323" s="4">
        <v>126.2</v>
      </c>
      <c r="AW323" s="28" t="s">
        <v>22</v>
      </c>
      <c r="AY323" s="27">
        <v>28</v>
      </c>
      <c r="AZ323" s="14">
        <v>0.22</v>
      </c>
      <c r="BA323" s="4">
        <v>0</v>
      </c>
      <c r="BB323" s="28" t="s">
        <v>62</v>
      </c>
      <c r="BD323" s="27">
        <v>28</v>
      </c>
      <c r="BE323" s="14">
        <v>0.22</v>
      </c>
      <c r="BF323" s="4">
        <v>455.3</v>
      </c>
      <c r="BG323" s="28" t="s">
        <v>31</v>
      </c>
    </row>
    <row r="324" spans="1:60" x14ac:dyDescent="0.4">
      <c r="A324" s="27">
        <v>29</v>
      </c>
      <c r="B324" s="14">
        <v>0.21</v>
      </c>
      <c r="C324" s="4">
        <v>102.2</v>
      </c>
      <c r="D324" s="28" t="s">
        <v>247</v>
      </c>
      <c r="F324" s="27">
        <v>29</v>
      </c>
      <c r="G324" s="14">
        <v>0.21</v>
      </c>
      <c r="H324" s="4">
        <v>354.1</v>
      </c>
      <c r="I324" s="28" t="s">
        <v>49</v>
      </c>
      <c r="K324" s="27">
        <v>29</v>
      </c>
      <c r="L324" s="14">
        <v>0.21</v>
      </c>
      <c r="M324" s="4">
        <v>0</v>
      </c>
      <c r="N324" s="28" t="s">
        <v>62</v>
      </c>
      <c r="P324" s="27">
        <v>29</v>
      </c>
      <c r="Q324" s="14">
        <v>0.21</v>
      </c>
      <c r="R324" s="4">
        <v>535.4</v>
      </c>
      <c r="S324" s="28" t="s">
        <v>22</v>
      </c>
      <c r="U324" s="27">
        <v>29</v>
      </c>
      <c r="V324" s="14">
        <v>0.21</v>
      </c>
      <c r="W324" s="4">
        <v>218.1</v>
      </c>
      <c r="X324" s="28" t="s">
        <v>23</v>
      </c>
      <c r="Z324" s="27">
        <v>29</v>
      </c>
      <c r="AA324" s="14">
        <v>0.21</v>
      </c>
      <c r="AB324" s="4">
        <v>200.2</v>
      </c>
      <c r="AC324" s="28" t="s">
        <v>133</v>
      </c>
      <c r="AE324" s="27">
        <v>29</v>
      </c>
      <c r="AF324" s="14">
        <v>0.21</v>
      </c>
      <c r="AG324" s="4">
        <v>70.7</v>
      </c>
      <c r="AH324" s="28" t="s">
        <v>22</v>
      </c>
      <c r="AJ324" s="27">
        <v>29</v>
      </c>
      <c r="AK324" s="14">
        <v>0.21</v>
      </c>
      <c r="AL324" s="4">
        <v>233.6</v>
      </c>
      <c r="AM324" s="28" t="s">
        <v>88</v>
      </c>
      <c r="AO324" s="27">
        <v>29</v>
      </c>
      <c r="AP324" s="14">
        <v>0.21</v>
      </c>
      <c r="AQ324" s="4">
        <v>117</v>
      </c>
      <c r="AR324" s="28" t="s">
        <v>31</v>
      </c>
      <c r="AT324" s="27">
        <v>29</v>
      </c>
      <c r="AU324" s="14">
        <v>0.21</v>
      </c>
      <c r="AV324" s="4">
        <v>135.1</v>
      </c>
      <c r="AW324" s="28" t="s">
        <v>27</v>
      </c>
      <c r="AY324" s="27">
        <v>29</v>
      </c>
      <c r="AZ324" s="14">
        <v>0.21</v>
      </c>
      <c r="BA324" s="4">
        <v>0</v>
      </c>
      <c r="BB324" s="28" t="s">
        <v>62</v>
      </c>
      <c r="BD324" s="27">
        <v>29</v>
      </c>
      <c r="BE324" s="14">
        <v>0.21</v>
      </c>
      <c r="BF324" s="4">
        <v>0</v>
      </c>
      <c r="BG324" s="28" t="s">
        <v>62</v>
      </c>
    </row>
    <row r="325" spans="1:60" x14ac:dyDescent="0.4">
      <c r="A325" s="27">
        <v>30</v>
      </c>
      <c r="B325" s="14">
        <v>0.2</v>
      </c>
      <c r="C325" s="4">
        <v>105.1</v>
      </c>
      <c r="D325" s="28" t="s">
        <v>39</v>
      </c>
      <c r="F325" s="27">
        <v>30</v>
      </c>
      <c r="G325" s="14">
        <v>0.2</v>
      </c>
      <c r="H325" s="4">
        <v>172.7</v>
      </c>
      <c r="I325" s="28" t="s">
        <v>54</v>
      </c>
      <c r="K325" s="27">
        <v>30</v>
      </c>
      <c r="L325" s="14">
        <v>0.2</v>
      </c>
      <c r="M325" s="4">
        <v>0</v>
      </c>
      <c r="N325" s="28" t="s">
        <v>62</v>
      </c>
      <c r="P325" s="27">
        <v>30</v>
      </c>
      <c r="Q325" s="14">
        <v>0.2</v>
      </c>
      <c r="R325" s="4">
        <v>563.6</v>
      </c>
      <c r="S325" s="28" t="s">
        <v>39</v>
      </c>
      <c r="U325" s="27">
        <v>30</v>
      </c>
      <c r="V325" s="14">
        <v>0.2</v>
      </c>
      <c r="W325" s="4">
        <v>416.4</v>
      </c>
      <c r="X325" s="28" t="s">
        <v>35</v>
      </c>
      <c r="Z325" s="27">
        <v>30</v>
      </c>
      <c r="AA325" s="14">
        <v>0.2</v>
      </c>
      <c r="AB325" s="4">
        <v>183.8</v>
      </c>
      <c r="AC325" s="28" t="s">
        <v>84</v>
      </c>
      <c r="AE325" s="27">
        <v>30</v>
      </c>
      <c r="AF325" s="14">
        <v>0.2</v>
      </c>
      <c r="AG325" s="4">
        <v>71.7</v>
      </c>
      <c r="AH325" s="28" t="s">
        <v>121</v>
      </c>
      <c r="AJ325" s="27">
        <v>30</v>
      </c>
      <c r="AK325" s="14">
        <v>0.2</v>
      </c>
      <c r="AL325" s="4">
        <v>155.9</v>
      </c>
      <c r="AM325" s="28" t="s">
        <v>57</v>
      </c>
      <c r="AO325" s="27">
        <v>30</v>
      </c>
      <c r="AP325" s="14">
        <v>0.2</v>
      </c>
      <c r="AQ325" s="4">
        <v>123.8</v>
      </c>
      <c r="AR325" s="28" t="s">
        <v>33</v>
      </c>
      <c r="AT325" s="27">
        <v>30</v>
      </c>
      <c r="AU325" s="14">
        <v>0.2</v>
      </c>
      <c r="AV325" s="4">
        <v>237.7</v>
      </c>
      <c r="AW325" s="28" t="s">
        <v>87</v>
      </c>
      <c r="AY325" s="27">
        <v>30</v>
      </c>
      <c r="AZ325" s="14">
        <v>0.2</v>
      </c>
      <c r="BA325" s="4">
        <v>0</v>
      </c>
      <c r="BB325" s="28" t="s">
        <v>62</v>
      </c>
      <c r="BD325" s="27">
        <v>30</v>
      </c>
      <c r="BE325" s="14">
        <v>0.2</v>
      </c>
      <c r="BF325" s="4">
        <v>0</v>
      </c>
      <c r="BG325" s="28" t="s">
        <v>62</v>
      </c>
    </row>
    <row r="326" spans="1:60" ht="19.5" thickBot="1" x14ac:dyDescent="0.45">
      <c r="A326" s="27"/>
      <c r="B326" s="4"/>
      <c r="C326" s="4"/>
      <c r="D326" s="4"/>
      <c r="F326" s="27"/>
      <c r="G326" s="4"/>
      <c r="H326" s="4"/>
      <c r="I326" s="4"/>
      <c r="K326" s="27"/>
      <c r="L326" s="4"/>
      <c r="M326" s="4"/>
      <c r="N326" s="4"/>
      <c r="P326" s="27"/>
      <c r="Q326" s="4"/>
      <c r="R326" s="4"/>
      <c r="S326" s="4"/>
      <c r="U326" s="27"/>
      <c r="V326" s="4"/>
      <c r="W326" s="4"/>
      <c r="X326" s="4"/>
      <c r="Z326" s="27"/>
      <c r="AA326" s="4"/>
      <c r="AB326" s="4"/>
      <c r="AC326" s="4"/>
      <c r="AE326" s="27"/>
      <c r="AF326" s="4"/>
      <c r="AG326" s="4"/>
      <c r="AH326" s="4"/>
      <c r="AO326" s="27"/>
      <c r="AP326" s="4"/>
      <c r="AQ326" s="4"/>
      <c r="AR326" s="4"/>
      <c r="AT326" s="27"/>
      <c r="AU326" s="4"/>
      <c r="AV326" s="4"/>
      <c r="AW326" s="4"/>
      <c r="AY326" s="27"/>
      <c r="AZ326" s="4"/>
      <c r="BA326" s="4"/>
      <c r="BB326" s="4"/>
      <c r="BD326" s="27"/>
      <c r="BE326" s="4"/>
      <c r="BF326" s="4"/>
      <c r="BG326" s="4"/>
    </row>
    <row r="327" spans="1:60" ht="19.5" thickBot="1" x14ac:dyDescent="0.45">
      <c r="A327" s="27"/>
      <c r="B327" s="43" t="s">
        <v>196</v>
      </c>
      <c r="C327" s="44">
        <v>0.76452599388379205</v>
      </c>
      <c r="D327" s="45">
        <v>0.89066186107470524</v>
      </c>
      <c r="E327" s="3"/>
      <c r="F327" s="27"/>
      <c r="G327" s="43" t="s">
        <v>196</v>
      </c>
      <c r="H327" s="44">
        <v>0.79040816326530616</v>
      </c>
      <c r="I327" s="45">
        <v>1.1755102040816328</v>
      </c>
      <c r="J327" s="3"/>
      <c r="K327" s="27"/>
      <c r="L327" s="43" t="s">
        <v>196</v>
      </c>
      <c r="M327" s="44">
        <v>0.74109370381318374</v>
      </c>
      <c r="N327" s="45">
        <v>0.80201005025125627</v>
      </c>
      <c r="O327" s="3"/>
      <c r="P327" s="27"/>
      <c r="Q327" s="43" t="s">
        <v>196</v>
      </c>
      <c r="R327" s="44">
        <v>0.54410569105691053</v>
      </c>
      <c r="S327" s="45">
        <v>0.8750490074697701</v>
      </c>
      <c r="T327" s="3"/>
      <c r="U327" s="27"/>
      <c r="V327" s="43" t="s">
        <v>196</v>
      </c>
      <c r="W327" s="44">
        <v>0.42317073170731706</v>
      </c>
      <c r="X327" s="45">
        <v>0.80680894308943085</v>
      </c>
      <c r="Y327" s="3"/>
      <c r="Z327" s="27"/>
      <c r="AA327" s="43" t="s">
        <v>196</v>
      </c>
      <c r="AB327" s="44">
        <v>0.74152284263959389</v>
      </c>
      <c r="AC327" s="45">
        <v>0.91914695271844959</v>
      </c>
      <c r="AD327" s="3"/>
      <c r="AE327" s="27"/>
      <c r="AF327" s="43" t="s">
        <v>196</v>
      </c>
      <c r="AG327" s="44">
        <v>0.97857868020304573</v>
      </c>
      <c r="AH327" s="45">
        <v>1.0840904160701113</v>
      </c>
      <c r="AI327" s="3"/>
      <c r="AO327" s="27"/>
      <c r="AP327" s="43" t="s">
        <v>196</v>
      </c>
      <c r="AQ327" s="44">
        <v>0.74563894523326568</v>
      </c>
      <c r="AR327" s="45">
        <v>0.8425305630173785</v>
      </c>
      <c r="AS327" s="3"/>
      <c r="AT327" s="27"/>
      <c r="AU327" s="43" t="s">
        <v>196</v>
      </c>
      <c r="AV327" s="47">
        <v>0.72469512195121955</v>
      </c>
      <c r="AW327" s="45">
        <v>0.90996693362455994</v>
      </c>
      <c r="AX327" s="3"/>
      <c r="AY327" s="27"/>
      <c r="AZ327" s="43" t="s">
        <v>196</v>
      </c>
      <c r="BA327" s="47">
        <v>0.67606060606060603</v>
      </c>
      <c r="BB327" s="45">
        <v>0.81152263374485589</v>
      </c>
      <c r="BC327" s="3"/>
      <c r="BD327" s="27"/>
      <c r="BE327" s="43" t="s">
        <v>196</v>
      </c>
      <c r="BF327" s="47">
        <v>0.46223350253807105</v>
      </c>
      <c r="BG327" s="45">
        <v>0.8181148786319149</v>
      </c>
      <c r="BH327" s="3"/>
    </row>
    <row r="328" spans="1:60" x14ac:dyDescent="0.4">
      <c r="C328" t="s">
        <v>248</v>
      </c>
      <c r="G328" t="s">
        <v>249</v>
      </c>
      <c r="L328" t="s">
        <v>250</v>
      </c>
      <c r="Q328" t="s">
        <v>251</v>
      </c>
      <c r="V328" t="s">
        <v>252</v>
      </c>
      <c r="AA328" t="s">
        <v>253</v>
      </c>
      <c r="AF328" t="s">
        <v>254</v>
      </c>
      <c r="AK328" t="s">
        <v>162</v>
      </c>
      <c r="AQ328" t="s">
        <v>255</v>
      </c>
      <c r="AU328" s="27" t="s">
        <v>217</v>
      </c>
      <c r="AZ328" t="s">
        <v>256</v>
      </c>
      <c r="BE328" t="s">
        <v>257</v>
      </c>
    </row>
    <row r="329" spans="1:60" ht="19.5" thickBot="1" x14ac:dyDescent="0.45">
      <c r="A329" s="8" t="s">
        <v>18</v>
      </c>
      <c r="B329" s="4">
        <v>2.3115000000000001</v>
      </c>
      <c r="C329" s="4" t="s">
        <v>258</v>
      </c>
      <c r="D329" s="4"/>
      <c r="E329" s="5"/>
      <c r="F329" s="8" t="s">
        <v>18</v>
      </c>
      <c r="G329" s="4">
        <v>1.5968</v>
      </c>
      <c r="H329" s="4" t="s">
        <v>259</v>
      </c>
      <c r="I329" s="4"/>
      <c r="J329" s="5"/>
      <c r="K329" s="8" t="s">
        <v>18</v>
      </c>
      <c r="L329" s="4">
        <v>4.6444999999999999</v>
      </c>
      <c r="M329" s="4" t="s">
        <v>260</v>
      </c>
      <c r="N329" s="4"/>
      <c r="O329" s="5"/>
      <c r="P329" s="8" t="s">
        <v>18</v>
      </c>
      <c r="Q329" s="4">
        <v>1.7625</v>
      </c>
      <c r="R329" s="4" t="s">
        <v>261</v>
      </c>
      <c r="S329" s="4"/>
      <c r="T329" s="5"/>
      <c r="U329" s="8" t="s">
        <v>18</v>
      </c>
      <c r="V329" s="4">
        <v>1.7685</v>
      </c>
      <c r="W329" s="4" t="s">
        <v>262</v>
      </c>
      <c r="X329" s="4"/>
      <c r="Y329" s="5"/>
      <c r="Z329" s="8" t="s">
        <v>18</v>
      </c>
      <c r="AA329" s="4">
        <v>1.0686904872389791</v>
      </c>
      <c r="AB329" s="4" t="s">
        <v>263</v>
      </c>
      <c r="AC329" s="4"/>
      <c r="AD329" s="5"/>
      <c r="AE329" s="8" t="s">
        <v>18</v>
      </c>
      <c r="AF329" s="4">
        <v>2.1576</v>
      </c>
      <c r="AG329" s="4" t="s">
        <v>264</v>
      </c>
      <c r="AH329" s="4"/>
      <c r="AI329" s="5"/>
      <c r="AJ329" s="8" t="s">
        <v>18</v>
      </c>
      <c r="AK329" s="4">
        <v>2.6064002719997279</v>
      </c>
      <c r="AL329" s="4" t="s">
        <v>265</v>
      </c>
      <c r="AM329" s="4"/>
      <c r="AN329" s="5"/>
      <c r="AO329" s="8" t="s">
        <v>18</v>
      </c>
      <c r="AP329" s="4">
        <v>1.2289263157894736</v>
      </c>
      <c r="AQ329" s="4" t="s">
        <v>266</v>
      </c>
      <c r="AR329" s="4"/>
      <c r="AS329" s="5"/>
      <c r="AT329" s="8" t="s">
        <v>18</v>
      </c>
      <c r="AU329" s="4">
        <v>2.3289000000000004</v>
      </c>
      <c r="AV329" s="4" t="s">
        <v>267</v>
      </c>
      <c r="AW329" s="4"/>
      <c r="AX329" s="5"/>
      <c r="AY329" s="8" t="s">
        <v>18</v>
      </c>
      <c r="AZ329" s="4">
        <v>1.8202153846153846</v>
      </c>
      <c r="BA329" s="4" t="s">
        <v>268</v>
      </c>
      <c r="BB329" s="4"/>
      <c r="BC329" s="5"/>
      <c r="BD329" s="8" t="s">
        <v>18</v>
      </c>
      <c r="BE329" s="4">
        <v>2.3639999999999999</v>
      </c>
      <c r="BF329" s="4" t="s">
        <v>269</v>
      </c>
      <c r="BG329" s="4"/>
      <c r="BH329" s="5"/>
    </row>
    <row r="330" spans="1:60" x14ac:dyDescent="0.4">
      <c r="A330" s="9">
        <v>1</v>
      </c>
      <c r="B330" s="10">
        <v>2.3115000000000001</v>
      </c>
      <c r="C330" s="11">
        <v>165.10714285714286</v>
      </c>
      <c r="D330" s="12" t="s">
        <v>34</v>
      </c>
      <c r="F330" s="9">
        <v>1</v>
      </c>
      <c r="G330" s="10">
        <v>1.5968</v>
      </c>
      <c r="H330" s="11">
        <v>99.8</v>
      </c>
      <c r="I330" s="12" t="s">
        <v>87</v>
      </c>
      <c r="K330" s="9">
        <v>1</v>
      </c>
      <c r="L330" s="10">
        <v>4.6444999999999999</v>
      </c>
      <c r="M330" s="11">
        <v>331.75</v>
      </c>
      <c r="N330" s="12" t="s">
        <v>21</v>
      </c>
      <c r="P330" s="9">
        <v>1</v>
      </c>
      <c r="Q330" s="10">
        <v>1.7625</v>
      </c>
      <c r="R330" s="11">
        <v>117.5</v>
      </c>
      <c r="S330" s="12" t="s">
        <v>35</v>
      </c>
      <c r="U330" s="9">
        <v>1</v>
      </c>
      <c r="V330" s="10">
        <v>1.7685</v>
      </c>
      <c r="W330" s="42">
        <v>117.9</v>
      </c>
      <c r="X330" s="12" t="s">
        <v>19</v>
      </c>
      <c r="Z330" s="9">
        <v>1</v>
      </c>
      <c r="AA330" s="10">
        <v>1.0686904872389791</v>
      </c>
      <c r="AB330" s="11">
        <v>7.2208816705336423</v>
      </c>
      <c r="AC330" s="12" t="s">
        <v>45</v>
      </c>
      <c r="AE330" s="9">
        <v>1</v>
      </c>
      <c r="AF330" s="10">
        <v>2.1576</v>
      </c>
      <c r="AG330" s="11">
        <v>143.84</v>
      </c>
      <c r="AH330" s="12" t="s">
        <v>69</v>
      </c>
      <c r="AJ330" s="9">
        <v>1</v>
      </c>
      <c r="AK330" s="10">
        <v>2.6064002719997279</v>
      </c>
      <c r="AL330" s="11">
        <v>162.900016999983</v>
      </c>
      <c r="AM330" s="12" t="s">
        <v>30</v>
      </c>
      <c r="AO330" s="9">
        <v>1</v>
      </c>
      <c r="AP330" s="10">
        <v>1.2289263157894736</v>
      </c>
      <c r="AQ330" s="11">
        <v>51.205263157894734</v>
      </c>
      <c r="AR330" s="12" t="s">
        <v>68</v>
      </c>
      <c r="AT330" s="9">
        <v>1</v>
      </c>
      <c r="AU330" s="10">
        <v>2.3289000000000004</v>
      </c>
      <c r="AV330" s="11">
        <v>110.9</v>
      </c>
      <c r="AW330" s="12" t="s">
        <v>49</v>
      </c>
      <c r="AY330" s="9">
        <v>1</v>
      </c>
      <c r="AZ330" s="10">
        <v>1.8202153846153846</v>
      </c>
      <c r="BA330" s="11">
        <v>101.12307692307692</v>
      </c>
      <c r="BB330" s="12" t="s">
        <v>46</v>
      </c>
      <c r="BD330" s="9">
        <v>1</v>
      </c>
      <c r="BE330" s="10">
        <v>2.3639999999999999</v>
      </c>
      <c r="BF330" s="11">
        <v>157.6</v>
      </c>
      <c r="BG330" s="12" t="s">
        <v>26</v>
      </c>
    </row>
    <row r="331" spans="1:60" x14ac:dyDescent="0.4">
      <c r="A331" s="13">
        <v>2</v>
      </c>
      <c r="B331" s="14">
        <v>1.8296590909090908</v>
      </c>
      <c r="C331" s="4">
        <v>121.97727272727273</v>
      </c>
      <c r="D331" s="15" t="s">
        <v>19</v>
      </c>
      <c r="F331" s="13">
        <v>2</v>
      </c>
      <c r="G331" s="14">
        <v>1.0320003599996401</v>
      </c>
      <c r="H331" s="4">
        <v>25.800008999991</v>
      </c>
      <c r="I331" s="15" t="s">
        <v>51</v>
      </c>
      <c r="K331" s="13">
        <v>2</v>
      </c>
      <c r="L331" s="14">
        <v>2.5485000000000002</v>
      </c>
      <c r="M331" s="4">
        <v>169.9</v>
      </c>
      <c r="N331" s="15" t="s">
        <v>54</v>
      </c>
      <c r="P331" s="13">
        <v>2</v>
      </c>
      <c r="Q331" s="14">
        <v>1.2026000000000001</v>
      </c>
      <c r="R331" s="4">
        <v>57.266666666666666</v>
      </c>
      <c r="S331" s="15" t="s">
        <v>29</v>
      </c>
      <c r="U331" s="13">
        <v>2</v>
      </c>
      <c r="V331" s="14">
        <v>1.516032</v>
      </c>
      <c r="W331" s="4">
        <v>54.143999999999998</v>
      </c>
      <c r="X331" s="15" t="s">
        <v>27</v>
      </c>
      <c r="Z331" s="13">
        <v>2</v>
      </c>
      <c r="AA331" s="14">
        <v>0.92820031499968503</v>
      </c>
      <c r="AB331" s="4">
        <v>44.200014999985001</v>
      </c>
      <c r="AC331" s="15" t="s">
        <v>88</v>
      </c>
      <c r="AE331" s="13">
        <v>2</v>
      </c>
      <c r="AF331" s="14">
        <v>1.9810909090909092</v>
      </c>
      <c r="AG331" s="4">
        <v>82.545454545454547</v>
      </c>
      <c r="AH331" s="15" t="s">
        <v>53</v>
      </c>
      <c r="AJ331" s="13">
        <v>2</v>
      </c>
      <c r="AK331" s="14">
        <v>1.6688003359996639</v>
      </c>
      <c r="AL331" s="4">
        <v>59.600011999987998</v>
      </c>
      <c r="AM331" s="15" t="s">
        <v>40</v>
      </c>
      <c r="AO331" s="13">
        <v>2</v>
      </c>
      <c r="AP331" s="14">
        <v>0.97367741935483865</v>
      </c>
      <c r="AQ331" s="4">
        <v>60.854838709677416</v>
      </c>
      <c r="AR331" s="15" t="s">
        <v>41</v>
      </c>
      <c r="AT331" s="13">
        <v>2</v>
      </c>
      <c r="AU331" s="14">
        <v>1.9536003519996479</v>
      </c>
      <c r="AV331" s="4">
        <v>44.400007999991999</v>
      </c>
      <c r="AW331" s="15" t="s">
        <v>27</v>
      </c>
      <c r="AY331" s="13">
        <v>2</v>
      </c>
      <c r="AZ331" s="14">
        <v>1.7992800000000002</v>
      </c>
      <c r="BA331" s="4">
        <v>128.52000000000001</v>
      </c>
      <c r="BB331" s="15" t="s">
        <v>23</v>
      </c>
      <c r="BD331" s="13">
        <v>2</v>
      </c>
      <c r="BE331" s="14">
        <v>2.3016000000000001</v>
      </c>
      <c r="BF331" s="4">
        <v>164.4</v>
      </c>
      <c r="BG331" s="15" t="s">
        <v>34</v>
      </c>
    </row>
    <row r="332" spans="1:60" x14ac:dyDescent="0.4">
      <c r="A332" s="13">
        <v>3</v>
      </c>
      <c r="B332" s="14">
        <v>1.7632000000000001</v>
      </c>
      <c r="C332" s="4">
        <v>110.2</v>
      </c>
      <c r="D332" s="15" t="s">
        <v>45</v>
      </c>
      <c r="F332" s="13">
        <v>3</v>
      </c>
      <c r="G332" s="14">
        <v>1.0047215189873417</v>
      </c>
      <c r="H332" s="4">
        <v>34.645569620253163</v>
      </c>
      <c r="I332" s="15" t="s">
        <v>32</v>
      </c>
      <c r="K332" s="13">
        <v>3</v>
      </c>
      <c r="L332" s="14">
        <v>2.1148000000000002</v>
      </c>
      <c r="M332" s="4">
        <v>62.2</v>
      </c>
      <c r="N332" s="15" t="s">
        <v>45</v>
      </c>
      <c r="P332" s="13">
        <v>3</v>
      </c>
      <c r="Q332" s="14">
        <v>1.1332413793103449</v>
      </c>
      <c r="R332" s="4">
        <v>28.331034482758621</v>
      </c>
      <c r="S332" s="15" t="s">
        <v>24</v>
      </c>
      <c r="U332" s="13">
        <v>3</v>
      </c>
      <c r="V332" s="14">
        <v>1.4502857142857142</v>
      </c>
      <c r="W332" s="4">
        <v>90.642857142857139</v>
      </c>
      <c r="X332" s="15" t="s">
        <v>35</v>
      </c>
      <c r="Z332" s="13">
        <v>3</v>
      </c>
      <c r="AA332" s="14">
        <v>0.90439999999999998</v>
      </c>
      <c r="AB332" s="4">
        <v>64.599999999999994</v>
      </c>
      <c r="AC332" s="15" t="s">
        <v>28</v>
      </c>
      <c r="AE332" s="13">
        <v>3</v>
      </c>
      <c r="AF332" s="14">
        <v>1.93424</v>
      </c>
      <c r="AG332" s="4">
        <v>69.08</v>
      </c>
      <c r="AH332" s="15" t="s">
        <v>45</v>
      </c>
      <c r="AJ332" s="13">
        <v>3</v>
      </c>
      <c r="AK332" s="14">
        <v>1.6089600000000002</v>
      </c>
      <c r="AL332" s="4">
        <v>100.56</v>
      </c>
      <c r="AM332" s="15" t="s">
        <v>49</v>
      </c>
      <c r="AO332" s="13">
        <v>3</v>
      </c>
      <c r="AP332" s="14">
        <v>0.94780000000000009</v>
      </c>
      <c r="AQ332" s="4">
        <v>67.7</v>
      </c>
      <c r="AR332" s="15" t="s">
        <v>51</v>
      </c>
      <c r="AT332" s="13">
        <v>3</v>
      </c>
      <c r="AU332" s="14">
        <v>1.8304002879997123</v>
      </c>
      <c r="AV332" s="4">
        <v>114.40001799998201</v>
      </c>
      <c r="AW332" s="15" t="s">
        <v>22</v>
      </c>
      <c r="AY332" s="13">
        <v>3</v>
      </c>
      <c r="AZ332" s="14">
        <v>1.4820002849997149</v>
      </c>
      <c r="BA332" s="4">
        <v>98.800018999980992</v>
      </c>
      <c r="BB332" s="15" t="s">
        <v>50</v>
      </c>
      <c r="BD332" s="13">
        <v>3</v>
      </c>
      <c r="BE332" s="14">
        <v>1.5096375</v>
      </c>
      <c r="BF332" s="4">
        <v>83.868750000000006</v>
      </c>
      <c r="BG332" s="15" t="s">
        <v>51</v>
      </c>
    </row>
    <row r="333" spans="1:60" x14ac:dyDescent="0.4">
      <c r="A333" s="13">
        <v>4</v>
      </c>
      <c r="B333" s="14">
        <v>0.93685370370370358</v>
      </c>
      <c r="C333" s="4">
        <v>6.3300925925925924</v>
      </c>
      <c r="D333" s="15" t="s">
        <v>51</v>
      </c>
      <c r="F333" s="13">
        <v>4</v>
      </c>
      <c r="G333" s="14">
        <v>1.003200341999658</v>
      </c>
      <c r="H333" s="4">
        <v>17.600005999994</v>
      </c>
      <c r="I333" s="15" t="s">
        <v>21</v>
      </c>
      <c r="K333" s="13">
        <v>4</v>
      </c>
      <c r="L333" s="14">
        <v>2.032457142857143</v>
      </c>
      <c r="M333" s="4">
        <v>127.02857142857142</v>
      </c>
      <c r="N333" s="15" t="s">
        <v>24</v>
      </c>
      <c r="P333" s="13">
        <v>4</v>
      </c>
      <c r="Q333" s="14">
        <v>1.1151</v>
      </c>
      <c r="R333" s="4">
        <v>46.462499999999999</v>
      </c>
      <c r="S333" s="15" t="s">
        <v>22</v>
      </c>
      <c r="U333" s="13">
        <v>4</v>
      </c>
      <c r="V333" s="14">
        <v>1.3973333333333333</v>
      </c>
      <c r="W333" s="4">
        <v>87.333333333333329</v>
      </c>
      <c r="X333" s="15" t="s">
        <v>30</v>
      </c>
      <c r="Z333" s="13">
        <v>4</v>
      </c>
      <c r="AA333" s="14">
        <v>0.81120000000000003</v>
      </c>
      <c r="AB333" s="4">
        <v>50.7</v>
      </c>
      <c r="AC333" s="15" t="s">
        <v>31</v>
      </c>
      <c r="AE333" s="13">
        <v>4</v>
      </c>
      <c r="AF333" s="14">
        <v>1.8270000000000002</v>
      </c>
      <c r="AG333" s="4">
        <v>87</v>
      </c>
      <c r="AH333" s="15" t="s">
        <v>64</v>
      </c>
      <c r="AJ333" s="13">
        <v>4</v>
      </c>
      <c r="AK333" s="14">
        <v>1.430400311999688</v>
      </c>
      <c r="AL333" s="4">
        <v>59.600012999987001</v>
      </c>
      <c r="AM333" s="15" t="s">
        <v>28</v>
      </c>
      <c r="AO333" s="13">
        <v>4</v>
      </c>
      <c r="AP333" s="14">
        <v>0.9260624999999999</v>
      </c>
      <c r="AQ333" s="4">
        <v>61.737499999999997</v>
      </c>
      <c r="AR333" s="15" t="s">
        <v>27</v>
      </c>
      <c r="AT333" s="13">
        <v>4</v>
      </c>
      <c r="AU333" s="14">
        <v>1.74</v>
      </c>
      <c r="AV333" s="4">
        <v>116</v>
      </c>
      <c r="AW333" s="15" t="s">
        <v>43</v>
      </c>
      <c r="AY333" s="13">
        <v>4</v>
      </c>
      <c r="AZ333" s="14">
        <v>1.3934933333333337</v>
      </c>
      <c r="BA333" s="4">
        <v>87.093333333333348</v>
      </c>
      <c r="BB333" s="15" t="s">
        <v>51</v>
      </c>
      <c r="BD333" s="13">
        <v>4</v>
      </c>
      <c r="BE333" s="14">
        <v>1.4830200000000002</v>
      </c>
      <c r="BF333" s="4">
        <v>70.62</v>
      </c>
      <c r="BG333" s="15" t="s">
        <v>42</v>
      </c>
    </row>
    <row r="334" spans="1:60" x14ac:dyDescent="0.4">
      <c r="A334" s="13">
        <v>5</v>
      </c>
      <c r="B334" s="14">
        <v>0.63650000000000007</v>
      </c>
      <c r="C334" s="4">
        <v>6.7</v>
      </c>
      <c r="D334" s="15" t="s">
        <v>40</v>
      </c>
      <c r="F334" s="13">
        <v>5</v>
      </c>
      <c r="G334" s="14">
        <v>0.99620033999966007</v>
      </c>
      <c r="H334" s="4">
        <v>29.300009999989999</v>
      </c>
      <c r="I334" s="15" t="s">
        <v>64</v>
      </c>
      <c r="K334" s="13">
        <v>5</v>
      </c>
      <c r="L334" s="14">
        <v>1.9472002719997281</v>
      </c>
      <c r="M334" s="4">
        <v>121.70001699998301</v>
      </c>
      <c r="N334" s="15" t="s">
        <v>40</v>
      </c>
      <c r="P334" s="13">
        <v>5</v>
      </c>
      <c r="Q334" s="14">
        <v>1.0832000000000002</v>
      </c>
      <c r="R334" s="4">
        <v>67.7</v>
      </c>
      <c r="S334" s="15" t="s">
        <v>50</v>
      </c>
      <c r="U334" s="13">
        <v>5</v>
      </c>
      <c r="V334" s="14">
        <v>1.3083954545454546</v>
      </c>
      <c r="W334" s="4">
        <v>62.304545454545455</v>
      </c>
      <c r="X334" s="15" t="s">
        <v>57</v>
      </c>
      <c r="Z334" s="13">
        <v>5</v>
      </c>
      <c r="AA334" s="14">
        <v>0.78300000000000003</v>
      </c>
      <c r="AB334" s="4">
        <v>52.2</v>
      </c>
      <c r="AC334" s="15" t="s">
        <v>91</v>
      </c>
      <c r="AE334" s="13">
        <v>5</v>
      </c>
      <c r="AF334" s="14">
        <v>1.7771333333333332</v>
      </c>
      <c r="AG334" s="4">
        <v>77.266666666666666</v>
      </c>
      <c r="AH334" s="15" t="s">
        <v>51</v>
      </c>
      <c r="AJ334" s="13">
        <v>5</v>
      </c>
      <c r="AK334" s="14">
        <v>1.3771882352941178</v>
      </c>
      <c r="AL334" s="4">
        <v>98.370588235294122</v>
      </c>
      <c r="AM334" s="15" t="s">
        <v>68</v>
      </c>
      <c r="AO334" s="13">
        <v>5</v>
      </c>
      <c r="AP334" s="14">
        <v>0.91840027199972807</v>
      </c>
      <c r="AQ334" s="4">
        <v>57.400016999983002</v>
      </c>
      <c r="AR334" s="15" t="s">
        <v>84</v>
      </c>
      <c r="AT334" s="13">
        <v>5</v>
      </c>
      <c r="AU334" s="14">
        <v>1.6695294117647059</v>
      </c>
      <c r="AV334" s="4">
        <v>72.588235294117652</v>
      </c>
      <c r="AW334" s="15" t="s">
        <v>45</v>
      </c>
      <c r="AY334" s="13">
        <v>5</v>
      </c>
      <c r="AZ334" s="14">
        <v>1.2463956521739132</v>
      </c>
      <c r="BA334" s="4">
        <v>59.35217391304348</v>
      </c>
      <c r="BB334" s="15" t="s">
        <v>31</v>
      </c>
      <c r="BD334" s="13">
        <v>5</v>
      </c>
      <c r="BE334" s="14">
        <v>1.4513454545454547</v>
      </c>
      <c r="BF334" s="4">
        <v>60.472727272727276</v>
      </c>
      <c r="BG334" s="15" t="s">
        <v>46</v>
      </c>
    </row>
    <row r="335" spans="1:60" x14ac:dyDescent="0.4">
      <c r="A335" s="13">
        <v>6</v>
      </c>
      <c r="B335" s="14">
        <v>0.60666666666666669</v>
      </c>
      <c r="C335" s="20">
        <v>7.7777777777777777</v>
      </c>
      <c r="D335" s="15" t="s">
        <v>37</v>
      </c>
      <c r="F335" s="13">
        <v>6</v>
      </c>
      <c r="G335" s="14">
        <v>0.96958886310904868</v>
      </c>
      <c r="H335" s="4">
        <v>6.5512761020881669</v>
      </c>
      <c r="I335" s="15" t="s">
        <v>44</v>
      </c>
      <c r="K335" s="13">
        <v>6</v>
      </c>
      <c r="L335" s="14">
        <v>1.857</v>
      </c>
      <c r="M335" s="4">
        <v>103.16666666666667</v>
      </c>
      <c r="N335" s="15" t="s">
        <v>25</v>
      </c>
      <c r="P335" s="13">
        <v>6</v>
      </c>
      <c r="Q335" s="14">
        <v>1.0307999999999999</v>
      </c>
      <c r="R335" s="4">
        <v>64.424999999999997</v>
      </c>
      <c r="S335" s="15" t="s">
        <v>40</v>
      </c>
      <c r="U335" s="13">
        <v>6</v>
      </c>
      <c r="V335" s="14">
        <v>1.245312</v>
      </c>
      <c r="W335" s="4">
        <v>54.143999999999998</v>
      </c>
      <c r="X335" s="15" t="s">
        <v>27</v>
      </c>
      <c r="Z335" s="13">
        <v>6</v>
      </c>
      <c r="AA335" s="14">
        <v>0.77280000000000004</v>
      </c>
      <c r="AB335" s="4">
        <v>27.6</v>
      </c>
      <c r="AC335" s="15" t="s">
        <v>84</v>
      </c>
      <c r="AE335" s="13">
        <v>6</v>
      </c>
      <c r="AF335" s="14">
        <v>1.6432002879997121</v>
      </c>
      <c r="AG335" s="4">
        <v>102.70001799998201</v>
      </c>
      <c r="AH335" s="15" t="s">
        <v>60</v>
      </c>
      <c r="AJ335" s="13">
        <v>6</v>
      </c>
      <c r="AK335" s="14">
        <v>1.34300033999966</v>
      </c>
      <c r="AL335" s="4">
        <v>39.500009999989999</v>
      </c>
      <c r="AM335" s="15" t="s">
        <v>51</v>
      </c>
      <c r="AO335" s="13">
        <v>6</v>
      </c>
      <c r="AP335" s="14">
        <v>0.87119999999999975</v>
      </c>
      <c r="AQ335" s="4">
        <v>48.399999999999991</v>
      </c>
      <c r="AR335" s="15" t="s">
        <v>85</v>
      </c>
      <c r="AT335" s="13">
        <v>6</v>
      </c>
      <c r="AU335" s="14">
        <v>1.5428000000000002</v>
      </c>
      <c r="AV335" s="4">
        <v>110.2</v>
      </c>
      <c r="AW335" s="15" t="s">
        <v>38</v>
      </c>
      <c r="AY335" s="13">
        <v>6</v>
      </c>
      <c r="AZ335" s="14">
        <v>1.1182399999999999</v>
      </c>
      <c r="BA335" s="4">
        <v>27.956</v>
      </c>
      <c r="BB335" s="15" t="s">
        <v>40</v>
      </c>
      <c r="BD335" s="13">
        <v>6</v>
      </c>
      <c r="BE335" s="14">
        <v>1.4508818181818182</v>
      </c>
      <c r="BF335" s="4">
        <v>63.081818181818178</v>
      </c>
      <c r="BG335" s="15" t="s">
        <v>22</v>
      </c>
    </row>
    <row r="336" spans="1:60" x14ac:dyDescent="0.4">
      <c r="A336" s="13">
        <v>7</v>
      </c>
      <c r="B336" s="14">
        <v>0.59279999999999999</v>
      </c>
      <c r="C336" s="4">
        <v>10.4</v>
      </c>
      <c r="D336" s="15" t="s">
        <v>27</v>
      </c>
      <c r="F336" s="13">
        <v>7</v>
      </c>
      <c r="G336" s="14">
        <v>0.91260038999960991</v>
      </c>
      <c r="H336" s="4">
        <v>11.700004999994999</v>
      </c>
      <c r="I336" s="15" t="s">
        <v>88</v>
      </c>
      <c r="K336" s="13">
        <v>7</v>
      </c>
      <c r="L336" s="14">
        <v>1.554</v>
      </c>
      <c r="M336" s="4">
        <v>74</v>
      </c>
      <c r="N336" s="15" t="s">
        <v>87</v>
      </c>
      <c r="P336" s="13">
        <v>7</v>
      </c>
      <c r="Q336" s="14">
        <v>1.0304</v>
      </c>
      <c r="R336" s="4">
        <v>73.599999999999994</v>
      </c>
      <c r="S336" s="15" t="s">
        <v>51</v>
      </c>
      <c r="U336" s="13">
        <v>7</v>
      </c>
      <c r="V336" s="14">
        <v>1.1646002879997119</v>
      </c>
      <c r="W336" s="4">
        <v>64.700015999984004</v>
      </c>
      <c r="X336" s="15" t="s">
        <v>28</v>
      </c>
      <c r="Z336" s="13">
        <v>7</v>
      </c>
      <c r="AA336" s="14">
        <v>0.752400341999658</v>
      </c>
      <c r="AB336" s="4">
        <v>13.200005999994</v>
      </c>
      <c r="AC336" s="15" t="s">
        <v>51</v>
      </c>
      <c r="AE336" s="13">
        <v>7</v>
      </c>
      <c r="AF336" s="14">
        <v>1.6013999999999999</v>
      </c>
      <c r="AG336" s="4">
        <v>114.38571428571429</v>
      </c>
      <c r="AH336" s="15" t="s">
        <v>83</v>
      </c>
      <c r="AJ336" s="13">
        <v>7</v>
      </c>
      <c r="AK336" s="14">
        <v>1.0762746987951808</v>
      </c>
      <c r="AL336" s="4">
        <v>20.697590361445783</v>
      </c>
      <c r="AM336" s="15" t="s">
        <v>88</v>
      </c>
      <c r="AO336" s="13">
        <v>7</v>
      </c>
      <c r="AP336" s="14">
        <v>0.85840044399955595</v>
      </c>
      <c r="AQ336" s="4">
        <v>5.800002999997</v>
      </c>
      <c r="AR336" s="15" t="s">
        <v>36</v>
      </c>
      <c r="AT336" s="13">
        <v>7</v>
      </c>
      <c r="AU336" s="14">
        <v>1.1336003639996362</v>
      </c>
      <c r="AV336" s="4">
        <v>21.800006999993002</v>
      </c>
      <c r="AW336" s="15" t="s">
        <v>51</v>
      </c>
      <c r="AY336" s="13">
        <v>7</v>
      </c>
      <c r="AZ336" s="14">
        <v>1.0819368421052631</v>
      </c>
      <c r="BA336" s="4">
        <v>67.621052631578948</v>
      </c>
      <c r="BB336" s="15" t="s">
        <v>37</v>
      </c>
      <c r="BD336" s="13">
        <v>7</v>
      </c>
      <c r="BE336" s="14">
        <v>1.4316800000000001</v>
      </c>
      <c r="BF336" s="4">
        <v>89.48</v>
      </c>
      <c r="BG336" s="15" t="s">
        <v>27</v>
      </c>
    </row>
    <row r="337" spans="1:60" x14ac:dyDescent="0.4">
      <c r="A337" s="13">
        <v>8</v>
      </c>
      <c r="B337" s="14">
        <v>0.56047323943661964</v>
      </c>
      <c r="C337" s="4">
        <v>12.738028169014084</v>
      </c>
      <c r="D337" s="15" t="s">
        <v>46</v>
      </c>
      <c r="F337" s="13">
        <v>8</v>
      </c>
      <c r="G337" s="14">
        <v>0.90720033599966388</v>
      </c>
      <c r="H337" s="4">
        <v>32.400011999987996</v>
      </c>
      <c r="I337" s="15" t="s">
        <v>45</v>
      </c>
      <c r="K337" s="13">
        <v>8</v>
      </c>
      <c r="L337" s="14">
        <v>1.553825</v>
      </c>
      <c r="M337" s="4">
        <v>55.493749999999999</v>
      </c>
      <c r="N337" s="15" t="s">
        <v>42</v>
      </c>
      <c r="P337" s="13">
        <v>8</v>
      </c>
      <c r="Q337" s="14">
        <v>1.0032000000000001</v>
      </c>
      <c r="R337" s="4">
        <v>17.600000000000001</v>
      </c>
      <c r="S337" s="15" t="s">
        <v>23</v>
      </c>
      <c r="U337" s="13">
        <v>8</v>
      </c>
      <c r="V337" s="14">
        <v>1.162800341999658</v>
      </c>
      <c r="W337" s="4">
        <v>20.400005999993997</v>
      </c>
      <c r="X337" s="15" t="s">
        <v>21</v>
      </c>
      <c r="Z337" s="13">
        <v>8</v>
      </c>
      <c r="AA337" s="14">
        <v>0.74880000000000002</v>
      </c>
      <c r="AB337" s="4">
        <v>46.8</v>
      </c>
      <c r="AC337" s="15" t="s">
        <v>44</v>
      </c>
      <c r="AE337" s="13">
        <v>8</v>
      </c>
      <c r="AF337" s="14">
        <v>1.4244923076923077</v>
      </c>
      <c r="AG337" s="4">
        <v>79.138461538461542</v>
      </c>
      <c r="AH337" s="15" t="s">
        <v>49</v>
      </c>
      <c r="AJ337" s="13">
        <v>8</v>
      </c>
      <c r="AK337" s="14">
        <v>0.95699999999999996</v>
      </c>
      <c r="AL337" s="4">
        <v>63.8</v>
      </c>
      <c r="AM337" s="15" t="s">
        <v>64</v>
      </c>
      <c r="AO337" s="13">
        <v>8</v>
      </c>
      <c r="AP337" s="14">
        <v>0.84179999999999999</v>
      </c>
      <c r="AQ337" s="4">
        <v>36.6</v>
      </c>
      <c r="AR337" s="15" t="s">
        <v>52</v>
      </c>
      <c r="AT337" s="13">
        <v>8</v>
      </c>
      <c r="AU337" s="14">
        <v>1.1135999999999999</v>
      </c>
      <c r="AV337" s="4">
        <v>46.4</v>
      </c>
      <c r="AW337" s="15" t="s">
        <v>58</v>
      </c>
      <c r="AY337" s="13">
        <v>8</v>
      </c>
      <c r="AZ337" s="14">
        <v>0.91460033999965995</v>
      </c>
      <c r="BA337" s="4">
        <v>26.900009999989997</v>
      </c>
      <c r="BB337" s="15" t="s">
        <v>19</v>
      </c>
      <c r="BD337" s="13">
        <v>8</v>
      </c>
      <c r="BE337" s="14">
        <v>1.264</v>
      </c>
      <c r="BF337" s="4">
        <v>31.6</v>
      </c>
      <c r="BG337" s="15" t="s">
        <v>19</v>
      </c>
    </row>
    <row r="338" spans="1:60" x14ac:dyDescent="0.4">
      <c r="A338" s="13">
        <v>9</v>
      </c>
      <c r="B338" s="14">
        <v>0.54471666666666674</v>
      </c>
      <c r="C338" s="4">
        <v>18.783333333333335</v>
      </c>
      <c r="D338" s="15" t="s">
        <v>54</v>
      </c>
      <c r="F338" s="13">
        <v>9</v>
      </c>
      <c r="G338" s="14">
        <v>0.89760035199964794</v>
      </c>
      <c r="H338" s="4">
        <v>20.400007999991999</v>
      </c>
      <c r="I338" s="15" t="s">
        <v>36</v>
      </c>
      <c r="K338" s="13">
        <v>9</v>
      </c>
      <c r="L338" s="14">
        <v>1.5304615384615383</v>
      </c>
      <c r="M338" s="4">
        <v>63.769230769230766</v>
      </c>
      <c r="N338" s="15" t="s">
        <v>63</v>
      </c>
      <c r="P338" s="13">
        <v>9</v>
      </c>
      <c r="Q338" s="14">
        <v>1.0018666666666667</v>
      </c>
      <c r="R338" s="4">
        <v>29.466666666666665</v>
      </c>
      <c r="S338" s="15" t="s">
        <v>33</v>
      </c>
      <c r="U338" s="13">
        <v>9</v>
      </c>
      <c r="V338" s="14">
        <v>1.1604000000000003</v>
      </c>
      <c r="W338" s="4">
        <v>82.8857142857143</v>
      </c>
      <c r="X338" s="15" t="s">
        <v>20</v>
      </c>
      <c r="Z338" s="13">
        <v>9</v>
      </c>
      <c r="AA338" s="14">
        <v>0.74240000000000006</v>
      </c>
      <c r="AB338" s="4">
        <v>25.6</v>
      </c>
      <c r="AC338" s="15" t="s">
        <v>89</v>
      </c>
      <c r="AE338" s="13">
        <v>9</v>
      </c>
      <c r="AF338" s="14">
        <v>1.3046666666666669</v>
      </c>
      <c r="AG338" s="4">
        <v>81.541666666666671</v>
      </c>
      <c r="AH338" s="15" t="s">
        <v>37</v>
      </c>
      <c r="AJ338" s="13">
        <v>9</v>
      </c>
      <c r="AK338" s="14">
        <v>0.88160031899968105</v>
      </c>
      <c r="AL338" s="4">
        <v>30.400010999989</v>
      </c>
      <c r="AM338" s="15" t="s">
        <v>35</v>
      </c>
      <c r="AO338" s="13">
        <v>9</v>
      </c>
      <c r="AP338" s="14">
        <v>0.81759999999999999</v>
      </c>
      <c r="AQ338" s="4">
        <v>29.2</v>
      </c>
      <c r="AR338" s="15" t="s">
        <v>33</v>
      </c>
      <c r="AT338" s="13">
        <v>9</v>
      </c>
      <c r="AU338" s="14">
        <v>1.0908</v>
      </c>
      <c r="AV338" s="4">
        <v>60.6</v>
      </c>
      <c r="AW338" s="15" t="s">
        <v>32</v>
      </c>
      <c r="AY338" s="13">
        <v>9</v>
      </c>
      <c r="AZ338" s="14">
        <v>0.89490034199965796</v>
      </c>
      <c r="BA338" s="20">
        <v>15.700005999994</v>
      </c>
      <c r="BB338" s="15" t="s">
        <v>21</v>
      </c>
      <c r="BD338" s="13">
        <v>9</v>
      </c>
      <c r="BE338" s="14">
        <v>1.2588258064516129</v>
      </c>
      <c r="BF338" s="4">
        <v>44.958064516129035</v>
      </c>
      <c r="BG338" s="15" t="s">
        <v>31</v>
      </c>
    </row>
    <row r="339" spans="1:60" x14ac:dyDescent="0.4">
      <c r="A339" s="13">
        <v>10</v>
      </c>
      <c r="B339" s="14">
        <v>0.53600000000000003</v>
      </c>
      <c r="C339" s="4">
        <v>13.4</v>
      </c>
      <c r="D339" s="15" t="s">
        <v>28</v>
      </c>
      <c r="F339" s="13">
        <v>10</v>
      </c>
      <c r="G339" s="14">
        <v>0.86320000000000008</v>
      </c>
      <c r="H339" s="4">
        <v>16.600000000000001</v>
      </c>
      <c r="I339" s="15" t="s">
        <v>53</v>
      </c>
      <c r="K339" s="13">
        <v>10</v>
      </c>
      <c r="L339" s="14">
        <v>1.4306000000000001</v>
      </c>
      <c r="M339" s="4">
        <v>62.2</v>
      </c>
      <c r="N339" s="15" t="s">
        <v>45</v>
      </c>
      <c r="P339" s="13">
        <v>10</v>
      </c>
      <c r="Q339" s="14">
        <v>0.99332682926829263</v>
      </c>
      <c r="R339" s="4">
        <v>19.102439024390243</v>
      </c>
      <c r="S339" s="15" t="s">
        <v>34</v>
      </c>
      <c r="U339" s="13">
        <v>10</v>
      </c>
      <c r="V339" s="14">
        <v>1.1135999999999999</v>
      </c>
      <c r="W339" s="4">
        <v>25.309090909090909</v>
      </c>
      <c r="X339" s="15" t="s">
        <v>58</v>
      </c>
      <c r="Z339" s="13">
        <v>10</v>
      </c>
      <c r="AA339" s="14">
        <v>0.73839999999999995</v>
      </c>
      <c r="AB339" s="20">
        <v>14.2</v>
      </c>
      <c r="AC339" s="15" t="s">
        <v>94</v>
      </c>
      <c r="AE339" s="13">
        <v>10</v>
      </c>
      <c r="AF339" s="14">
        <v>1.2086413793103448</v>
      </c>
      <c r="AG339" s="4">
        <v>35.548275862068962</v>
      </c>
      <c r="AH339" s="15" t="s">
        <v>44</v>
      </c>
      <c r="AJ339" s="13">
        <v>10</v>
      </c>
      <c r="AK339" s="14">
        <v>0.87887179487179479</v>
      </c>
      <c r="AL339" s="4">
        <v>21.97179487179487</v>
      </c>
      <c r="AM339" s="15" t="s">
        <v>44</v>
      </c>
      <c r="AO339" s="13">
        <v>10</v>
      </c>
      <c r="AP339" s="14">
        <v>0.80010000000000003</v>
      </c>
      <c r="AQ339" s="4">
        <v>38.1</v>
      </c>
      <c r="AR339" s="15" t="s">
        <v>21</v>
      </c>
      <c r="AT339" s="13">
        <v>10</v>
      </c>
      <c r="AU339" s="14">
        <v>1.0498003189996812</v>
      </c>
      <c r="AV339" s="4">
        <v>36.200010999989004</v>
      </c>
      <c r="AW339" s="15" t="s">
        <v>34</v>
      </c>
      <c r="AY339" s="13">
        <v>10</v>
      </c>
      <c r="AZ339" s="14">
        <v>0.88268888888888897</v>
      </c>
      <c r="BA339" s="4">
        <v>38.37777777777778</v>
      </c>
      <c r="BB339" s="15" t="s">
        <v>25</v>
      </c>
      <c r="BD339" s="13">
        <v>10</v>
      </c>
      <c r="BE339" s="14">
        <v>1.1530400000000001</v>
      </c>
      <c r="BF339" s="4">
        <v>39.76</v>
      </c>
      <c r="BG339" s="15" t="s">
        <v>24</v>
      </c>
    </row>
    <row r="340" spans="1:60" x14ac:dyDescent="0.4">
      <c r="A340" s="13">
        <v>11</v>
      </c>
      <c r="B340" s="14">
        <v>0.51011270718232049</v>
      </c>
      <c r="C340" s="4">
        <v>15.003314917127073</v>
      </c>
      <c r="D340" s="15" t="s">
        <v>36</v>
      </c>
      <c r="F340" s="13">
        <v>11</v>
      </c>
      <c r="G340" s="14">
        <v>0.80511428571428578</v>
      </c>
      <c r="H340" s="4">
        <v>57.508163265306123</v>
      </c>
      <c r="I340" s="15" t="s">
        <v>40</v>
      </c>
      <c r="K340" s="13">
        <v>11</v>
      </c>
      <c r="L340" s="14">
        <v>1.3176150000000002</v>
      </c>
      <c r="M340" s="4">
        <v>45.435000000000002</v>
      </c>
      <c r="N340" s="15" t="s">
        <v>22</v>
      </c>
      <c r="P340" s="13">
        <v>11</v>
      </c>
      <c r="Q340" s="14">
        <v>0.97719999999999996</v>
      </c>
      <c r="R340" s="4">
        <v>34.9</v>
      </c>
      <c r="S340" s="15" t="s">
        <v>25</v>
      </c>
      <c r="U340" s="13">
        <v>11</v>
      </c>
      <c r="V340" s="14">
        <v>1.0649032258064515</v>
      </c>
      <c r="W340" s="4">
        <v>44.37096774193548</v>
      </c>
      <c r="X340" s="15" t="s">
        <v>29</v>
      </c>
      <c r="Z340" s="13">
        <v>11</v>
      </c>
      <c r="AA340" s="14">
        <v>0.73150000000000004</v>
      </c>
      <c r="AB340" s="4">
        <v>7.7</v>
      </c>
      <c r="AC340" s="15" t="s">
        <v>50</v>
      </c>
      <c r="AE340" s="13">
        <v>11</v>
      </c>
      <c r="AF340" s="14">
        <v>1.1890000000000001</v>
      </c>
      <c r="AG340" s="4">
        <v>41</v>
      </c>
      <c r="AH340" s="15" t="s">
        <v>35</v>
      </c>
      <c r="AJ340" s="13">
        <v>11</v>
      </c>
      <c r="AK340" s="14">
        <v>0.76650000000000007</v>
      </c>
      <c r="AL340" s="4">
        <v>36.5</v>
      </c>
      <c r="AM340" s="15" t="s">
        <v>32</v>
      </c>
      <c r="AO340" s="13">
        <v>11</v>
      </c>
      <c r="AP340" s="14">
        <v>0.77220038999960994</v>
      </c>
      <c r="AQ340" s="4">
        <v>9.9000049999949997</v>
      </c>
      <c r="AR340" s="15" t="s">
        <v>26</v>
      </c>
      <c r="AT340" s="13">
        <v>11</v>
      </c>
      <c r="AU340" s="14">
        <v>0.96799999999999997</v>
      </c>
      <c r="AV340" s="4">
        <v>60.5</v>
      </c>
      <c r="AW340" s="15" t="s">
        <v>24</v>
      </c>
      <c r="AY340" s="13">
        <v>11</v>
      </c>
      <c r="AZ340" s="14">
        <v>0.81664000000000003</v>
      </c>
      <c r="BA340" s="4">
        <v>28.16</v>
      </c>
      <c r="BB340" s="15" t="s">
        <v>38</v>
      </c>
      <c r="BD340" s="13">
        <v>11</v>
      </c>
      <c r="BE340" s="14">
        <v>1.0037234042553191</v>
      </c>
      <c r="BF340" s="4">
        <v>29.521276595744681</v>
      </c>
      <c r="BG340" s="15" t="s">
        <v>37</v>
      </c>
    </row>
    <row r="341" spans="1:60" x14ac:dyDescent="0.4">
      <c r="A341" s="13">
        <v>12</v>
      </c>
      <c r="B341" s="14">
        <v>0.50960000000000005</v>
      </c>
      <c r="C341" s="4">
        <v>9.8000000000000007</v>
      </c>
      <c r="D341" s="15" t="s">
        <v>21</v>
      </c>
      <c r="F341" s="13">
        <v>12</v>
      </c>
      <c r="G341" s="14">
        <v>0.80220000000000014</v>
      </c>
      <c r="H341" s="4">
        <v>38.200000000000003</v>
      </c>
      <c r="I341" s="15" t="s">
        <v>49</v>
      </c>
      <c r="K341" s="13">
        <v>12</v>
      </c>
      <c r="L341" s="14">
        <v>1.2965517241379312</v>
      </c>
      <c r="M341" s="4">
        <v>32.413793103448278</v>
      </c>
      <c r="N341" s="15" t="s">
        <v>65</v>
      </c>
      <c r="P341" s="13">
        <v>12</v>
      </c>
      <c r="Q341" s="14">
        <v>0.95893333333333353</v>
      </c>
      <c r="R341" s="4">
        <v>33.06666666666667</v>
      </c>
      <c r="S341" s="15" t="s">
        <v>42</v>
      </c>
      <c r="U341" s="13">
        <v>12</v>
      </c>
      <c r="V341" s="14">
        <v>1.0448285714285712</v>
      </c>
      <c r="W341" s="4">
        <v>20.092857142857142</v>
      </c>
      <c r="X341" s="15" t="s">
        <v>44</v>
      </c>
      <c r="Z341" s="13">
        <v>12</v>
      </c>
      <c r="AA341" s="14">
        <v>0.69689999999999996</v>
      </c>
      <c r="AB341" s="4">
        <v>30.3</v>
      </c>
      <c r="AC341" s="15" t="s">
        <v>87</v>
      </c>
      <c r="AE341" s="13">
        <v>12</v>
      </c>
      <c r="AF341" s="14">
        <v>0.78800000000000003</v>
      </c>
      <c r="AG341" s="4">
        <v>19.7</v>
      </c>
      <c r="AH341" s="15" t="s">
        <v>107</v>
      </c>
      <c r="AJ341" s="13">
        <v>12</v>
      </c>
      <c r="AK341" s="14">
        <v>0.75440032199967799</v>
      </c>
      <c r="AL341" s="4">
        <v>32.800013999986</v>
      </c>
      <c r="AM341" s="15" t="s">
        <v>22</v>
      </c>
      <c r="AO341" s="13">
        <v>12</v>
      </c>
      <c r="AP341" s="14">
        <v>0.67450037999961998</v>
      </c>
      <c r="AQ341" s="4">
        <v>7.1000039999959998</v>
      </c>
      <c r="AR341" s="15" t="s">
        <v>90</v>
      </c>
      <c r="AT341" s="13">
        <v>12</v>
      </c>
      <c r="AU341" s="14">
        <v>0.96682352941176475</v>
      </c>
      <c r="AV341" s="4">
        <v>24.170588235294119</v>
      </c>
      <c r="AW341" s="15" t="s">
        <v>87</v>
      </c>
      <c r="AY341" s="13">
        <v>12</v>
      </c>
      <c r="AZ341" s="14">
        <v>0.78950537634408602</v>
      </c>
      <c r="BA341" s="4">
        <v>15.182795698924732</v>
      </c>
      <c r="BB341" s="15" t="s">
        <v>54</v>
      </c>
      <c r="BD341" s="13">
        <v>12</v>
      </c>
      <c r="BE341" s="14">
        <v>0.9224470588235294</v>
      </c>
      <c r="BF341" s="4">
        <v>20.964705882352941</v>
      </c>
      <c r="BG341" s="15" t="s">
        <v>38</v>
      </c>
    </row>
    <row r="342" spans="1:60" x14ac:dyDescent="0.4">
      <c r="A342" s="13">
        <v>13</v>
      </c>
      <c r="B342" s="14">
        <v>0.50623008849557527</v>
      </c>
      <c r="C342" s="4">
        <v>24.106194690265486</v>
      </c>
      <c r="D342" s="15" t="s">
        <v>39</v>
      </c>
      <c r="F342" s="13">
        <v>13</v>
      </c>
      <c r="G342" s="14">
        <v>0.78200000000000003</v>
      </c>
      <c r="H342" s="4">
        <v>34</v>
      </c>
      <c r="I342" s="15" t="s">
        <v>31</v>
      </c>
      <c r="K342" s="13">
        <v>13</v>
      </c>
      <c r="L342" s="14">
        <v>1.2713161290322581</v>
      </c>
      <c r="M342" s="4">
        <v>28.893548387096779</v>
      </c>
      <c r="N342" s="15" t="s">
        <v>23</v>
      </c>
      <c r="P342" s="13">
        <v>13</v>
      </c>
      <c r="Q342" s="14">
        <v>0.9385714285714285</v>
      </c>
      <c r="R342" s="4">
        <v>52.142857142857146</v>
      </c>
      <c r="S342" s="15" t="s">
        <v>46</v>
      </c>
      <c r="U342" s="13">
        <v>13</v>
      </c>
      <c r="V342" s="14">
        <v>0.79145833333333337</v>
      </c>
      <c r="W342" s="4">
        <v>27.291666666666668</v>
      </c>
      <c r="X342" s="15" t="s">
        <v>42</v>
      </c>
      <c r="Z342" s="13">
        <v>13</v>
      </c>
      <c r="AA342" s="14">
        <v>0.69629433962264153</v>
      </c>
      <c r="AB342" s="4">
        <v>29.012264150943395</v>
      </c>
      <c r="AC342" s="15" t="s">
        <v>93</v>
      </c>
      <c r="AE342" s="13">
        <v>13</v>
      </c>
      <c r="AF342" s="14">
        <v>0.71719999999999995</v>
      </c>
      <c r="AG342" s="4">
        <v>16.3</v>
      </c>
      <c r="AH342" s="15" t="s">
        <v>42</v>
      </c>
      <c r="AJ342" s="13">
        <v>13</v>
      </c>
      <c r="AK342" s="14">
        <v>0.7347999999999999</v>
      </c>
      <c r="AL342" s="4">
        <v>16.7</v>
      </c>
      <c r="AM342" s="15" t="s">
        <v>65</v>
      </c>
      <c r="AO342" s="13">
        <v>13</v>
      </c>
      <c r="AP342" s="14">
        <v>0.65095145631067963</v>
      </c>
      <c r="AQ342" s="4">
        <v>19.145631067961165</v>
      </c>
      <c r="AR342" s="15" t="s">
        <v>94</v>
      </c>
      <c r="AT342" s="13">
        <v>13</v>
      </c>
      <c r="AU342" s="14">
        <v>0.93520000000000003</v>
      </c>
      <c r="AV342" s="4">
        <v>33.4</v>
      </c>
      <c r="AW342" s="15" t="s">
        <v>37</v>
      </c>
      <c r="AY342" s="13">
        <v>13</v>
      </c>
      <c r="AZ342" s="14">
        <v>0.75660038999960988</v>
      </c>
      <c r="BA342" s="4">
        <v>9.7000049999949987</v>
      </c>
      <c r="BB342" s="15" t="s">
        <v>34</v>
      </c>
      <c r="BD342" s="13">
        <v>13</v>
      </c>
      <c r="BE342" s="14">
        <v>0.87039999999999995</v>
      </c>
      <c r="BF342" s="4">
        <v>54.4</v>
      </c>
      <c r="BG342" s="15" t="s">
        <v>39</v>
      </c>
    </row>
    <row r="343" spans="1:60" x14ac:dyDescent="0.4">
      <c r="A343" s="13">
        <v>14</v>
      </c>
      <c r="B343" s="14">
        <v>0.49</v>
      </c>
      <c r="C343" s="4">
        <v>17.5</v>
      </c>
      <c r="D343" s="15" t="s">
        <v>25</v>
      </c>
      <c r="F343" s="13">
        <v>14</v>
      </c>
      <c r="G343" s="14">
        <v>0.77489999999999992</v>
      </c>
      <c r="H343" s="4">
        <v>43.05</v>
      </c>
      <c r="I343" s="15" t="s">
        <v>30</v>
      </c>
      <c r="K343" s="13">
        <v>14</v>
      </c>
      <c r="L343" s="14">
        <v>0.68640038999960995</v>
      </c>
      <c r="M343" s="4">
        <v>8.8000049999950001</v>
      </c>
      <c r="N343" s="15" t="s">
        <v>19</v>
      </c>
      <c r="P343" s="13">
        <v>14</v>
      </c>
      <c r="Q343" s="14">
        <v>0.88780000000000003</v>
      </c>
      <c r="R343" s="4">
        <v>38.6</v>
      </c>
      <c r="S343" s="15" t="s">
        <v>36</v>
      </c>
      <c r="U343" s="13">
        <v>14</v>
      </c>
      <c r="V343" s="14">
        <v>0.77200000000000002</v>
      </c>
      <c r="W343" s="4">
        <v>19.3</v>
      </c>
      <c r="X343" s="15" t="s">
        <v>67</v>
      </c>
      <c r="Z343" s="13">
        <v>14</v>
      </c>
      <c r="AA343" s="14">
        <v>0.69520000000000004</v>
      </c>
      <c r="AB343" s="4">
        <v>15.8</v>
      </c>
      <c r="AC343" s="15" t="s">
        <v>19</v>
      </c>
      <c r="AE343" s="13">
        <v>14</v>
      </c>
      <c r="AF343" s="14">
        <v>0.69159999999999999</v>
      </c>
      <c r="AG343" s="4">
        <v>13.3</v>
      </c>
      <c r="AH343" s="15" t="s">
        <v>65</v>
      </c>
      <c r="AJ343" s="13">
        <v>14</v>
      </c>
      <c r="AK343" s="14">
        <v>0.71039999999999992</v>
      </c>
      <c r="AL343" s="4">
        <v>4.8</v>
      </c>
      <c r="AM343" s="15" t="s">
        <v>87</v>
      </c>
      <c r="AO343" s="13">
        <v>14</v>
      </c>
      <c r="AP343" s="14">
        <v>0.61190000000000011</v>
      </c>
      <c r="AQ343" s="4">
        <v>21.1</v>
      </c>
      <c r="AR343" s="15" t="s">
        <v>30</v>
      </c>
      <c r="AT343" s="13">
        <v>14</v>
      </c>
      <c r="AU343" s="14">
        <v>0.91120033999965999</v>
      </c>
      <c r="AV343" s="20">
        <v>26.800009999989999</v>
      </c>
      <c r="AW343" s="15" t="s">
        <v>35</v>
      </c>
      <c r="AY343" s="13">
        <v>14</v>
      </c>
      <c r="AZ343" s="14">
        <v>0.719600335999664</v>
      </c>
      <c r="BA343" s="4">
        <v>25.700011999988</v>
      </c>
      <c r="BB343" s="15" t="s">
        <v>42</v>
      </c>
      <c r="BD343" s="13">
        <v>14</v>
      </c>
      <c r="BE343" s="14">
        <v>0.76959999999999995</v>
      </c>
      <c r="BF343" s="4">
        <v>14.8</v>
      </c>
      <c r="BG343" s="15" t="s">
        <v>29</v>
      </c>
    </row>
    <row r="344" spans="1:60" x14ac:dyDescent="0.4">
      <c r="A344" s="13">
        <v>15</v>
      </c>
      <c r="B344" s="14">
        <v>0.4632</v>
      </c>
      <c r="C344" s="4">
        <v>19.3</v>
      </c>
      <c r="D344" s="18" t="s">
        <v>43</v>
      </c>
      <c r="F344" s="13">
        <v>15</v>
      </c>
      <c r="G344" s="14">
        <v>0.77400000000000002</v>
      </c>
      <c r="H344" s="4">
        <v>51.6</v>
      </c>
      <c r="I344" s="18" t="s">
        <v>68</v>
      </c>
      <c r="K344" s="13">
        <v>15</v>
      </c>
      <c r="L344" s="14">
        <v>0.50960000000000005</v>
      </c>
      <c r="M344" s="4">
        <v>9.8000000000000007</v>
      </c>
      <c r="N344" s="18" t="s">
        <v>35</v>
      </c>
      <c r="P344" s="13">
        <v>15</v>
      </c>
      <c r="Q344" s="14">
        <v>0.84479999999999988</v>
      </c>
      <c r="R344" s="4">
        <v>19.2</v>
      </c>
      <c r="S344" s="18" t="s">
        <v>30</v>
      </c>
      <c r="U344" s="13">
        <v>15</v>
      </c>
      <c r="V344" s="14">
        <v>0.6664000000000001</v>
      </c>
      <c r="W344" s="4">
        <v>19.600000000000001</v>
      </c>
      <c r="X344" s="18" t="s">
        <v>26</v>
      </c>
      <c r="Z344" s="13">
        <v>15</v>
      </c>
      <c r="AA344" s="14">
        <v>0.66300033999966002</v>
      </c>
      <c r="AB344" s="4">
        <v>19.500009999989999</v>
      </c>
      <c r="AC344" s="18" t="s">
        <v>53</v>
      </c>
      <c r="AE344" s="13">
        <v>15</v>
      </c>
      <c r="AF344" s="14">
        <v>0.66120000000000001</v>
      </c>
      <c r="AG344" s="4">
        <v>11.6</v>
      </c>
      <c r="AH344" s="18" t="s">
        <v>38</v>
      </c>
      <c r="AJ344" s="13">
        <v>15</v>
      </c>
      <c r="AK344" s="14">
        <v>0.67679999999999996</v>
      </c>
      <c r="AL344" s="4">
        <v>37.6</v>
      </c>
      <c r="AM344" s="18" t="s">
        <v>50</v>
      </c>
      <c r="AO344" s="13">
        <v>15</v>
      </c>
      <c r="AP344" s="14">
        <v>0.60280035199964799</v>
      </c>
      <c r="AQ344" s="4">
        <v>13.700007999992</v>
      </c>
      <c r="AR344" s="18" t="s">
        <v>86</v>
      </c>
      <c r="AT344" s="13">
        <v>15</v>
      </c>
      <c r="AU344" s="14">
        <v>0.54760044399955599</v>
      </c>
      <c r="AV344" s="4">
        <v>3.7000029999970003</v>
      </c>
      <c r="AW344" s="18" t="s">
        <v>19</v>
      </c>
      <c r="AY344" s="13">
        <v>15</v>
      </c>
      <c r="AZ344" s="14">
        <v>0.68159999999999998</v>
      </c>
      <c r="BA344" s="4">
        <v>28.4</v>
      </c>
      <c r="BB344" s="18" t="s">
        <v>28</v>
      </c>
      <c r="BD344" s="13">
        <v>15</v>
      </c>
      <c r="BE344" s="14">
        <v>0.54149999999999998</v>
      </c>
      <c r="BF344" s="4">
        <v>9.5</v>
      </c>
      <c r="BG344" s="18" t="s">
        <v>36</v>
      </c>
    </row>
    <row r="345" spans="1:60" x14ac:dyDescent="0.4">
      <c r="A345" s="13">
        <v>16</v>
      </c>
      <c r="B345" s="14">
        <v>0.45080000000000003</v>
      </c>
      <c r="C345" s="4">
        <v>19.600000000000001</v>
      </c>
      <c r="D345" s="18" t="s">
        <v>26</v>
      </c>
      <c r="F345" s="13">
        <v>16</v>
      </c>
      <c r="G345" s="14">
        <v>0.74399999999999999</v>
      </c>
      <c r="H345" s="4">
        <v>31</v>
      </c>
      <c r="I345" s="18" t="s">
        <v>69</v>
      </c>
      <c r="K345" s="13">
        <v>16</v>
      </c>
      <c r="L345" s="14">
        <v>0.50160000000000005</v>
      </c>
      <c r="M345" s="4">
        <v>8.8000000000000007</v>
      </c>
      <c r="N345" s="18" t="s">
        <v>38</v>
      </c>
      <c r="P345" s="13">
        <v>16</v>
      </c>
      <c r="Q345" s="14">
        <v>0.57826086956521738</v>
      </c>
      <c r="R345" s="4">
        <v>6.0869565217391308</v>
      </c>
      <c r="S345" s="18" t="s">
        <v>26</v>
      </c>
      <c r="U345" s="13">
        <v>16</v>
      </c>
      <c r="V345" s="14">
        <v>0.65120044399955601</v>
      </c>
      <c r="W345" s="4">
        <v>4.4000029999970005</v>
      </c>
      <c r="X345" s="18" t="s">
        <v>36</v>
      </c>
      <c r="Z345" s="13">
        <v>16</v>
      </c>
      <c r="AA345" s="14">
        <v>0.63600000000000001</v>
      </c>
      <c r="AB345" s="4">
        <v>15.9</v>
      </c>
      <c r="AC345" s="18" t="s">
        <v>42</v>
      </c>
      <c r="AE345" s="13">
        <v>16</v>
      </c>
      <c r="AF345" s="14">
        <v>0.62400038999960994</v>
      </c>
      <c r="AG345" s="4">
        <v>8.0000049999949994</v>
      </c>
      <c r="AH345" s="18" t="s">
        <v>50</v>
      </c>
      <c r="AJ345" s="13">
        <v>16</v>
      </c>
      <c r="AK345" s="14">
        <v>0.59850037999962002</v>
      </c>
      <c r="AL345" s="20">
        <v>6.300003999996</v>
      </c>
      <c r="AM345" s="18" t="s">
        <v>19</v>
      </c>
      <c r="AO345" s="13">
        <v>16</v>
      </c>
      <c r="AP345" s="14">
        <v>0.59649710982658954</v>
      </c>
      <c r="AQ345" s="4">
        <v>11.471098265895954</v>
      </c>
      <c r="AR345" s="18" t="s">
        <v>93</v>
      </c>
      <c r="AT345" s="13">
        <v>16</v>
      </c>
      <c r="AU345" s="14">
        <v>0.53345217391304345</v>
      </c>
      <c r="AV345" s="4">
        <v>6.839130434782609</v>
      </c>
      <c r="AW345" s="18" t="s">
        <v>40</v>
      </c>
      <c r="AY345" s="13">
        <v>16</v>
      </c>
      <c r="AZ345" s="14">
        <v>0.67759999999999998</v>
      </c>
      <c r="BA345" s="4">
        <v>15.4</v>
      </c>
      <c r="BB345" s="18" t="s">
        <v>36</v>
      </c>
      <c r="BD345" s="13">
        <v>16</v>
      </c>
      <c r="BE345" s="14">
        <v>0.4901814814814815</v>
      </c>
      <c r="BF345" s="4">
        <v>3.3120370370370371</v>
      </c>
      <c r="BG345" s="18" t="s">
        <v>54</v>
      </c>
    </row>
    <row r="346" spans="1:60" ht="19.5" thickBot="1" x14ac:dyDescent="0.45">
      <c r="A346" s="13">
        <v>17</v>
      </c>
      <c r="B346" s="14">
        <v>0.39239999999999997</v>
      </c>
      <c r="C346" s="4">
        <v>21.8</v>
      </c>
      <c r="D346" s="18" t="s">
        <v>24</v>
      </c>
      <c r="F346" s="13">
        <v>17</v>
      </c>
      <c r="G346" s="14">
        <v>0.70325000000000004</v>
      </c>
      <c r="H346" s="4">
        <v>7.4026315789473687</v>
      </c>
      <c r="I346" s="18" t="s">
        <v>58</v>
      </c>
      <c r="K346" s="13">
        <v>17</v>
      </c>
      <c r="L346" s="14">
        <v>0.46550037999962007</v>
      </c>
      <c r="M346" s="20">
        <v>4.9000039999960006</v>
      </c>
      <c r="N346" s="18" t="s">
        <v>34</v>
      </c>
      <c r="P346" s="13">
        <v>17</v>
      </c>
      <c r="Q346" s="14">
        <v>0.4914</v>
      </c>
      <c r="R346" s="20">
        <v>6.3</v>
      </c>
      <c r="S346" s="18" t="s">
        <v>43</v>
      </c>
      <c r="U346" s="13">
        <v>17</v>
      </c>
      <c r="V346" s="14">
        <v>0.50350037999962005</v>
      </c>
      <c r="W346" s="4">
        <v>5.300003999996</v>
      </c>
      <c r="X346" s="18" t="s">
        <v>51</v>
      </c>
      <c r="Z346" s="13">
        <v>17</v>
      </c>
      <c r="AA346" s="14">
        <v>0.63539999999999985</v>
      </c>
      <c r="AB346" s="4">
        <v>35.299999999999997</v>
      </c>
      <c r="AC346" s="18" t="s">
        <v>23</v>
      </c>
      <c r="AE346" s="13">
        <v>17</v>
      </c>
      <c r="AF346" s="14">
        <v>0.458800443999556</v>
      </c>
      <c r="AG346" s="20">
        <v>3.1000029999970002</v>
      </c>
      <c r="AH346" s="18" t="s">
        <v>19</v>
      </c>
      <c r="AJ346" s="13">
        <v>17</v>
      </c>
      <c r="AK346" s="14">
        <v>0.54150034199965802</v>
      </c>
      <c r="AL346" s="4">
        <v>9.5000059999940003</v>
      </c>
      <c r="AM346" s="18" t="s">
        <v>34</v>
      </c>
      <c r="AO346" s="13">
        <v>17</v>
      </c>
      <c r="AP346" s="14">
        <v>0.58140034199965795</v>
      </c>
      <c r="AQ346" s="4">
        <v>10.200005999994</v>
      </c>
      <c r="AR346" s="18" t="s">
        <v>29</v>
      </c>
      <c r="AT346" s="13">
        <v>17</v>
      </c>
      <c r="AU346" s="14">
        <v>0.51300037999962</v>
      </c>
      <c r="AV346" s="4">
        <v>5.4000039999960006</v>
      </c>
      <c r="AW346" s="18" t="s">
        <v>21</v>
      </c>
      <c r="AY346" s="13">
        <v>17</v>
      </c>
      <c r="AZ346" s="14">
        <v>0.51800000000000002</v>
      </c>
      <c r="BA346" s="4">
        <v>3.5</v>
      </c>
      <c r="BB346" s="18" t="s">
        <v>24</v>
      </c>
      <c r="BD346" s="13">
        <v>17</v>
      </c>
      <c r="BE346" s="14">
        <v>0.38949999999999996</v>
      </c>
      <c r="BF346" s="20">
        <v>4.0999999999999996</v>
      </c>
      <c r="BG346" s="18" t="s">
        <v>35</v>
      </c>
    </row>
    <row r="347" spans="1:60" ht="19.5" thickBot="1" x14ac:dyDescent="0.45">
      <c r="A347" s="40">
        <v>18</v>
      </c>
      <c r="B347" s="22">
        <v>0.3664</v>
      </c>
      <c r="C347" s="23">
        <v>22.9</v>
      </c>
      <c r="D347" s="24" t="s">
        <v>29</v>
      </c>
      <c r="F347" s="40">
        <v>18</v>
      </c>
      <c r="G347" s="22">
        <v>0.70240000000000002</v>
      </c>
      <c r="H347" s="23">
        <v>43.9</v>
      </c>
      <c r="I347" s="24" t="s">
        <v>52</v>
      </c>
      <c r="K347" s="40">
        <v>18</v>
      </c>
      <c r="L347" s="22">
        <v>0.32138611111111109</v>
      </c>
      <c r="M347" s="23">
        <v>2.1715277777777779</v>
      </c>
      <c r="N347" s="24" t="s">
        <v>50</v>
      </c>
      <c r="P347" s="40">
        <v>18</v>
      </c>
      <c r="Q347" s="22">
        <v>0.39960000000000001</v>
      </c>
      <c r="R347" s="23">
        <v>2.7</v>
      </c>
      <c r="S347" s="24" t="s">
        <v>28</v>
      </c>
      <c r="U347" s="40">
        <v>18</v>
      </c>
      <c r="V347" s="22">
        <v>0.46414978723404254</v>
      </c>
      <c r="W347" s="23">
        <v>5.9506382978723407</v>
      </c>
      <c r="X347" s="24" t="s">
        <v>88</v>
      </c>
      <c r="Z347" s="40">
        <v>18</v>
      </c>
      <c r="AA347" s="22">
        <v>0.63236875000000003</v>
      </c>
      <c r="AB347" s="23">
        <v>8.1072916666666668</v>
      </c>
      <c r="AC347" s="24" t="s">
        <v>30</v>
      </c>
      <c r="AE347" s="40">
        <v>18</v>
      </c>
      <c r="AF347" s="22">
        <v>0.40849999999999997</v>
      </c>
      <c r="AG347" s="23">
        <v>4.3</v>
      </c>
      <c r="AH347" s="24" t="s">
        <v>87</v>
      </c>
      <c r="AJ347" s="40">
        <v>18</v>
      </c>
      <c r="AK347" s="22">
        <v>0.42899999999999999</v>
      </c>
      <c r="AL347" s="23">
        <v>5.5</v>
      </c>
      <c r="AM347" s="24" t="s">
        <v>42</v>
      </c>
      <c r="AO347" s="40">
        <v>18</v>
      </c>
      <c r="AP347" s="22">
        <v>0.52800000000000002</v>
      </c>
      <c r="AQ347" s="23">
        <v>13.2</v>
      </c>
      <c r="AR347" s="24" t="s">
        <v>31</v>
      </c>
      <c r="AT347" s="40">
        <v>18</v>
      </c>
      <c r="AU347" s="22">
        <v>0.35340000000000005</v>
      </c>
      <c r="AV347" s="23">
        <v>6.2</v>
      </c>
      <c r="AW347" s="24" t="s">
        <v>44</v>
      </c>
      <c r="AY347" s="40">
        <v>18</v>
      </c>
      <c r="AZ347" s="22">
        <v>0.38949999999999996</v>
      </c>
      <c r="BA347" s="23">
        <v>4.0999999999999996</v>
      </c>
      <c r="BB347" s="24" t="s">
        <v>35</v>
      </c>
      <c r="BD347" s="40">
        <v>18</v>
      </c>
      <c r="BE347" s="22">
        <v>0.37440000000000001</v>
      </c>
      <c r="BF347" s="23">
        <v>4.8</v>
      </c>
      <c r="BG347" s="24" t="s">
        <v>21</v>
      </c>
    </row>
    <row r="348" spans="1:60" x14ac:dyDescent="0.4">
      <c r="A348" s="27">
        <v>19</v>
      </c>
      <c r="B348" s="14">
        <v>0.31</v>
      </c>
      <c r="C348" s="4">
        <v>158.51428571428571</v>
      </c>
      <c r="D348" s="28" t="s">
        <v>38</v>
      </c>
      <c r="E348" s="29"/>
      <c r="F348" s="27">
        <v>19</v>
      </c>
      <c r="G348" s="14">
        <v>0.31</v>
      </c>
      <c r="H348" s="4">
        <v>53.7</v>
      </c>
      <c r="I348" s="28" t="s">
        <v>24</v>
      </c>
      <c r="J348" s="29"/>
      <c r="K348" s="27">
        <v>19</v>
      </c>
      <c r="L348" s="14">
        <v>0.31</v>
      </c>
      <c r="M348" s="4">
        <v>240.2</v>
      </c>
      <c r="N348" s="28" t="s">
        <v>61</v>
      </c>
      <c r="O348" s="29"/>
      <c r="P348" s="27">
        <v>19</v>
      </c>
      <c r="Q348" s="14">
        <v>0.31</v>
      </c>
      <c r="R348" s="4">
        <v>79.388888888888886</v>
      </c>
      <c r="S348" s="28" t="s">
        <v>39</v>
      </c>
      <c r="T348" s="29"/>
      <c r="U348" s="27">
        <v>19</v>
      </c>
      <c r="V348" s="14">
        <v>0.31</v>
      </c>
      <c r="W348" s="4">
        <v>93.72</v>
      </c>
      <c r="X348" s="28" t="s">
        <v>69</v>
      </c>
      <c r="Y348" s="29"/>
      <c r="Z348" s="27">
        <v>19</v>
      </c>
      <c r="AA348" s="14">
        <v>0.31</v>
      </c>
      <c r="AB348" s="4">
        <v>79.85526315789474</v>
      </c>
      <c r="AC348" s="28" t="s">
        <v>34</v>
      </c>
      <c r="AD348" s="29"/>
      <c r="AE348" s="27">
        <v>19</v>
      </c>
      <c r="AF348" s="14">
        <v>0.31</v>
      </c>
      <c r="AG348" s="4">
        <v>156.6</v>
      </c>
      <c r="AH348" s="28" t="s">
        <v>88</v>
      </c>
      <c r="AI348" s="29"/>
      <c r="AJ348" s="27">
        <v>19</v>
      </c>
      <c r="AK348" s="14">
        <v>0.31</v>
      </c>
      <c r="AL348" s="4">
        <v>90</v>
      </c>
      <c r="AM348" s="28" t="s">
        <v>38</v>
      </c>
      <c r="AN348" s="29"/>
      <c r="AO348" s="27">
        <v>19</v>
      </c>
      <c r="AP348" s="14">
        <v>0.31</v>
      </c>
      <c r="AQ348" s="4">
        <v>78.541666666666671</v>
      </c>
      <c r="AR348" s="28" t="s">
        <v>61</v>
      </c>
      <c r="AS348" s="29"/>
      <c r="AT348" s="27">
        <v>19</v>
      </c>
      <c r="AU348" s="14">
        <v>0.31</v>
      </c>
      <c r="AV348" s="4">
        <v>303</v>
      </c>
      <c r="AW348" s="28" t="s">
        <v>47</v>
      </c>
      <c r="AX348" s="29"/>
      <c r="AY348" s="27">
        <v>19</v>
      </c>
      <c r="AZ348" s="14">
        <v>0.31</v>
      </c>
      <c r="BA348" s="4">
        <v>116.2</v>
      </c>
      <c r="BB348" s="28" t="s">
        <v>52</v>
      </c>
      <c r="BC348" s="29"/>
      <c r="BD348" s="27">
        <v>19</v>
      </c>
      <c r="BE348" s="14">
        <v>0.31</v>
      </c>
      <c r="BF348" s="4">
        <v>213.24</v>
      </c>
      <c r="BG348" s="28" t="s">
        <v>40</v>
      </c>
      <c r="BH348" s="29"/>
    </row>
    <row r="349" spans="1:60" x14ac:dyDescent="0.4">
      <c r="A349" s="27">
        <v>20</v>
      </c>
      <c r="B349" s="14">
        <v>0.3</v>
      </c>
      <c r="C349" s="4">
        <v>158.28749999999999</v>
      </c>
      <c r="D349" s="28" t="s">
        <v>42</v>
      </c>
      <c r="E349" s="30"/>
      <c r="F349" s="27">
        <v>20</v>
      </c>
      <c r="G349" s="14">
        <v>0.3</v>
      </c>
      <c r="H349" s="4">
        <v>65.760975609756102</v>
      </c>
      <c r="I349" s="28" t="s">
        <v>28</v>
      </c>
      <c r="J349" s="30"/>
      <c r="K349" s="27">
        <v>20</v>
      </c>
      <c r="L349" s="14">
        <v>0.3</v>
      </c>
      <c r="M349" s="4">
        <v>183.3</v>
      </c>
      <c r="N349" s="28" t="s">
        <v>37</v>
      </c>
      <c r="O349" s="30"/>
      <c r="P349" s="27">
        <v>20</v>
      </c>
      <c r="Q349" s="14">
        <v>0.3</v>
      </c>
      <c r="R349" s="4">
        <v>134.08000000000001</v>
      </c>
      <c r="S349" s="28" t="s">
        <v>31</v>
      </c>
      <c r="T349" s="30"/>
      <c r="U349" s="27">
        <v>20</v>
      </c>
      <c r="V349" s="14">
        <v>0.3</v>
      </c>
      <c r="W349" s="4">
        <v>358.3</v>
      </c>
      <c r="X349" s="28" t="s">
        <v>87</v>
      </c>
      <c r="Y349" s="30"/>
      <c r="Z349" s="27">
        <v>20</v>
      </c>
      <c r="AA349" s="14">
        <v>0.3</v>
      </c>
      <c r="AB349" s="4">
        <v>76.2</v>
      </c>
      <c r="AC349" s="28" t="s">
        <v>40</v>
      </c>
      <c r="AD349" s="30"/>
      <c r="AE349" s="27">
        <v>20</v>
      </c>
      <c r="AF349" s="14">
        <v>0.3</v>
      </c>
      <c r="AG349" s="4">
        <v>80.900000000000006</v>
      </c>
      <c r="AH349" s="28" t="s">
        <v>34</v>
      </c>
      <c r="AI349" s="30"/>
      <c r="AJ349" s="27">
        <v>20</v>
      </c>
      <c r="AK349" s="14">
        <v>0.3</v>
      </c>
      <c r="AL349" s="4">
        <v>138.5</v>
      </c>
      <c r="AM349" s="28" t="s">
        <v>24</v>
      </c>
      <c r="AN349" s="30"/>
      <c r="AO349" s="27">
        <v>20</v>
      </c>
      <c r="AP349" s="14">
        <v>0.3</v>
      </c>
      <c r="AQ349" s="4">
        <v>97.7</v>
      </c>
      <c r="AR349" s="28" t="s">
        <v>45</v>
      </c>
      <c r="AS349" s="30"/>
      <c r="AT349" s="27">
        <v>20</v>
      </c>
      <c r="AU349" s="14">
        <v>0.3</v>
      </c>
      <c r="AV349" s="4">
        <v>130.5</v>
      </c>
      <c r="AW349" s="28" t="s">
        <v>42</v>
      </c>
      <c r="AX349" s="30"/>
      <c r="AY349" s="27">
        <v>20</v>
      </c>
      <c r="AZ349" s="14">
        <v>0.3</v>
      </c>
      <c r="BA349" s="4">
        <v>173.7</v>
      </c>
      <c r="BB349" s="28" t="s">
        <v>29</v>
      </c>
      <c r="BC349" s="30"/>
      <c r="BD349" s="27">
        <v>20</v>
      </c>
      <c r="BE349" s="14">
        <v>0.3</v>
      </c>
      <c r="BF349" s="4">
        <v>165.53333333333333</v>
      </c>
      <c r="BG349" s="28" t="s">
        <v>25</v>
      </c>
      <c r="BH349" s="30"/>
    </row>
    <row r="350" spans="1:60" x14ac:dyDescent="0.4">
      <c r="A350" s="27">
        <v>21</v>
      </c>
      <c r="B350" s="14">
        <v>0.28999999999999998</v>
      </c>
      <c r="C350" s="4">
        <v>221.66666666666666</v>
      </c>
      <c r="D350" s="28" t="s">
        <v>22</v>
      </c>
      <c r="E350" s="31"/>
      <c r="F350" s="27">
        <v>21</v>
      </c>
      <c r="G350" s="14">
        <v>0.28999999999999998</v>
      </c>
      <c r="H350" s="4">
        <v>65.300022999977003</v>
      </c>
      <c r="I350" s="28" t="s">
        <v>20</v>
      </c>
      <c r="J350" s="31"/>
      <c r="K350" s="27">
        <v>21</v>
      </c>
      <c r="L350" s="14">
        <v>0.28999999999999998</v>
      </c>
      <c r="M350" s="4">
        <v>240.2</v>
      </c>
      <c r="N350" s="28" t="s">
        <v>61</v>
      </c>
      <c r="O350" s="31"/>
      <c r="P350" s="27">
        <v>21</v>
      </c>
      <c r="Q350" s="14">
        <v>0.28999999999999998</v>
      </c>
      <c r="R350" s="4">
        <v>92.1</v>
      </c>
      <c r="S350" s="28" t="s">
        <v>27</v>
      </c>
      <c r="T350" s="31"/>
      <c r="U350" s="27">
        <v>21</v>
      </c>
      <c r="V350" s="14">
        <v>0.28999999999999998</v>
      </c>
      <c r="W350" s="4">
        <v>124.3</v>
      </c>
      <c r="X350" s="28" t="s">
        <v>47</v>
      </c>
      <c r="Y350" s="31"/>
      <c r="Z350" s="27">
        <v>21</v>
      </c>
      <c r="AA350" s="14">
        <v>0.28999999999999998</v>
      </c>
      <c r="AB350" s="4">
        <v>76.900000000000006</v>
      </c>
      <c r="AC350" s="28" t="s">
        <v>33</v>
      </c>
      <c r="AD350" s="31"/>
      <c r="AE350" s="27">
        <v>21</v>
      </c>
      <c r="AF350" s="14">
        <v>0.28999999999999998</v>
      </c>
      <c r="AG350" s="4">
        <v>195.76</v>
      </c>
      <c r="AH350" s="28" t="s">
        <v>61</v>
      </c>
      <c r="AI350" s="31"/>
      <c r="AJ350" s="27">
        <v>21</v>
      </c>
      <c r="AK350" s="14">
        <v>0.28999999999999998</v>
      </c>
      <c r="AL350" s="4">
        <v>129.69230769230768</v>
      </c>
      <c r="AM350" s="28" t="s">
        <v>48</v>
      </c>
      <c r="AN350" s="31"/>
      <c r="AO350" s="27">
        <v>21</v>
      </c>
      <c r="AP350" s="14">
        <v>0.28999999999999998</v>
      </c>
      <c r="AQ350" s="4">
        <v>184.6</v>
      </c>
      <c r="AR350" s="28" t="s">
        <v>92</v>
      </c>
      <c r="AS350" s="31"/>
      <c r="AT350" s="27">
        <v>21</v>
      </c>
      <c r="AU350" s="14">
        <v>0.28999999999999998</v>
      </c>
      <c r="AV350" s="4">
        <v>138.33750000000001</v>
      </c>
      <c r="AW350" s="28" t="s">
        <v>83</v>
      </c>
      <c r="AX350" s="31"/>
      <c r="AY350" s="27">
        <v>21</v>
      </c>
      <c r="AZ350" s="14">
        <v>0.28999999999999998</v>
      </c>
      <c r="BA350" s="4">
        <v>124.38</v>
      </c>
      <c r="BB350" s="28" t="s">
        <v>65</v>
      </c>
      <c r="BC350" s="31"/>
      <c r="BD350" s="27">
        <v>21</v>
      </c>
      <c r="BE350" s="14">
        <v>0.28999999999999998</v>
      </c>
      <c r="BF350" s="4">
        <v>210.16</v>
      </c>
      <c r="BG350" s="28" t="s">
        <v>45</v>
      </c>
      <c r="BH350" s="31"/>
    </row>
    <row r="351" spans="1:60" x14ac:dyDescent="0.4">
      <c r="A351" s="27">
        <v>22</v>
      </c>
      <c r="B351" s="14">
        <v>0.28000000000000003</v>
      </c>
      <c r="C351" s="4">
        <v>168.4</v>
      </c>
      <c r="D351" s="28" t="s">
        <v>63</v>
      </c>
      <c r="E351" s="32"/>
      <c r="F351" s="27">
        <v>22</v>
      </c>
      <c r="G351" s="14">
        <v>0.28000000000000003</v>
      </c>
      <c r="H351" s="4">
        <v>185.4</v>
      </c>
      <c r="I351" s="28" t="s">
        <v>42</v>
      </c>
      <c r="J351" s="32"/>
      <c r="K351" s="27">
        <v>22</v>
      </c>
      <c r="L351" s="14">
        <v>0.28000000000000003</v>
      </c>
      <c r="M351" s="4">
        <v>268.3</v>
      </c>
      <c r="N351" s="28" t="s">
        <v>30</v>
      </c>
      <c r="O351" s="32"/>
      <c r="P351" s="27">
        <v>22</v>
      </c>
      <c r="Q351" s="14">
        <v>0.28000000000000003</v>
      </c>
      <c r="R351" s="4">
        <v>141</v>
      </c>
      <c r="S351" s="28" t="s">
        <v>63</v>
      </c>
      <c r="T351" s="32"/>
      <c r="U351" s="27">
        <v>22</v>
      </c>
      <c r="V351" s="14">
        <v>0.28000000000000003</v>
      </c>
      <c r="W351" s="4">
        <v>145</v>
      </c>
      <c r="X351" s="28" t="s">
        <v>68</v>
      </c>
      <c r="Y351" s="32"/>
      <c r="Z351" s="27">
        <v>22</v>
      </c>
      <c r="AA351" s="14">
        <v>0.28000000000000003</v>
      </c>
      <c r="AB351" s="4">
        <v>160.4</v>
      </c>
      <c r="AC351" s="28" t="s">
        <v>66</v>
      </c>
      <c r="AD351" s="32"/>
      <c r="AE351" s="27">
        <v>22</v>
      </c>
      <c r="AF351" s="14">
        <v>0.28000000000000003</v>
      </c>
      <c r="AG351" s="4">
        <v>191.5</v>
      </c>
      <c r="AH351" s="28" t="s">
        <v>63</v>
      </c>
      <c r="AI351" s="32"/>
      <c r="AJ351" s="27">
        <v>22</v>
      </c>
      <c r="AK351" s="14">
        <v>0.28000000000000003</v>
      </c>
      <c r="AL351" s="4">
        <v>101.4</v>
      </c>
      <c r="AM351" s="28" t="s">
        <v>58</v>
      </c>
      <c r="AN351" s="32"/>
      <c r="AO351" s="27">
        <v>22</v>
      </c>
      <c r="AP351" s="14">
        <v>0.28000000000000003</v>
      </c>
      <c r="AQ351" s="4">
        <v>125.4</v>
      </c>
      <c r="AR351" s="28" t="s">
        <v>130</v>
      </c>
      <c r="AS351" s="32"/>
      <c r="AT351" s="27">
        <v>22</v>
      </c>
      <c r="AU351" s="14">
        <v>0.28000000000000003</v>
      </c>
      <c r="AV351" s="4">
        <v>385.7</v>
      </c>
      <c r="AW351" s="28" t="s">
        <v>88</v>
      </c>
      <c r="AX351" s="32"/>
      <c r="AY351" s="27">
        <v>22</v>
      </c>
      <c r="AZ351" s="14">
        <v>0.28000000000000003</v>
      </c>
      <c r="BA351" s="4">
        <v>235.1</v>
      </c>
      <c r="BB351" s="28" t="s">
        <v>22</v>
      </c>
      <c r="BC351" s="32"/>
      <c r="BD351" s="27">
        <v>22</v>
      </c>
      <c r="BE351" s="14">
        <v>0.28000000000000003</v>
      </c>
      <c r="BF351" s="4">
        <v>238.98</v>
      </c>
      <c r="BG351" s="28" t="s">
        <v>63</v>
      </c>
      <c r="BH351" s="32"/>
    </row>
    <row r="352" spans="1:60" x14ac:dyDescent="0.4">
      <c r="A352" s="27">
        <v>23</v>
      </c>
      <c r="B352" s="14">
        <v>0.27</v>
      </c>
      <c r="C352" s="4">
        <v>343.7</v>
      </c>
      <c r="D352" s="28" t="s">
        <v>35</v>
      </c>
      <c r="E352" s="32"/>
      <c r="F352" s="27">
        <v>23</v>
      </c>
      <c r="G352" s="14">
        <v>0.27</v>
      </c>
      <c r="H352" s="4">
        <v>67.405000000000001</v>
      </c>
      <c r="I352" s="28" t="s">
        <v>57</v>
      </c>
      <c r="J352" s="32"/>
      <c r="K352" s="27">
        <v>23</v>
      </c>
      <c r="L352" s="14">
        <v>0.27</v>
      </c>
      <c r="M352" s="4">
        <v>1071.8</v>
      </c>
      <c r="N352" s="28" t="s">
        <v>43</v>
      </c>
      <c r="O352" s="32"/>
      <c r="P352" s="27">
        <v>23</v>
      </c>
      <c r="Q352" s="14">
        <v>0.27</v>
      </c>
      <c r="R352" s="4">
        <v>116.84000000000002</v>
      </c>
      <c r="S352" s="28" t="s">
        <v>38</v>
      </c>
      <c r="T352" s="32"/>
      <c r="U352" s="27">
        <v>23</v>
      </c>
      <c r="V352" s="14">
        <v>0.27</v>
      </c>
      <c r="W352" s="4">
        <v>329.3</v>
      </c>
      <c r="X352" s="28" t="s">
        <v>22</v>
      </c>
      <c r="Y352" s="32"/>
      <c r="Z352" s="27">
        <v>23</v>
      </c>
      <c r="AA352" s="14">
        <v>0.27</v>
      </c>
      <c r="AB352" s="4">
        <v>178.4</v>
      </c>
      <c r="AC352" s="28" t="s">
        <v>26</v>
      </c>
      <c r="AD352" s="32"/>
      <c r="AE352" s="27">
        <v>23</v>
      </c>
      <c r="AF352" s="14">
        <v>0.27</v>
      </c>
      <c r="AG352" s="4">
        <v>143.23333333333332</v>
      </c>
      <c r="AH352" s="28" t="s">
        <v>20</v>
      </c>
      <c r="AI352" s="32"/>
      <c r="AJ352" s="27">
        <v>23</v>
      </c>
      <c r="AK352" s="14">
        <v>0.27</v>
      </c>
      <c r="AL352" s="4">
        <v>298.60000000000002</v>
      </c>
      <c r="AM352" s="28" t="s">
        <v>45</v>
      </c>
      <c r="AN352" s="32"/>
      <c r="AO352" s="27">
        <v>23</v>
      </c>
      <c r="AP352" s="14">
        <v>0.27</v>
      </c>
      <c r="AQ352" s="4">
        <v>265.8</v>
      </c>
      <c r="AR352" s="28" t="s">
        <v>39</v>
      </c>
      <c r="AS352" s="32"/>
      <c r="AT352" s="27">
        <v>23</v>
      </c>
      <c r="AU352" s="14">
        <v>0.27</v>
      </c>
      <c r="AV352" s="4">
        <v>144.1</v>
      </c>
      <c r="AW352" s="28" t="s">
        <v>29</v>
      </c>
      <c r="AX352" s="32"/>
      <c r="AY352" s="27">
        <v>23</v>
      </c>
      <c r="AZ352" s="14">
        <v>0.27</v>
      </c>
      <c r="BA352" s="4">
        <v>459</v>
      </c>
      <c r="BB352" s="28" t="s">
        <v>45</v>
      </c>
      <c r="BC352" s="32"/>
      <c r="BD352" s="27">
        <v>23</v>
      </c>
      <c r="BE352" s="14">
        <v>0.27</v>
      </c>
      <c r="BF352" s="4">
        <v>318</v>
      </c>
      <c r="BG352" s="28" t="s">
        <v>28</v>
      </c>
      <c r="BH352" s="32"/>
    </row>
    <row r="353" spans="1:60" x14ac:dyDescent="0.4">
      <c r="A353" s="27">
        <v>24</v>
      </c>
      <c r="B353" s="14">
        <v>0.26</v>
      </c>
      <c r="C353" s="4">
        <v>193.23333333333335</v>
      </c>
      <c r="D353" s="41" t="s">
        <v>31</v>
      </c>
      <c r="E353" s="32"/>
      <c r="F353" s="27">
        <v>24</v>
      </c>
      <c r="G353" s="14">
        <v>0.26</v>
      </c>
      <c r="H353" s="4">
        <v>73.513513513513516</v>
      </c>
      <c r="I353" s="41" t="s">
        <v>67</v>
      </c>
      <c r="J353" s="32"/>
      <c r="K353" s="27">
        <v>24</v>
      </c>
      <c r="L353" s="14">
        <v>0.26</v>
      </c>
      <c r="M353" s="4">
        <v>1161.0999999999999</v>
      </c>
      <c r="N353" s="41" t="s">
        <v>48</v>
      </c>
      <c r="O353" s="32"/>
      <c r="P353" s="27">
        <v>24</v>
      </c>
      <c r="Q353" s="14">
        <v>0.26</v>
      </c>
      <c r="R353" s="4">
        <v>154.32</v>
      </c>
      <c r="S353" s="41" t="s">
        <v>54</v>
      </c>
      <c r="T353" s="32"/>
      <c r="U353" s="27">
        <v>24</v>
      </c>
      <c r="V353" s="14">
        <v>0.26</v>
      </c>
      <c r="W353" s="4">
        <v>248.6</v>
      </c>
      <c r="X353" s="41" t="s">
        <v>54</v>
      </c>
      <c r="Y353" s="32"/>
      <c r="Z353" s="27">
        <v>24</v>
      </c>
      <c r="AA353" s="14">
        <v>0.26</v>
      </c>
      <c r="AB353" s="4">
        <v>145.69999999999999</v>
      </c>
      <c r="AC353" s="41" t="s">
        <v>63</v>
      </c>
      <c r="AD353" s="32"/>
      <c r="AE353" s="27">
        <v>24</v>
      </c>
      <c r="AF353" s="14">
        <v>0.26</v>
      </c>
      <c r="AG353" s="4">
        <v>359.6</v>
      </c>
      <c r="AH353" s="41" t="s">
        <v>21</v>
      </c>
      <c r="AI353" s="32"/>
      <c r="AJ353" s="27">
        <v>24</v>
      </c>
      <c r="AK353" s="14">
        <v>0.26</v>
      </c>
      <c r="AL353" s="4">
        <v>125.7</v>
      </c>
      <c r="AM353" s="41" t="s">
        <v>21</v>
      </c>
      <c r="AN353" s="32"/>
      <c r="AO353" s="27">
        <v>24</v>
      </c>
      <c r="AP353" s="14">
        <v>0.26</v>
      </c>
      <c r="AQ353" s="4">
        <v>201.3</v>
      </c>
      <c r="AR353" s="41" t="s">
        <v>54</v>
      </c>
      <c r="AS353" s="32"/>
      <c r="AT353" s="27">
        <v>24</v>
      </c>
      <c r="AU353" s="14">
        <v>0.26</v>
      </c>
      <c r="AV353" s="4">
        <v>165.200025999974</v>
      </c>
      <c r="AW353" s="41" t="s">
        <v>28</v>
      </c>
      <c r="AX353" s="32"/>
      <c r="AY353" s="27">
        <v>24</v>
      </c>
      <c r="AZ353" s="14">
        <v>0.26</v>
      </c>
      <c r="BA353" s="4">
        <v>160.65</v>
      </c>
      <c r="BB353" s="41" t="s">
        <v>30</v>
      </c>
      <c r="BC353" s="32"/>
      <c r="BD353" s="27">
        <v>24</v>
      </c>
      <c r="BE353" s="14">
        <v>0.26</v>
      </c>
      <c r="BF353" s="4">
        <v>241.68</v>
      </c>
      <c r="BG353" s="41" t="s">
        <v>50</v>
      </c>
      <c r="BH353" s="32"/>
    </row>
    <row r="354" spans="1:60" ht="19.5" thickBot="1" x14ac:dyDescent="0.45">
      <c r="A354" s="27">
        <v>25</v>
      </c>
      <c r="B354" s="14">
        <v>0.25</v>
      </c>
      <c r="C354" s="4">
        <v>334.8</v>
      </c>
      <c r="D354" s="41" t="s">
        <v>33</v>
      </c>
      <c r="E354" s="33"/>
      <c r="F354" s="27">
        <v>25</v>
      </c>
      <c r="G354" s="14">
        <v>0.25</v>
      </c>
      <c r="H354" s="4">
        <v>178.5</v>
      </c>
      <c r="I354" s="41" t="s">
        <v>35</v>
      </c>
      <c r="J354" s="33"/>
      <c r="K354" s="27">
        <v>25</v>
      </c>
      <c r="L354" s="14">
        <v>0.25</v>
      </c>
      <c r="M354" s="4">
        <v>325.2</v>
      </c>
      <c r="N354" s="41" t="s">
        <v>60</v>
      </c>
      <c r="O354" s="33"/>
      <c r="P354" s="27">
        <v>25</v>
      </c>
      <c r="Q354" s="14">
        <v>0.25</v>
      </c>
      <c r="R354" s="4">
        <v>156.30000000000001</v>
      </c>
      <c r="S354" s="41" t="s">
        <v>21</v>
      </c>
      <c r="T354" s="33"/>
      <c r="U354" s="27">
        <v>25</v>
      </c>
      <c r="V354" s="14">
        <v>0.25</v>
      </c>
      <c r="W354" s="4">
        <v>338.4</v>
      </c>
      <c r="X354" s="41" t="s">
        <v>55</v>
      </c>
      <c r="Y354" s="33"/>
      <c r="Z354" s="27">
        <v>25</v>
      </c>
      <c r="AA354" s="14">
        <v>0.25</v>
      </c>
      <c r="AB354" s="4">
        <v>96.8</v>
      </c>
      <c r="AC354" s="41" t="s">
        <v>35</v>
      </c>
      <c r="AD354" s="33"/>
      <c r="AE354" s="27">
        <v>25</v>
      </c>
      <c r="AF354" s="14">
        <v>0.25</v>
      </c>
      <c r="AG354" s="4">
        <v>391.5</v>
      </c>
      <c r="AH354" s="41" t="s">
        <v>59</v>
      </c>
      <c r="AI354" s="33"/>
      <c r="AJ354" s="27">
        <v>25</v>
      </c>
      <c r="AK354" s="14">
        <v>0.25</v>
      </c>
      <c r="AL354" s="4">
        <v>113.2</v>
      </c>
      <c r="AM354" s="41" t="s">
        <v>43</v>
      </c>
      <c r="AN354" s="33"/>
      <c r="AO354" s="27">
        <v>25</v>
      </c>
      <c r="AP354" s="14">
        <v>0.25</v>
      </c>
      <c r="AQ354" s="4">
        <v>204.4</v>
      </c>
      <c r="AR354" s="41" t="s">
        <v>42</v>
      </c>
      <c r="AS354" s="33"/>
      <c r="AT354" s="27">
        <v>25</v>
      </c>
      <c r="AU354" s="14">
        <v>0.25</v>
      </c>
      <c r="AV354" s="4">
        <v>157.6</v>
      </c>
      <c r="AW354" s="41" t="s">
        <v>54</v>
      </c>
      <c r="AX354" s="33"/>
      <c r="AY354" s="27">
        <v>25</v>
      </c>
      <c r="AZ354" s="14">
        <v>0.25</v>
      </c>
      <c r="BA354" s="4">
        <v>267.75</v>
      </c>
      <c r="BB354" s="41" t="s">
        <v>63</v>
      </c>
      <c r="BC354" s="33"/>
      <c r="BD354" s="27">
        <v>25</v>
      </c>
      <c r="BE354" s="14">
        <v>0.25</v>
      </c>
      <c r="BF354" s="4">
        <v>249</v>
      </c>
      <c r="BG354" s="41" t="s">
        <v>43</v>
      </c>
      <c r="BH354" s="33"/>
    </row>
    <row r="355" spans="1:60" ht="19.5" thickBot="1" x14ac:dyDescent="0.45">
      <c r="A355" s="27">
        <v>26</v>
      </c>
      <c r="B355" s="14">
        <v>0.24</v>
      </c>
      <c r="C355" s="4">
        <v>204</v>
      </c>
      <c r="D355" s="28" t="s">
        <v>30</v>
      </c>
      <c r="E355" s="35"/>
      <c r="F355" s="27">
        <v>26</v>
      </c>
      <c r="G355" s="14">
        <v>0.24</v>
      </c>
      <c r="H355" s="4">
        <v>76.3</v>
      </c>
      <c r="I355" s="28" t="s">
        <v>61</v>
      </c>
      <c r="J355" s="35"/>
      <c r="K355" s="27">
        <v>26</v>
      </c>
      <c r="L355" s="14">
        <v>0.24</v>
      </c>
      <c r="M355" s="4">
        <v>335.4</v>
      </c>
      <c r="N355" s="28" t="s">
        <v>52</v>
      </c>
      <c r="O355" s="35"/>
      <c r="P355" s="27">
        <v>26</v>
      </c>
      <c r="Q355" s="14">
        <v>0.24</v>
      </c>
      <c r="R355" s="4">
        <v>400.9</v>
      </c>
      <c r="S355" s="28" t="s">
        <v>19</v>
      </c>
      <c r="T355" s="35"/>
      <c r="U355" s="27">
        <v>26</v>
      </c>
      <c r="V355" s="14">
        <v>0.24</v>
      </c>
      <c r="W355" s="4">
        <v>181.6</v>
      </c>
      <c r="X355" s="28" t="s">
        <v>56</v>
      </c>
      <c r="Y355" s="35"/>
      <c r="Z355" s="27">
        <v>26</v>
      </c>
      <c r="AA355" s="14">
        <v>0.24</v>
      </c>
      <c r="AB355" s="4">
        <v>100.6</v>
      </c>
      <c r="AC355" s="28" t="s">
        <v>20</v>
      </c>
      <c r="AD355" s="35"/>
      <c r="AE355" s="27">
        <v>26</v>
      </c>
      <c r="AF355" s="14">
        <v>0.24</v>
      </c>
      <c r="AG355" s="4">
        <v>171.8</v>
      </c>
      <c r="AH355" s="28" t="s">
        <v>68</v>
      </c>
      <c r="AI355" s="35"/>
      <c r="AJ355" s="27">
        <v>26</v>
      </c>
      <c r="AK355" s="14">
        <v>0.24</v>
      </c>
      <c r="AL355" s="4">
        <v>114</v>
      </c>
      <c r="AM355" s="28" t="s">
        <v>36</v>
      </c>
      <c r="AN355" s="35"/>
      <c r="AO355" s="27">
        <v>26</v>
      </c>
      <c r="AP355" s="14">
        <v>0.24</v>
      </c>
      <c r="AQ355" s="4">
        <v>225.2</v>
      </c>
      <c r="AR355" s="28" t="s">
        <v>89</v>
      </c>
      <c r="AS355" s="35"/>
      <c r="AT355" s="27">
        <v>26</v>
      </c>
      <c r="AU355" s="14">
        <v>0.24</v>
      </c>
      <c r="AV355" s="4">
        <v>165.4</v>
      </c>
      <c r="AW355" s="28" t="s">
        <v>36</v>
      </c>
      <c r="AX355" s="35"/>
      <c r="AY355" s="27">
        <v>26</v>
      </c>
      <c r="AZ355" s="14">
        <v>0.24</v>
      </c>
      <c r="BA355" s="4">
        <v>448.3</v>
      </c>
      <c r="BB355" s="28" t="s">
        <v>43</v>
      </c>
      <c r="BC355" s="35"/>
      <c r="BD355" s="27">
        <v>26</v>
      </c>
      <c r="BE355" s="14">
        <v>0.24</v>
      </c>
      <c r="BF355" s="4">
        <v>306.10000000000002</v>
      </c>
      <c r="BG355" s="28" t="s">
        <v>30</v>
      </c>
      <c r="BH355" s="35"/>
    </row>
    <row r="356" spans="1:60" x14ac:dyDescent="0.4">
      <c r="A356" s="27">
        <v>27</v>
      </c>
      <c r="B356" s="14">
        <v>0.23</v>
      </c>
      <c r="C356" s="4">
        <v>362.9</v>
      </c>
      <c r="D356" s="28" t="s">
        <v>23</v>
      </c>
      <c r="E356" s="36"/>
      <c r="F356" s="27">
        <v>27</v>
      </c>
      <c r="G356" s="14">
        <v>0.23</v>
      </c>
      <c r="H356" s="4">
        <v>170</v>
      </c>
      <c r="I356" s="28" t="s">
        <v>19</v>
      </c>
      <c r="J356" s="36"/>
      <c r="K356" s="27">
        <v>27</v>
      </c>
      <c r="L356" s="14">
        <v>0.23</v>
      </c>
      <c r="M356" s="4">
        <v>1393.3</v>
      </c>
      <c r="N356" s="28" t="s">
        <v>39</v>
      </c>
      <c r="O356" s="36"/>
      <c r="P356" s="27">
        <v>27</v>
      </c>
      <c r="Q356" s="14">
        <v>0.23</v>
      </c>
      <c r="R356" s="4">
        <v>340.8</v>
      </c>
      <c r="S356" s="28" t="s">
        <v>45</v>
      </c>
      <c r="T356" s="36"/>
      <c r="U356" s="27">
        <v>27</v>
      </c>
      <c r="V356" s="14">
        <v>0.23</v>
      </c>
      <c r="W356" s="4">
        <v>202.2</v>
      </c>
      <c r="X356" s="28" t="s">
        <v>24</v>
      </c>
      <c r="Y356" s="36"/>
      <c r="Z356" s="27">
        <v>27</v>
      </c>
      <c r="AA356" s="14">
        <v>0.23</v>
      </c>
      <c r="AB356" s="4">
        <v>106.4</v>
      </c>
      <c r="AC356" s="28" t="s">
        <v>36</v>
      </c>
      <c r="AD356" s="36"/>
      <c r="AE356" s="27">
        <v>27</v>
      </c>
      <c r="AF356" s="14">
        <v>0.23</v>
      </c>
      <c r="AG356" s="4">
        <v>451.8</v>
      </c>
      <c r="AH356" s="28" t="s">
        <v>70</v>
      </c>
      <c r="AI356" s="36"/>
      <c r="AJ356" s="27">
        <v>27</v>
      </c>
      <c r="AK356" s="14">
        <v>0.23</v>
      </c>
      <c r="AL356" s="4">
        <v>249.20002899997098</v>
      </c>
      <c r="AM356" s="28" t="s">
        <v>27</v>
      </c>
      <c r="AN356" s="36"/>
      <c r="AO356" s="27">
        <v>27</v>
      </c>
      <c r="AP356" s="14">
        <v>0.23</v>
      </c>
      <c r="AQ356" s="4">
        <v>167.2</v>
      </c>
      <c r="AR356" s="28" t="s">
        <v>49</v>
      </c>
      <c r="AS356" s="36"/>
      <c r="AT356" s="27">
        <v>27</v>
      </c>
      <c r="AU356" s="14">
        <v>0.23</v>
      </c>
      <c r="AV356" s="4">
        <v>185.1</v>
      </c>
      <c r="AW356" s="28" t="s">
        <v>25</v>
      </c>
      <c r="AX356" s="36"/>
      <c r="AY356" s="27">
        <v>27</v>
      </c>
      <c r="AZ356" s="14">
        <v>0.23</v>
      </c>
      <c r="BA356" s="4">
        <v>494.3</v>
      </c>
      <c r="BB356" s="28" t="s">
        <v>48</v>
      </c>
      <c r="BC356" s="36"/>
      <c r="BD356" s="27">
        <v>27</v>
      </c>
      <c r="BE356" s="14">
        <v>0.23</v>
      </c>
      <c r="BF356" s="4">
        <v>710.8</v>
      </c>
      <c r="BG356" s="28" t="s">
        <v>33</v>
      </c>
      <c r="BH356" s="36"/>
    </row>
    <row r="357" spans="1:60" x14ac:dyDescent="0.4">
      <c r="A357" s="27">
        <v>28</v>
      </c>
      <c r="B357" s="14">
        <v>0.22</v>
      </c>
      <c r="C357" s="4">
        <v>413.5</v>
      </c>
      <c r="D357" s="28" t="s">
        <v>50</v>
      </c>
      <c r="F357" s="27">
        <v>28</v>
      </c>
      <c r="G357" s="14">
        <v>0.22</v>
      </c>
      <c r="H357" s="4">
        <v>131</v>
      </c>
      <c r="I357" s="28" t="s">
        <v>83</v>
      </c>
      <c r="K357" s="27">
        <v>28</v>
      </c>
      <c r="L357" s="14">
        <v>0.22</v>
      </c>
      <c r="M357" s="4">
        <v>397.5</v>
      </c>
      <c r="N357" s="28" t="s">
        <v>29</v>
      </c>
      <c r="P357" s="27">
        <v>28</v>
      </c>
      <c r="Q357" s="14">
        <v>0.22</v>
      </c>
      <c r="R357" s="4">
        <v>365.1</v>
      </c>
      <c r="S357" s="28" t="s">
        <v>37</v>
      </c>
      <c r="U357" s="27">
        <v>28</v>
      </c>
      <c r="V357" s="14">
        <v>0.22</v>
      </c>
      <c r="W357" s="4">
        <v>202.2</v>
      </c>
      <c r="X357" s="28" t="s">
        <v>24</v>
      </c>
      <c r="Z357" s="27">
        <v>28</v>
      </c>
      <c r="AA357" s="14">
        <v>0.22</v>
      </c>
      <c r="AB357" s="4">
        <v>108.2</v>
      </c>
      <c r="AC357" s="28" t="s">
        <v>121</v>
      </c>
      <c r="AE357" s="27">
        <v>28</v>
      </c>
      <c r="AF357" s="14">
        <v>0.22</v>
      </c>
      <c r="AG357" s="4">
        <v>184.2</v>
      </c>
      <c r="AH357" s="28" t="s">
        <v>58</v>
      </c>
      <c r="AJ357" s="27">
        <v>28</v>
      </c>
      <c r="AK357" s="14">
        <v>0.22</v>
      </c>
      <c r="AL357" s="4">
        <v>251.4</v>
      </c>
      <c r="AM357" s="28" t="s">
        <v>47</v>
      </c>
      <c r="AO357" s="27">
        <v>28</v>
      </c>
      <c r="AP357" s="14">
        <v>0.22</v>
      </c>
      <c r="AQ357" s="4">
        <v>212.6</v>
      </c>
      <c r="AR357" s="28" t="s">
        <v>22</v>
      </c>
      <c r="AT357" s="27">
        <v>28</v>
      </c>
      <c r="AU357" s="14">
        <v>0.22</v>
      </c>
      <c r="AV357" s="4">
        <v>371.90002999997</v>
      </c>
      <c r="AW357" s="28" t="s">
        <v>26</v>
      </c>
      <c r="AY357" s="27">
        <v>28</v>
      </c>
      <c r="AZ357" s="14">
        <v>0.22</v>
      </c>
      <c r="BA357" s="4">
        <v>423.60002999997005</v>
      </c>
      <c r="BB357" s="28" t="s">
        <v>60</v>
      </c>
      <c r="BD357" s="27">
        <v>28</v>
      </c>
      <c r="BE357" s="14">
        <v>0.22</v>
      </c>
      <c r="BF357" s="4">
        <v>376.8</v>
      </c>
      <c r="BG357" s="28" t="s">
        <v>23</v>
      </c>
    </row>
    <row r="358" spans="1:60" x14ac:dyDescent="0.4">
      <c r="A358" s="27">
        <v>29</v>
      </c>
      <c r="B358" s="14">
        <v>0.21</v>
      </c>
      <c r="C358" s="4">
        <v>0</v>
      </c>
      <c r="D358" s="28" t="s">
        <v>62</v>
      </c>
      <c r="F358" s="27">
        <v>29</v>
      </c>
      <c r="G358" s="14">
        <v>0.21</v>
      </c>
      <c r="H358" s="4">
        <v>121</v>
      </c>
      <c r="I358" s="28" t="s">
        <v>47</v>
      </c>
      <c r="K358" s="27">
        <v>29</v>
      </c>
      <c r="L358" s="14">
        <v>0.21</v>
      </c>
      <c r="M358" s="4">
        <v>429.3</v>
      </c>
      <c r="N358" s="28" t="s">
        <v>27</v>
      </c>
      <c r="P358" s="27">
        <v>29</v>
      </c>
      <c r="Q358" s="14">
        <v>0.21</v>
      </c>
      <c r="R358" s="4">
        <v>0</v>
      </c>
      <c r="S358" s="28" t="s">
        <v>62</v>
      </c>
      <c r="U358" s="27">
        <v>29</v>
      </c>
      <c r="V358" s="14">
        <v>0.21</v>
      </c>
      <c r="W358" s="4">
        <v>253.8</v>
      </c>
      <c r="X358" s="28" t="s">
        <v>40</v>
      </c>
      <c r="Z358" s="27">
        <v>29</v>
      </c>
      <c r="AA358" s="14">
        <v>0.21</v>
      </c>
      <c r="AB358" s="4">
        <v>110.5</v>
      </c>
      <c r="AC358" s="28" t="s">
        <v>32</v>
      </c>
      <c r="AE358" s="27">
        <v>29</v>
      </c>
      <c r="AF358" s="14">
        <v>0.21</v>
      </c>
      <c r="AG358" s="4">
        <v>203.9</v>
      </c>
      <c r="AH358" s="28" t="s">
        <v>66</v>
      </c>
      <c r="AJ358" s="27">
        <v>29</v>
      </c>
      <c r="AK358" s="14">
        <v>0.21</v>
      </c>
      <c r="AL358" s="4">
        <v>323.89999999999998</v>
      </c>
      <c r="AM358" s="28" t="s">
        <v>26</v>
      </c>
      <c r="AO358" s="27">
        <v>29</v>
      </c>
      <c r="AP358" s="14">
        <v>0.21</v>
      </c>
      <c r="AQ358" s="4">
        <v>204.4</v>
      </c>
      <c r="AR358" s="28" t="s">
        <v>42</v>
      </c>
      <c r="AT358" s="27">
        <v>29</v>
      </c>
      <c r="AU358" s="14">
        <v>0.21</v>
      </c>
      <c r="AV358" s="4">
        <v>342</v>
      </c>
      <c r="AW358" s="28" t="s">
        <v>50</v>
      </c>
      <c r="AY358" s="27">
        <v>29</v>
      </c>
      <c r="AZ358" s="14">
        <v>0.21</v>
      </c>
      <c r="BA358" s="4">
        <v>470.2</v>
      </c>
      <c r="BB358" s="28" t="s">
        <v>26</v>
      </c>
      <c r="BD358" s="27">
        <v>29</v>
      </c>
      <c r="BE358" s="14">
        <v>0.21</v>
      </c>
      <c r="BF358" s="4">
        <v>0</v>
      </c>
      <c r="BG358" s="28" t="s">
        <v>62</v>
      </c>
    </row>
    <row r="359" spans="1:60" x14ac:dyDescent="0.4">
      <c r="A359" s="27">
        <v>30</v>
      </c>
      <c r="B359" s="14">
        <v>0.2</v>
      </c>
      <c r="C359" s="4">
        <v>0</v>
      </c>
      <c r="D359" s="28" t="s">
        <v>62</v>
      </c>
      <c r="F359" s="27">
        <v>30</v>
      </c>
      <c r="G359" s="14">
        <v>0.2</v>
      </c>
      <c r="H359" s="4">
        <v>105.6</v>
      </c>
      <c r="I359" s="28" t="s">
        <v>56</v>
      </c>
      <c r="K359" s="27">
        <v>30</v>
      </c>
      <c r="L359" s="14">
        <v>0.2</v>
      </c>
      <c r="M359" s="4">
        <v>429.3</v>
      </c>
      <c r="N359" s="28" t="s">
        <v>27</v>
      </c>
      <c r="P359" s="27">
        <v>30</v>
      </c>
      <c r="Q359" s="14">
        <v>0.2</v>
      </c>
      <c r="R359" s="4">
        <v>0</v>
      </c>
      <c r="S359" s="28" t="s">
        <v>62</v>
      </c>
      <c r="U359" s="27">
        <v>30</v>
      </c>
      <c r="V359" s="14">
        <v>0.2</v>
      </c>
      <c r="W359" s="4">
        <v>218.7</v>
      </c>
      <c r="X359" s="28" t="s">
        <v>83</v>
      </c>
      <c r="Z359" s="27">
        <v>30</v>
      </c>
      <c r="AA359" s="14">
        <v>0.2</v>
      </c>
      <c r="AB359" s="4">
        <v>184.1</v>
      </c>
      <c r="AC359" s="28" t="s">
        <v>67</v>
      </c>
      <c r="AE359" s="27">
        <v>30</v>
      </c>
      <c r="AF359" s="14">
        <v>0.2</v>
      </c>
      <c r="AG359" s="4">
        <v>533.9</v>
      </c>
      <c r="AH359" s="28" t="s">
        <v>30</v>
      </c>
      <c r="AJ359" s="27">
        <v>30</v>
      </c>
      <c r="AK359" s="14">
        <v>0.2</v>
      </c>
      <c r="AL359" s="4">
        <v>167.2</v>
      </c>
      <c r="AM359" s="28" t="s">
        <v>23</v>
      </c>
      <c r="AO359" s="27">
        <v>30</v>
      </c>
      <c r="AP359" s="14">
        <v>0.2</v>
      </c>
      <c r="AQ359" s="4">
        <v>258.10000000000002</v>
      </c>
      <c r="AR359" s="28" t="s">
        <v>46</v>
      </c>
      <c r="AT359" s="27">
        <v>30</v>
      </c>
      <c r="AU359" s="14">
        <v>0.2</v>
      </c>
      <c r="AV359" s="4">
        <v>373.6</v>
      </c>
      <c r="AW359" s="28" t="s">
        <v>31</v>
      </c>
      <c r="AY359" s="27">
        <v>30</v>
      </c>
      <c r="AZ359" s="14">
        <v>0.2</v>
      </c>
      <c r="BA359" s="4">
        <v>379.1</v>
      </c>
      <c r="BB359" s="28" t="s">
        <v>39</v>
      </c>
      <c r="BD359" s="27">
        <v>30</v>
      </c>
      <c r="BE359" s="14">
        <v>0.2</v>
      </c>
      <c r="BF359" s="4">
        <v>0</v>
      </c>
      <c r="BG359" s="28" t="s">
        <v>62</v>
      </c>
    </row>
    <row r="360" spans="1:60" ht="19.5" thickBot="1" x14ac:dyDescent="0.45">
      <c r="A360" s="27"/>
      <c r="B360" s="4"/>
      <c r="C360" s="4"/>
      <c r="D360" s="4"/>
      <c r="F360" s="27"/>
      <c r="G360" s="4"/>
      <c r="H360" s="4"/>
      <c r="I360" s="4"/>
      <c r="K360" s="27"/>
      <c r="L360" s="4"/>
      <c r="M360" s="4"/>
      <c r="N360" s="4"/>
      <c r="P360" s="27"/>
      <c r="Q360" s="4"/>
      <c r="R360" s="4"/>
      <c r="S360" s="4"/>
      <c r="U360" s="27"/>
      <c r="V360" s="4"/>
      <c r="W360" s="4"/>
      <c r="X360" s="4"/>
      <c r="Z360" s="27"/>
      <c r="AA360" s="4"/>
      <c r="AB360" s="4"/>
      <c r="AC360" s="4"/>
      <c r="AE360" s="27"/>
      <c r="AF360" s="4"/>
      <c r="AG360" s="4"/>
      <c r="AH360" s="4"/>
      <c r="AJ360" s="27"/>
      <c r="AK360" s="4"/>
      <c r="AL360" s="4"/>
      <c r="AM360" s="4"/>
      <c r="AO360" s="27"/>
      <c r="AP360" s="4"/>
      <c r="AQ360" s="4"/>
      <c r="AR360" s="4"/>
      <c r="AT360" s="27"/>
      <c r="AU360" s="4"/>
      <c r="AV360" s="4"/>
      <c r="AW360" s="4"/>
      <c r="AY360" s="27"/>
      <c r="AZ360" s="4"/>
      <c r="BA360" s="4"/>
      <c r="BB360" s="4"/>
      <c r="BD360" s="27"/>
      <c r="BE360" s="4"/>
      <c r="BF360" s="4"/>
      <c r="BG360" s="4"/>
    </row>
    <row r="361" spans="1:60" ht="19.5" thickBot="1" x14ac:dyDescent="0.45">
      <c r="A361" s="27"/>
      <c r="B361" s="43" t="s">
        <v>196</v>
      </c>
      <c r="C361" s="44">
        <v>0.42022357723577236</v>
      </c>
      <c r="D361" s="45">
        <v>0.80259933585251353</v>
      </c>
      <c r="E361" s="3"/>
      <c r="F361" s="27"/>
      <c r="G361" s="43" t="s">
        <v>196</v>
      </c>
      <c r="H361" s="44">
        <v>0.86382113821138207</v>
      </c>
      <c r="I361" s="45">
        <v>1.0306509413778349</v>
      </c>
      <c r="J361" s="3"/>
      <c r="K361" s="27"/>
      <c r="L361" s="43" t="s">
        <v>196</v>
      </c>
      <c r="M361" s="44">
        <v>0.43451417004048581</v>
      </c>
      <c r="N361" s="45">
        <v>1.4102226720647772</v>
      </c>
      <c r="O361" s="3"/>
      <c r="P361" s="27"/>
      <c r="Q361" s="43" t="s">
        <v>196</v>
      </c>
      <c r="R361" s="47">
        <v>0.68987854251012148</v>
      </c>
      <c r="S361" s="45">
        <v>0.85263157894736841</v>
      </c>
      <c r="T361" s="3"/>
      <c r="U361" s="27"/>
      <c r="V361" s="43" t="s">
        <v>196</v>
      </c>
      <c r="W361" s="47">
        <v>0.66862944162436544</v>
      </c>
      <c r="X361" s="45">
        <v>0.95874546773023928</v>
      </c>
      <c r="Y361" s="3"/>
      <c r="Z361" s="27"/>
      <c r="AA361" s="43" t="s">
        <v>196</v>
      </c>
      <c r="AB361" s="47">
        <v>0.74685598377281948</v>
      </c>
      <c r="AC361" s="45">
        <v>0.92555780933062881</v>
      </c>
      <c r="AD361" s="3"/>
      <c r="AE361" s="27"/>
      <c r="AF361" s="43" t="s">
        <v>196</v>
      </c>
      <c r="AG361" s="47">
        <v>0.45961342828077312</v>
      </c>
      <c r="AH361" s="45">
        <v>0.86791314414003573</v>
      </c>
      <c r="AI361" s="3"/>
      <c r="AJ361" s="27"/>
      <c r="AK361" s="43" t="s">
        <v>196</v>
      </c>
      <c r="AL361" s="47">
        <v>0.6563323201621073</v>
      </c>
      <c r="AM361" s="45">
        <v>0.91438760891532933</v>
      </c>
      <c r="AN361" s="3"/>
      <c r="AO361" s="27"/>
      <c r="AP361" s="43" t="s">
        <v>196</v>
      </c>
      <c r="AQ361" s="47">
        <v>0.68658536585365859</v>
      </c>
      <c r="AR361" s="45">
        <v>0.90929437473565489</v>
      </c>
      <c r="AS361" s="3"/>
      <c r="AT361" s="27"/>
      <c r="AU361" s="43" t="s">
        <v>196</v>
      </c>
      <c r="AV361" s="47">
        <v>0.61585365853658536</v>
      </c>
      <c r="AW361" s="45">
        <v>0.89659331919406149</v>
      </c>
      <c r="AX361" s="3"/>
      <c r="AY361" s="27"/>
      <c r="AZ361" s="43" t="s">
        <v>196</v>
      </c>
      <c r="BA361" s="47">
        <v>0.45651731160896131</v>
      </c>
      <c r="BB361" s="45">
        <v>0.87932823828886952</v>
      </c>
      <c r="BC361" s="3"/>
      <c r="BD361" s="27"/>
      <c r="BE361" s="43" t="s">
        <v>196</v>
      </c>
      <c r="BF361" s="47">
        <v>0.62215447154471548</v>
      </c>
      <c r="BG361" s="45">
        <v>0.82800925925925928</v>
      </c>
      <c r="BH361" s="3"/>
    </row>
    <row r="362" spans="1:60" x14ac:dyDescent="0.4">
      <c r="C362" t="s">
        <v>270</v>
      </c>
      <c r="H362" t="s">
        <v>271</v>
      </c>
      <c r="L362" t="s">
        <v>272</v>
      </c>
      <c r="R362" t="s">
        <v>273</v>
      </c>
      <c r="V362" t="s">
        <v>274</v>
      </c>
      <c r="AB362" t="s">
        <v>275</v>
      </c>
      <c r="AF362" t="s">
        <v>276</v>
      </c>
      <c r="AK362" t="s">
        <v>277</v>
      </c>
      <c r="AP362" t="s">
        <v>278</v>
      </c>
      <c r="AU362" t="s">
        <v>279</v>
      </c>
      <c r="AZ362" t="s">
        <v>280</v>
      </c>
      <c r="BE362" t="s">
        <v>281</v>
      </c>
    </row>
    <row r="363" spans="1:60" ht="19.5" thickBot="1" x14ac:dyDescent="0.45">
      <c r="A363" s="8" t="s">
        <v>18</v>
      </c>
      <c r="B363" s="4">
        <v>2.5773999999999999</v>
      </c>
      <c r="C363" s="4" t="s">
        <v>282</v>
      </c>
      <c r="D363" s="4"/>
      <c r="E363" s="5"/>
      <c r="F363" s="8" t="s">
        <v>18</v>
      </c>
      <c r="G363" s="4">
        <v>1.6932</v>
      </c>
      <c r="H363" s="4" t="s">
        <v>283</v>
      </c>
      <c r="I363" s="4"/>
      <c r="J363" s="5"/>
      <c r="K363" s="8" t="s">
        <v>18</v>
      </c>
      <c r="L363" s="4">
        <v>1.9319999999999999</v>
      </c>
      <c r="M363" s="4" t="s">
        <v>284</v>
      </c>
      <c r="N363" s="4"/>
      <c r="O363" s="5"/>
      <c r="P363" s="8" t="s">
        <v>18</v>
      </c>
      <c r="Q363" s="4">
        <v>2.1650999999999998</v>
      </c>
      <c r="R363" s="4" t="s">
        <v>285</v>
      </c>
      <c r="S363" s="4"/>
      <c r="T363" s="5"/>
      <c r="U363" s="8" t="s">
        <v>18</v>
      </c>
      <c r="V363" s="4">
        <v>1.1026080000000003</v>
      </c>
      <c r="W363" s="4" t="s">
        <v>286</v>
      </c>
      <c r="X363" s="4"/>
      <c r="Y363" s="5"/>
      <c r="Z363" s="8" t="s">
        <v>18</v>
      </c>
      <c r="AA363" s="4">
        <v>4.4927999999999999</v>
      </c>
      <c r="AB363" s="4" t="s">
        <v>287</v>
      </c>
      <c r="AC363" s="4"/>
      <c r="AD363" s="5"/>
      <c r="AE363" s="8" t="s">
        <v>18</v>
      </c>
      <c r="AF363" s="4">
        <v>1.2558</v>
      </c>
      <c r="AG363" s="4" t="s">
        <v>225</v>
      </c>
      <c r="AH363" s="4"/>
      <c r="AI363" s="5"/>
      <c r="AJ363" s="8" t="s">
        <v>18</v>
      </c>
      <c r="AK363" s="4">
        <v>1.5576003119996884</v>
      </c>
      <c r="AL363" s="4" t="s">
        <v>288</v>
      </c>
      <c r="AM363" s="4"/>
      <c r="AN363" s="5"/>
      <c r="AO363" s="8" t="s">
        <v>18</v>
      </c>
      <c r="AP363" s="4">
        <v>2.3563749999999999</v>
      </c>
      <c r="AQ363" s="4" t="s">
        <v>289</v>
      </c>
      <c r="AR363" s="4"/>
      <c r="AS363" s="5"/>
      <c r="AT363" s="8" t="s">
        <v>18</v>
      </c>
      <c r="AU363" s="4">
        <v>1.111936</v>
      </c>
      <c r="AV363" s="4" t="s">
        <v>290</v>
      </c>
      <c r="AW363" s="4"/>
      <c r="AX363" s="5"/>
      <c r="AY363" s="8" t="s">
        <v>18</v>
      </c>
      <c r="AZ363" s="4">
        <v>1.6352</v>
      </c>
      <c r="BA363" s="4" t="s">
        <v>235</v>
      </c>
      <c r="BB363" s="4"/>
      <c r="BC363" s="5"/>
      <c r="BD363" s="8" t="s">
        <v>18</v>
      </c>
      <c r="BE363" s="4">
        <v>1.2626249999999999</v>
      </c>
      <c r="BF363" s="4" t="s">
        <v>291</v>
      </c>
      <c r="BG363" s="4"/>
      <c r="BH363" s="5"/>
    </row>
    <row r="364" spans="1:60" x14ac:dyDescent="0.4">
      <c r="A364" s="9">
        <v>1</v>
      </c>
      <c r="B364" s="10">
        <v>2.5773999999999999</v>
      </c>
      <c r="C364" s="11">
        <v>184.1</v>
      </c>
      <c r="D364" s="12" t="s">
        <v>33</v>
      </c>
      <c r="F364" s="9">
        <v>1</v>
      </c>
      <c r="G364" s="10">
        <v>1.6932</v>
      </c>
      <c r="H364" s="11">
        <v>105.825</v>
      </c>
      <c r="I364" s="12" t="s">
        <v>31</v>
      </c>
      <c r="K364" s="9">
        <v>1</v>
      </c>
      <c r="L364" s="10">
        <v>1.9319999999999999</v>
      </c>
      <c r="M364" s="11">
        <v>138</v>
      </c>
      <c r="N364" s="12" t="s">
        <v>91</v>
      </c>
      <c r="P364" s="9">
        <v>1</v>
      </c>
      <c r="Q364" s="10">
        <v>2.1650999999999998</v>
      </c>
      <c r="R364" s="11">
        <v>103.1</v>
      </c>
      <c r="S364" s="12" t="s">
        <v>21</v>
      </c>
      <c r="U364" s="9">
        <v>1</v>
      </c>
      <c r="V364" s="10">
        <v>1.1026080000000003</v>
      </c>
      <c r="W364" s="11">
        <v>21.204000000000004</v>
      </c>
      <c r="X364" s="12" t="s">
        <v>69</v>
      </c>
      <c r="Z364" s="9">
        <v>1</v>
      </c>
      <c r="AA364" s="10">
        <v>4.4927999999999999</v>
      </c>
      <c r="AB364" s="11">
        <v>280.8</v>
      </c>
      <c r="AC364" s="12" t="s">
        <v>30</v>
      </c>
      <c r="AE364" s="9">
        <v>1</v>
      </c>
      <c r="AF364" s="10">
        <v>1.2558</v>
      </c>
      <c r="AG364" s="11">
        <v>89.7</v>
      </c>
      <c r="AH364" s="12" t="s">
        <v>25</v>
      </c>
      <c r="AJ364" s="9">
        <v>1</v>
      </c>
      <c r="AK364" s="10">
        <v>1.5576003119996884</v>
      </c>
      <c r="AL364" s="11">
        <v>64.900012999987013</v>
      </c>
      <c r="AM364" s="12" t="s">
        <v>35</v>
      </c>
      <c r="AO364" s="9">
        <v>1</v>
      </c>
      <c r="AP364" s="10">
        <v>2.3563749999999999</v>
      </c>
      <c r="AQ364" s="11">
        <v>84.15625</v>
      </c>
      <c r="AR364" s="12" t="s">
        <v>130</v>
      </c>
      <c r="AT364" s="9">
        <v>1</v>
      </c>
      <c r="AU364" s="10">
        <v>1.111936</v>
      </c>
      <c r="AV364" s="11">
        <v>39.712000000000003</v>
      </c>
      <c r="AW364" s="12" t="s">
        <v>51</v>
      </c>
      <c r="AY364" s="9">
        <v>1</v>
      </c>
      <c r="AZ364" s="10">
        <v>1.6352</v>
      </c>
      <c r="BA364" s="11">
        <v>102.2</v>
      </c>
      <c r="BB364" s="12" t="s">
        <v>19</v>
      </c>
      <c r="BD364" s="9">
        <v>1</v>
      </c>
      <c r="BE364" s="10">
        <v>1.2626249999999999</v>
      </c>
      <c r="BF364" s="11">
        <v>84.174999999999997</v>
      </c>
      <c r="BG364" s="12" t="s">
        <v>34</v>
      </c>
    </row>
    <row r="365" spans="1:60" x14ac:dyDescent="0.4">
      <c r="A365" s="13">
        <v>2</v>
      </c>
      <c r="B365" s="14">
        <v>1.2096003359996641</v>
      </c>
      <c r="C365" s="4">
        <v>43.200011999988</v>
      </c>
      <c r="D365" s="15" t="s">
        <v>88</v>
      </c>
      <c r="F365" s="13">
        <v>2</v>
      </c>
      <c r="G365" s="14">
        <v>1.2344999999999999</v>
      </c>
      <c r="H365" s="4">
        <v>68.583333333333329</v>
      </c>
      <c r="I365" s="15" t="s">
        <v>29</v>
      </c>
      <c r="K365" s="13">
        <v>2</v>
      </c>
      <c r="L365" s="14">
        <v>1.1874333333333333</v>
      </c>
      <c r="M365" s="20">
        <v>42.408333333333331</v>
      </c>
      <c r="N365" s="15" t="s">
        <v>26</v>
      </c>
      <c r="P365" s="13">
        <v>2</v>
      </c>
      <c r="Q365" s="14">
        <v>1.1616003519996478</v>
      </c>
      <c r="R365" s="4">
        <v>26.400007999991999</v>
      </c>
      <c r="S365" s="15" t="s">
        <v>36</v>
      </c>
      <c r="U365" s="13">
        <v>2</v>
      </c>
      <c r="V365" s="14">
        <v>0.96832000000000018</v>
      </c>
      <c r="W365" s="4">
        <v>60.52000000000001</v>
      </c>
      <c r="X365" s="15" t="s">
        <v>107</v>
      </c>
      <c r="Z365" s="13">
        <v>2</v>
      </c>
      <c r="AA365" s="14">
        <v>1.7092727272727273</v>
      </c>
      <c r="AB365" s="4">
        <v>61.045454545454547</v>
      </c>
      <c r="AC365" s="15" t="s">
        <v>42</v>
      </c>
      <c r="AE365" s="13">
        <v>2</v>
      </c>
      <c r="AF365" s="14">
        <v>1.1494285714285715</v>
      </c>
      <c r="AG365" s="4">
        <v>76.628571428571433</v>
      </c>
      <c r="AH365" s="15" t="s">
        <v>34</v>
      </c>
      <c r="AJ365" s="13">
        <v>2</v>
      </c>
      <c r="AK365" s="14">
        <v>1.1742003419996581</v>
      </c>
      <c r="AL365" s="4">
        <v>20.600005999994</v>
      </c>
      <c r="AM365" s="15" t="s">
        <v>43</v>
      </c>
      <c r="AO365" s="13">
        <v>2</v>
      </c>
      <c r="AP365" s="14">
        <v>1.77513488372093</v>
      </c>
      <c r="AQ365" s="4">
        <v>34.13720930232558</v>
      </c>
      <c r="AR365" s="15" t="s">
        <v>121</v>
      </c>
      <c r="AT365" s="13">
        <v>2</v>
      </c>
      <c r="AU365" s="14">
        <v>1.0886153846153848</v>
      </c>
      <c r="AV365" s="4">
        <v>37.53846153846154</v>
      </c>
      <c r="AW365" s="15" t="s">
        <v>25</v>
      </c>
      <c r="AY365" s="13">
        <v>2</v>
      </c>
      <c r="AZ365" s="14">
        <v>1.3280000000000001</v>
      </c>
      <c r="BA365" s="4">
        <v>83</v>
      </c>
      <c r="BB365" s="15" t="s">
        <v>31</v>
      </c>
      <c r="BD365" s="13">
        <v>2</v>
      </c>
      <c r="BE365" s="14">
        <v>1.2499200000000001</v>
      </c>
      <c r="BF365" s="4">
        <v>89.28</v>
      </c>
      <c r="BG365" s="15" t="s">
        <v>42</v>
      </c>
    </row>
    <row r="366" spans="1:60" x14ac:dyDescent="0.4">
      <c r="A366" s="13">
        <v>3</v>
      </c>
      <c r="B366" s="14">
        <v>1.0551250000000001</v>
      </c>
      <c r="C366" s="4">
        <v>11.106578947368421</v>
      </c>
      <c r="D366" s="15" t="s">
        <v>47</v>
      </c>
      <c r="F366" s="13">
        <v>3</v>
      </c>
      <c r="G366" s="14">
        <v>1.2001111111111111</v>
      </c>
      <c r="H366" s="4">
        <v>85.722222222222229</v>
      </c>
      <c r="I366" s="15" t="s">
        <v>24</v>
      </c>
      <c r="K366" s="13">
        <v>3</v>
      </c>
      <c r="L366" s="14">
        <v>1.1033000000000002</v>
      </c>
      <c r="M366" s="4">
        <v>32.450000000000003</v>
      </c>
      <c r="N366" s="15" t="s">
        <v>47</v>
      </c>
      <c r="P366" s="13">
        <v>3</v>
      </c>
      <c r="Q366" s="14">
        <v>1.1126322580645163</v>
      </c>
      <c r="R366" s="4">
        <v>21.396774193548389</v>
      </c>
      <c r="S366" s="15" t="s">
        <v>53</v>
      </c>
      <c r="U366" s="13">
        <v>3</v>
      </c>
      <c r="V366" s="14">
        <v>0.93809162011173175</v>
      </c>
      <c r="W366" s="4">
        <v>12.0268156424581</v>
      </c>
      <c r="X366" s="15" t="s">
        <v>41</v>
      </c>
      <c r="Z366" s="13">
        <v>3</v>
      </c>
      <c r="AA366" s="14">
        <v>1.337</v>
      </c>
      <c r="AB366" s="4">
        <v>95.5</v>
      </c>
      <c r="AC366" s="15" t="s">
        <v>35</v>
      </c>
      <c r="AE366" s="13">
        <v>3</v>
      </c>
      <c r="AF366" s="14">
        <v>1.06436</v>
      </c>
      <c r="AG366" s="4">
        <v>24.19</v>
      </c>
      <c r="AH366" s="15" t="s">
        <v>37</v>
      </c>
      <c r="AJ366" s="13">
        <v>3</v>
      </c>
      <c r="AK366" s="14">
        <v>1.15360027999972</v>
      </c>
      <c r="AL366" s="4">
        <v>82.400019999980003</v>
      </c>
      <c r="AM366" s="15" t="s">
        <v>19</v>
      </c>
      <c r="AO366" s="13">
        <v>3</v>
      </c>
      <c r="AP366" s="14">
        <v>1.5643428571428573</v>
      </c>
      <c r="AQ366" s="4">
        <v>97.771428571428572</v>
      </c>
      <c r="AR366" s="15" t="s">
        <v>66</v>
      </c>
      <c r="AT366" s="13">
        <v>3</v>
      </c>
      <c r="AU366" s="14">
        <v>0.98</v>
      </c>
      <c r="AV366" s="4">
        <v>24.5</v>
      </c>
      <c r="AW366" s="15" t="s">
        <v>43</v>
      </c>
      <c r="AY366" s="13">
        <v>3</v>
      </c>
      <c r="AZ366" s="14">
        <v>0.83440027999972</v>
      </c>
      <c r="BA366" s="4">
        <v>59.600019999979999</v>
      </c>
      <c r="BB366" s="15" t="s">
        <v>30</v>
      </c>
      <c r="BD366" s="13">
        <v>3</v>
      </c>
      <c r="BE366" s="14">
        <v>1.1268923076923079</v>
      </c>
      <c r="BF366" s="4">
        <v>53.661538461538463</v>
      </c>
      <c r="BG366" s="15" t="s">
        <v>30</v>
      </c>
    </row>
    <row r="367" spans="1:60" x14ac:dyDescent="0.4">
      <c r="A367" s="13">
        <v>4</v>
      </c>
      <c r="B367" s="14">
        <v>1.04304</v>
      </c>
      <c r="C367" s="4">
        <v>13.372307692307693</v>
      </c>
      <c r="D367" s="15" t="s">
        <v>44</v>
      </c>
      <c r="F367" s="13">
        <v>4</v>
      </c>
      <c r="G367" s="14">
        <v>0.8819999999999999</v>
      </c>
      <c r="H367" s="4">
        <v>58.8</v>
      </c>
      <c r="I367" s="15" t="s">
        <v>50</v>
      </c>
      <c r="K367" s="13">
        <v>4</v>
      </c>
      <c r="L367" s="14">
        <v>1.0791813953488372</v>
      </c>
      <c r="M367" s="4">
        <v>46.920930232558142</v>
      </c>
      <c r="N367" s="15" t="s">
        <v>42</v>
      </c>
      <c r="P367" s="13">
        <v>4</v>
      </c>
      <c r="Q367" s="14">
        <v>0.97580000000000011</v>
      </c>
      <c r="R367" s="4">
        <v>34.85</v>
      </c>
      <c r="S367" s="15" t="s">
        <v>63</v>
      </c>
      <c r="U367" s="13">
        <v>4</v>
      </c>
      <c r="V367" s="14">
        <v>0.93380031899968119</v>
      </c>
      <c r="W367" s="4">
        <v>32.200010999989004</v>
      </c>
      <c r="X367" s="15" t="s">
        <v>65</v>
      </c>
      <c r="Z367" s="13">
        <v>4</v>
      </c>
      <c r="AA367" s="14">
        <v>1.3046250000000001</v>
      </c>
      <c r="AB367" s="4">
        <v>62.125</v>
      </c>
      <c r="AC367" s="15" t="s">
        <v>26</v>
      </c>
      <c r="AE367" s="13">
        <v>4</v>
      </c>
      <c r="AF367" s="14">
        <v>0.91979999999999995</v>
      </c>
      <c r="AG367" s="4">
        <v>43.8</v>
      </c>
      <c r="AH367" s="15" t="s">
        <v>51</v>
      </c>
      <c r="AJ367" s="13">
        <v>4</v>
      </c>
      <c r="AK367" s="14">
        <v>1.052800335999664</v>
      </c>
      <c r="AL367" s="4">
        <v>37.600011999987998</v>
      </c>
      <c r="AM367" s="15" t="s">
        <v>31</v>
      </c>
      <c r="AO367" s="13">
        <v>4</v>
      </c>
      <c r="AP367" s="14">
        <v>1.4370999999999998</v>
      </c>
      <c r="AQ367" s="4">
        <v>79.838888888888889</v>
      </c>
      <c r="AR367" s="15" t="s">
        <v>56</v>
      </c>
      <c r="AT367" s="13">
        <v>4</v>
      </c>
      <c r="AU367" s="14">
        <v>0.9693090909090909</v>
      </c>
      <c r="AV367" s="4">
        <v>60.581818181818178</v>
      </c>
      <c r="AW367" s="15" t="s">
        <v>38</v>
      </c>
      <c r="AY367" s="13">
        <v>4</v>
      </c>
      <c r="AZ367" s="14">
        <v>0.81899999999999995</v>
      </c>
      <c r="BA367" s="4">
        <v>54.6</v>
      </c>
      <c r="BB367" s="15" t="s">
        <v>61</v>
      </c>
      <c r="BD367" s="13">
        <v>4</v>
      </c>
      <c r="BE367" s="14">
        <v>1.0684956521739131</v>
      </c>
      <c r="BF367" s="4">
        <v>59.360869565217392</v>
      </c>
      <c r="BG367" s="15" t="s">
        <v>51</v>
      </c>
    </row>
    <row r="368" spans="1:60" x14ac:dyDescent="0.4">
      <c r="A368" s="13">
        <v>5</v>
      </c>
      <c r="B368" s="14">
        <v>1.0341333333333336</v>
      </c>
      <c r="C368" s="4">
        <v>64.63333333333334</v>
      </c>
      <c r="D368" s="15" t="s">
        <v>46</v>
      </c>
      <c r="F368" s="13">
        <v>5</v>
      </c>
      <c r="G368" s="14">
        <v>0.86399999999999999</v>
      </c>
      <c r="H368" s="4">
        <v>54</v>
      </c>
      <c r="I368" s="15" t="s">
        <v>19</v>
      </c>
      <c r="K368" s="13">
        <v>5</v>
      </c>
      <c r="L368" s="14">
        <v>1.0174814814814814</v>
      </c>
      <c r="M368" s="4">
        <v>25.437037037037037</v>
      </c>
      <c r="N368" s="15" t="s">
        <v>131</v>
      </c>
      <c r="P368" s="13">
        <v>5</v>
      </c>
      <c r="Q368" s="14">
        <v>0.9234</v>
      </c>
      <c r="R368" s="4">
        <v>16.2</v>
      </c>
      <c r="S368" s="15" t="s">
        <v>57</v>
      </c>
      <c r="U368" s="13">
        <v>5</v>
      </c>
      <c r="V368" s="14">
        <v>0.90342857142857158</v>
      </c>
      <c r="W368" s="4">
        <v>43.020408163265309</v>
      </c>
      <c r="X368" s="15" t="s">
        <v>35</v>
      </c>
      <c r="Z368" s="13">
        <v>5</v>
      </c>
      <c r="AA368" s="14">
        <v>1.2075</v>
      </c>
      <c r="AB368" s="4">
        <v>80.5</v>
      </c>
      <c r="AC368" s="15" t="s">
        <v>45</v>
      </c>
      <c r="AE368" s="13">
        <v>5</v>
      </c>
      <c r="AF368" s="14">
        <v>0.8263225806451614</v>
      </c>
      <c r="AG368" s="4">
        <v>51.645161290322584</v>
      </c>
      <c r="AH368" s="15" t="s">
        <v>30</v>
      </c>
      <c r="AJ368" s="13">
        <v>5</v>
      </c>
      <c r="AK368" s="14">
        <v>1.0447858407079644</v>
      </c>
      <c r="AL368" s="4">
        <v>20.092035398230088</v>
      </c>
      <c r="AM368" s="15" t="s">
        <v>34</v>
      </c>
      <c r="AO368" s="13">
        <v>5</v>
      </c>
      <c r="AP368" s="14">
        <v>1.4043076923076923</v>
      </c>
      <c r="AQ368" s="4">
        <v>100.30769230769231</v>
      </c>
      <c r="AR368" s="15" t="s">
        <v>48</v>
      </c>
      <c r="AT368" s="13">
        <v>5</v>
      </c>
      <c r="AU368" s="14">
        <v>0.91605405405405405</v>
      </c>
      <c r="AV368" s="4">
        <v>50.891891891891895</v>
      </c>
      <c r="AW368" s="15" t="s">
        <v>42</v>
      </c>
      <c r="AY368" s="13">
        <v>5</v>
      </c>
      <c r="AZ368" s="14">
        <v>0.81533921113689101</v>
      </c>
      <c r="BA368" s="4">
        <v>5.5090487238979122</v>
      </c>
      <c r="BB368" s="15" t="s">
        <v>36</v>
      </c>
      <c r="BD368" s="13">
        <v>5</v>
      </c>
      <c r="BE368" s="14">
        <v>1.0064</v>
      </c>
      <c r="BF368" s="4">
        <v>62.9</v>
      </c>
      <c r="BG368" s="15" t="s">
        <v>36</v>
      </c>
    </row>
    <row r="369" spans="1:60" x14ac:dyDescent="0.4">
      <c r="A369" s="13">
        <v>6</v>
      </c>
      <c r="B369" s="14">
        <v>0.99036000000000002</v>
      </c>
      <c r="C369" s="4">
        <v>41.265000000000001</v>
      </c>
      <c r="D369" s="15" t="s">
        <v>63</v>
      </c>
      <c r="F369" s="13">
        <v>6</v>
      </c>
      <c r="G369" s="14">
        <v>0.8307692307692307</v>
      </c>
      <c r="H369" s="4">
        <v>10.650887573964496</v>
      </c>
      <c r="I369" s="15" t="s">
        <v>23</v>
      </c>
      <c r="K369" s="13">
        <v>6</v>
      </c>
      <c r="L369" s="14">
        <v>0.98280038999960995</v>
      </c>
      <c r="M369" s="4">
        <v>12.600004999994999</v>
      </c>
      <c r="N369" s="15" t="s">
        <v>64</v>
      </c>
      <c r="P369" s="13">
        <v>6</v>
      </c>
      <c r="Q369" s="14">
        <v>0.88461538461538458</v>
      </c>
      <c r="R369" s="4">
        <v>38.46153846153846</v>
      </c>
      <c r="S369" s="15" t="s">
        <v>69</v>
      </c>
      <c r="U369" s="13">
        <v>6</v>
      </c>
      <c r="V369" s="14">
        <v>0.85353535353535348</v>
      </c>
      <c r="W369" s="4">
        <v>21.338383838383837</v>
      </c>
      <c r="X369" s="15" t="s">
        <v>87</v>
      </c>
      <c r="Z369" s="13">
        <v>6</v>
      </c>
      <c r="AA369" s="14">
        <v>1.1936</v>
      </c>
      <c r="AB369" s="4">
        <v>74.599999999999994</v>
      </c>
      <c r="AC369" s="15" t="s">
        <v>40</v>
      </c>
      <c r="AE369" s="13">
        <v>6</v>
      </c>
      <c r="AF369" s="14">
        <v>0.82569999999999999</v>
      </c>
      <c r="AG369" s="4">
        <v>35.9</v>
      </c>
      <c r="AH369" s="15" t="s">
        <v>38</v>
      </c>
      <c r="AJ369" s="13">
        <v>6</v>
      </c>
      <c r="AK369" s="14">
        <v>1.000500321999678</v>
      </c>
      <c r="AL369" s="4">
        <v>43.500013999986002</v>
      </c>
      <c r="AM369" s="15" t="s">
        <v>29</v>
      </c>
      <c r="AO369" s="13">
        <v>6</v>
      </c>
      <c r="AP369" s="14">
        <v>1.3242239999999998</v>
      </c>
      <c r="AQ369" s="4">
        <v>30.096</v>
      </c>
      <c r="AR369" s="15" t="s">
        <v>94</v>
      </c>
      <c r="AT369" s="13">
        <v>6</v>
      </c>
      <c r="AU369" s="14">
        <v>0.86162025316455704</v>
      </c>
      <c r="AV369" s="4">
        <v>25.341772151898734</v>
      </c>
      <c r="AW369" s="15" t="s">
        <v>23</v>
      </c>
      <c r="AY369" s="13">
        <v>6</v>
      </c>
      <c r="AZ369" s="14">
        <v>0.72566153846153858</v>
      </c>
      <c r="BA369" s="4">
        <v>13.955029585798819</v>
      </c>
      <c r="BB369" s="15" t="s">
        <v>21</v>
      </c>
      <c r="BD369" s="13">
        <v>6</v>
      </c>
      <c r="BE369" s="14">
        <v>0.97920000000000007</v>
      </c>
      <c r="BF369" s="4">
        <v>61.2</v>
      </c>
      <c r="BG369" s="15" t="s">
        <v>24</v>
      </c>
    </row>
    <row r="370" spans="1:60" x14ac:dyDescent="0.4">
      <c r="A370" s="13">
        <v>7</v>
      </c>
      <c r="B370" s="14">
        <v>0.92161702127659573</v>
      </c>
      <c r="C370" s="4">
        <v>17.723404255319149</v>
      </c>
      <c r="D370" s="15" t="s">
        <v>39</v>
      </c>
      <c r="F370" s="13">
        <v>7</v>
      </c>
      <c r="G370" s="14">
        <v>0.76959999999999995</v>
      </c>
      <c r="H370" s="4">
        <v>5.2</v>
      </c>
      <c r="I370" s="15" t="s">
        <v>28</v>
      </c>
      <c r="K370" s="13">
        <v>7</v>
      </c>
      <c r="L370" s="14">
        <v>0.97454117647058836</v>
      </c>
      <c r="M370" s="4">
        <v>40.60588235294118</v>
      </c>
      <c r="N370" s="15" t="s">
        <v>126</v>
      </c>
      <c r="P370" s="13">
        <v>7</v>
      </c>
      <c r="Q370" s="14">
        <v>0.87695999999999996</v>
      </c>
      <c r="R370" s="4">
        <v>36.54</v>
      </c>
      <c r="S370" s="15" t="s">
        <v>130</v>
      </c>
      <c r="U370" s="13">
        <v>7</v>
      </c>
      <c r="V370" s="14">
        <v>0.83473953488372099</v>
      </c>
      <c r="W370" s="4">
        <v>24.551162790697674</v>
      </c>
      <c r="X370" s="15" t="s">
        <v>59</v>
      </c>
      <c r="Z370" s="13">
        <v>7</v>
      </c>
      <c r="AA370" s="14">
        <v>1.0832999999999999</v>
      </c>
      <c r="AB370" s="4">
        <v>47.1</v>
      </c>
      <c r="AC370" s="15" t="s">
        <v>21</v>
      </c>
      <c r="AE370" s="13">
        <v>7</v>
      </c>
      <c r="AF370" s="14">
        <v>0.78839999999999988</v>
      </c>
      <c r="AG370" s="4">
        <v>43.8</v>
      </c>
      <c r="AH370" s="15" t="s">
        <v>51</v>
      </c>
      <c r="AJ370" s="13">
        <v>7</v>
      </c>
      <c r="AK370" s="14">
        <v>0.99952941176470589</v>
      </c>
      <c r="AL370" s="4">
        <v>66.635294117647064</v>
      </c>
      <c r="AM370" s="15" t="s">
        <v>60</v>
      </c>
      <c r="AO370" s="13">
        <v>7</v>
      </c>
      <c r="AP370" s="14">
        <v>1.2112375</v>
      </c>
      <c r="AQ370" s="4">
        <v>52.662500000000001</v>
      </c>
      <c r="AR370" s="15" t="s">
        <v>87</v>
      </c>
      <c r="AT370" s="13">
        <v>7</v>
      </c>
      <c r="AU370" s="14">
        <v>0.84951428571428578</v>
      </c>
      <c r="AV370" s="4">
        <v>35.396428571428572</v>
      </c>
      <c r="AW370" s="15" t="s">
        <v>50</v>
      </c>
      <c r="AY370" s="13">
        <v>7</v>
      </c>
      <c r="AZ370" s="14">
        <v>0.72218461538461542</v>
      </c>
      <c r="BA370" s="4">
        <v>18.054615384615385</v>
      </c>
      <c r="BB370" s="15" t="s">
        <v>35</v>
      </c>
      <c r="BD370" s="13">
        <v>7</v>
      </c>
      <c r="BE370" s="14">
        <v>0.91080000000000005</v>
      </c>
      <c r="BF370" s="4">
        <v>39.6</v>
      </c>
      <c r="BG370" s="15" t="s">
        <v>43</v>
      </c>
    </row>
    <row r="371" spans="1:60" x14ac:dyDescent="0.4">
      <c r="A371" s="13">
        <v>8</v>
      </c>
      <c r="B371" s="14">
        <v>0.91286999999999996</v>
      </c>
      <c r="C371" s="4">
        <v>39.69</v>
      </c>
      <c r="D371" s="15" t="s">
        <v>27</v>
      </c>
      <c r="F371" s="13">
        <v>8</v>
      </c>
      <c r="G371" s="14">
        <v>0.74550000000000005</v>
      </c>
      <c r="H371" s="20">
        <v>35.5</v>
      </c>
      <c r="I371" s="15" t="s">
        <v>34</v>
      </c>
      <c r="K371" s="13">
        <v>8</v>
      </c>
      <c r="L371" s="14">
        <v>0.97047096774193542</v>
      </c>
      <c r="M371" s="4">
        <v>33.464516129032255</v>
      </c>
      <c r="N371" s="15" t="s">
        <v>87</v>
      </c>
      <c r="P371" s="13">
        <v>8</v>
      </c>
      <c r="Q371" s="14">
        <v>0.8640000000000001</v>
      </c>
      <c r="R371" s="4">
        <v>21.6</v>
      </c>
      <c r="S371" s="15" t="s">
        <v>94</v>
      </c>
      <c r="U371" s="13">
        <v>8</v>
      </c>
      <c r="V371" s="14">
        <v>0.79230034199965804</v>
      </c>
      <c r="W371" s="4">
        <v>13.900005999994001</v>
      </c>
      <c r="X371" s="15" t="s">
        <v>29</v>
      </c>
      <c r="Z371" s="13">
        <v>8</v>
      </c>
      <c r="AA371" s="14">
        <v>1.0728000000000002</v>
      </c>
      <c r="AB371" s="4">
        <v>44.7</v>
      </c>
      <c r="AC371" s="15" t="s">
        <v>63</v>
      </c>
      <c r="AE371" s="13">
        <v>8</v>
      </c>
      <c r="AF371" s="14">
        <v>0.78720000000000001</v>
      </c>
      <c r="AG371" s="4">
        <v>49.2</v>
      </c>
      <c r="AH371" s="15" t="s">
        <v>23</v>
      </c>
      <c r="AJ371" s="13">
        <v>8</v>
      </c>
      <c r="AK371" s="14">
        <v>0.78769777777777783</v>
      </c>
      <c r="AL371" s="4">
        <v>49.231111111111112</v>
      </c>
      <c r="AM371" s="15" t="s">
        <v>48</v>
      </c>
      <c r="AO371" s="13">
        <v>8</v>
      </c>
      <c r="AP371" s="14">
        <v>1.2090002849997148</v>
      </c>
      <c r="AQ371" s="4">
        <v>80.600018999980989</v>
      </c>
      <c r="AR371" s="15" t="s">
        <v>47</v>
      </c>
      <c r="AT371" s="13">
        <v>8</v>
      </c>
      <c r="AU371" s="14">
        <v>0.76914444444444452</v>
      </c>
      <c r="AV371" s="4">
        <v>54.93888888888889</v>
      </c>
      <c r="AW371" s="15" t="s">
        <v>37</v>
      </c>
      <c r="AY371" s="13">
        <v>8</v>
      </c>
      <c r="AZ371" s="14">
        <v>0.70350031499968502</v>
      </c>
      <c r="BA371" s="4">
        <v>33.500014999984998</v>
      </c>
      <c r="BB371" s="15" t="s">
        <v>40</v>
      </c>
      <c r="BD371" s="13">
        <v>8</v>
      </c>
      <c r="BE371" s="14">
        <v>0.82950000000000002</v>
      </c>
      <c r="BF371" s="4">
        <v>34.5625</v>
      </c>
      <c r="BG371" s="15" t="s">
        <v>26</v>
      </c>
    </row>
    <row r="372" spans="1:60" x14ac:dyDescent="0.4">
      <c r="A372" s="13">
        <v>9</v>
      </c>
      <c r="B372" s="14">
        <v>0.91124999999999989</v>
      </c>
      <c r="C372" s="20">
        <v>50.625</v>
      </c>
      <c r="D372" s="15" t="s">
        <v>70</v>
      </c>
      <c r="F372" s="13">
        <v>9</v>
      </c>
      <c r="G372" s="14">
        <v>0.66862131147540982</v>
      </c>
      <c r="H372" s="4">
        <v>29.070491803278689</v>
      </c>
      <c r="I372" s="15" t="s">
        <v>22</v>
      </c>
      <c r="K372" s="13">
        <v>9</v>
      </c>
      <c r="L372" s="14">
        <v>0.94254545454545446</v>
      </c>
      <c r="M372" s="4">
        <v>9.9215311004784681</v>
      </c>
      <c r="N372" s="15" t="s">
        <v>292</v>
      </c>
      <c r="P372" s="13">
        <v>9</v>
      </c>
      <c r="Q372" s="14">
        <v>0.85760000000000003</v>
      </c>
      <c r="R372" s="4">
        <v>53.6</v>
      </c>
      <c r="S372" s="15" t="s">
        <v>56</v>
      </c>
      <c r="U372" s="13">
        <v>9</v>
      </c>
      <c r="V372" s="14">
        <v>0.78445714285714296</v>
      </c>
      <c r="W372" s="4">
        <v>49.028571428571432</v>
      </c>
      <c r="X372" s="15" t="s">
        <v>44</v>
      </c>
      <c r="Z372" s="13">
        <v>9</v>
      </c>
      <c r="AA372" s="14">
        <v>0.94319999999999993</v>
      </c>
      <c r="AB372" s="4">
        <v>52.4</v>
      </c>
      <c r="AC372" s="15" t="s">
        <v>22</v>
      </c>
      <c r="AE372" s="13">
        <v>9</v>
      </c>
      <c r="AF372" s="14">
        <v>0.77700000000000002</v>
      </c>
      <c r="AG372" s="4">
        <v>19.425000000000001</v>
      </c>
      <c r="AH372" s="15" t="s">
        <v>19</v>
      </c>
      <c r="AJ372" s="13">
        <v>9</v>
      </c>
      <c r="AK372" s="14">
        <v>0.78590740740740739</v>
      </c>
      <c r="AL372" s="4">
        <v>5.3101851851851851</v>
      </c>
      <c r="AM372" s="15" t="s">
        <v>22</v>
      </c>
      <c r="AO372" s="13">
        <v>9</v>
      </c>
      <c r="AP372" s="14">
        <v>1.1017222222222223</v>
      </c>
      <c r="AQ372" s="4">
        <v>52.462962962962962</v>
      </c>
      <c r="AR372" s="15" t="s">
        <v>44</v>
      </c>
      <c r="AT372" s="13">
        <v>9</v>
      </c>
      <c r="AU372" s="14">
        <v>0.72278412698412697</v>
      </c>
      <c r="AV372" s="4">
        <v>31.425396825396824</v>
      </c>
      <c r="AW372" s="15" t="s">
        <v>28</v>
      </c>
      <c r="AY372" s="13">
        <v>9</v>
      </c>
      <c r="AZ372" s="14">
        <v>0.70019999999999993</v>
      </c>
      <c r="BA372" s="4">
        <v>38.9</v>
      </c>
      <c r="BB372" s="15" t="s">
        <v>34</v>
      </c>
      <c r="BD372" s="13">
        <v>9</v>
      </c>
      <c r="BE372" s="14">
        <v>0.60556081081081081</v>
      </c>
      <c r="BF372" s="4">
        <v>6.3743243243243244</v>
      </c>
      <c r="BG372" s="15" t="s">
        <v>27</v>
      </c>
    </row>
    <row r="373" spans="1:60" x14ac:dyDescent="0.4">
      <c r="A373" s="13">
        <v>10</v>
      </c>
      <c r="B373" s="14">
        <v>0.88050000000000006</v>
      </c>
      <c r="C373" s="4">
        <v>58.7</v>
      </c>
      <c r="D373" s="15" t="s">
        <v>91</v>
      </c>
      <c r="F373" s="13">
        <v>10</v>
      </c>
      <c r="G373" s="14">
        <v>0.63359999999999994</v>
      </c>
      <c r="H373" s="4">
        <v>26.4</v>
      </c>
      <c r="I373" s="15" t="s">
        <v>42</v>
      </c>
      <c r="K373" s="13">
        <v>10</v>
      </c>
      <c r="L373" s="14">
        <v>0.92559999999999998</v>
      </c>
      <c r="M373" s="4">
        <v>17.8</v>
      </c>
      <c r="N373" s="15" t="s">
        <v>153</v>
      </c>
      <c r="P373" s="13">
        <v>10</v>
      </c>
      <c r="Q373" s="14">
        <v>0.82940000000000014</v>
      </c>
      <c r="R373" s="4">
        <v>28.6</v>
      </c>
      <c r="S373" s="15" t="s">
        <v>23</v>
      </c>
      <c r="U373" s="13">
        <v>10</v>
      </c>
      <c r="V373" s="14">
        <v>0.73921385681293295</v>
      </c>
      <c r="W373" s="20">
        <v>4.9946882217090067</v>
      </c>
      <c r="X373" s="15" t="s">
        <v>47</v>
      </c>
      <c r="Z373" s="13">
        <v>10</v>
      </c>
      <c r="AA373" s="14">
        <v>0.85744680851063826</v>
      </c>
      <c r="AB373" s="4">
        <v>16.48936170212766</v>
      </c>
      <c r="AC373" s="15" t="s">
        <v>19</v>
      </c>
      <c r="AE373" s="13">
        <v>10</v>
      </c>
      <c r="AF373" s="14">
        <v>0.7673586206896551</v>
      </c>
      <c r="AG373" s="4">
        <v>14.756896551724138</v>
      </c>
      <c r="AH373" s="15" t="s">
        <v>45</v>
      </c>
      <c r="AJ373" s="13">
        <v>10</v>
      </c>
      <c r="AK373" s="14">
        <v>0.76800000000000002</v>
      </c>
      <c r="AL373" s="4">
        <v>19.2</v>
      </c>
      <c r="AM373" s="15" t="s">
        <v>41</v>
      </c>
      <c r="AO373" s="13">
        <v>10</v>
      </c>
      <c r="AP373" s="14">
        <v>1.0391272727272729</v>
      </c>
      <c r="AQ373" s="4">
        <v>64.945454545454552</v>
      </c>
      <c r="AR373" s="15" t="s">
        <v>88</v>
      </c>
      <c r="AT373" s="13">
        <v>10</v>
      </c>
      <c r="AU373" s="14">
        <v>0.71039999999999992</v>
      </c>
      <c r="AV373" s="4">
        <v>4.8</v>
      </c>
      <c r="AW373" s="15" t="s">
        <v>26</v>
      </c>
      <c r="AY373" s="13">
        <v>10</v>
      </c>
      <c r="AZ373" s="14">
        <v>0.68640038999960995</v>
      </c>
      <c r="BA373" s="4">
        <v>8.8000049999950001</v>
      </c>
      <c r="BB373" s="15" t="s">
        <v>68</v>
      </c>
      <c r="BD373" s="13">
        <v>10</v>
      </c>
      <c r="BE373" s="14">
        <v>0.59399999999999997</v>
      </c>
      <c r="BF373" s="4">
        <v>13.5</v>
      </c>
      <c r="BG373" s="15" t="s">
        <v>35</v>
      </c>
    </row>
    <row r="374" spans="1:60" x14ac:dyDescent="0.4">
      <c r="A374" s="13">
        <v>11</v>
      </c>
      <c r="B374" s="14">
        <v>0.85500034199965802</v>
      </c>
      <c r="C374" s="4">
        <v>15.000005999994</v>
      </c>
      <c r="D374" s="15" t="s">
        <v>58</v>
      </c>
      <c r="F374" s="13">
        <v>11</v>
      </c>
      <c r="G374" s="14">
        <v>0.58499999999999996</v>
      </c>
      <c r="H374" s="4">
        <v>11.25</v>
      </c>
      <c r="I374" s="15" t="s">
        <v>33</v>
      </c>
      <c r="K374" s="13">
        <v>11</v>
      </c>
      <c r="L374" s="14">
        <v>0.87315555555555557</v>
      </c>
      <c r="M374" s="4">
        <v>54.572222222222223</v>
      </c>
      <c r="N374" s="15" t="s">
        <v>69</v>
      </c>
      <c r="P374" s="13">
        <v>11</v>
      </c>
      <c r="Q374" s="14">
        <v>0.82679999999999998</v>
      </c>
      <c r="R374" s="4">
        <v>10.6</v>
      </c>
      <c r="S374" s="15" t="s">
        <v>30</v>
      </c>
      <c r="U374" s="13">
        <v>11</v>
      </c>
      <c r="V374" s="14">
        <v>0.73493906810035836</v>
      </c>
      <c r="W374" s="4">
        <v>7.736200716845878</v>
      </c>
      <c r="X374" s="15" t="s">
        <v>64</v>
      </c>
      <c r="Z374" s="13">
        <v>11</v>
      </c>
      <c r="AA374" s="14">
        <v>0.85020000000000007</v>
      </c>
      <c r="AB374" s="4">
        <v>10.9</v>
      </c>
      <c r="AC374" s="15" t="s">
        <v>38</v>
      </c>
      <c r="AE374" s="13">
        <v>11</v>
      </c>
      <c r="AF374" s="14">
        <v>0.71880597014925374</v>
      </c>
      <c r="AG374" s="4">
        <v>25.671641791044777</v>
      </c>
      <c r="AH374" s="15" t="s">
        <v>63</v>
      </c>
      <c r="AJ374" s="13">
        <v>11</v>
      </c>
      <c r="AK374" s="14">
        <v>0.75240000000000007</v>
      </c>
      <c r="AL374" s="4">
        <v>17.100000000000001</v>
      </c>
      <c r="AM374" s="15" t="s">
        <v>61</v>
      </c>
      <c r="AO374" s="13">
        <v>11</v>
      </c>
      <c r="AP374" s="14">
        <v>0.9264</v>
      </c>
      <c r="AQ374" s="4">
        <v>38.6</v>
      </c>
      <c r="AR374" s="15" t="s">
        <v>83</v>
      </c>
      <c r="AT374" s="13">
        <v>11</v>
      </c>
      <c r="AU374" s="14">
        <v>0.66250000000000009</v>
      </c>
      <c r="AV374" s="4">
        <v>31.547619047619047</v>
      </c>
      <c r="AW374" s="15" t="s">
        <v>27</v>
      </c>
      <c r="AY374" s="13">
        <v>11</v>
      </c>
      <c r="AZ374" s="14">
        <v>0.68310032199967796</v>
      </c>
      <c r="BA374" s="4">
        <v>29.700013999985998</v>
      </c>
      <c r="BB374" s="15" t="s">
        <v>42</v>
      </c>
      <c r="BD374" s="13">
        <v>11</v>
      </c>
      <c r="BE374" s="14">
        <v>0.59050746268656717</v>
      </c>
      <c r="BF374" s="4">
        <v>21.089552238805972</v>
      </c>
      <c r="BG374" s="15" t="s">
        <v>50</v>
      </c>
    </row>
    <row r="375" spans="1:60" x14ac:dyDescent="0.4">
      <c r="A375" s="13">
        <v>12</v>
      </c>
      <c r="B375" s="14">
        <v>0.85200000000000009</v>
      </c>
      <c r="C375" s="4">
        <v>21.3</v>
      </c>
      <c r="D375" s="15" t="s">
        <v>54</v>
      </c>
      <c r="F375" s="13">
        <v>12</v>
      </c>
      <c r="G375" s="14">
        <v>0.53638095238095229</v>
      </c>
      <c r="H375" s="4">
        <v>12.19047619047619</v>
      </c>
      <c r="I375" s="15" t="s">
        <v>40</v>
      </c>
      <c r="K375" s="13">
        <v>12</v>
      </c>
      <c r="L375" s="14">
        <v>0.8610000000000001</v>
      </c>
      <c r="M375" s="4">
        <v>41</v>
      </c>
      <c r="N375" s="15" t="s">
        <v>132</v>
      </c>
      <c r="P375" s="13">
        <v>12</v>
      </c>
      <c r="Q375" s="14">
        <v>0.82199999999999995</v>
      </c>
      <c r="R375" s="4">
        <v>54.8</v>
      </c>
      <c r="S375" s="15" t="s">
        <v>88</v>
      </c>
      <c r="U375" s="13">
        <v>12</v>
      </c>
      <c r="V375" s="14">
        <v>0.7056</v>
      </c>
      <c r="W375" s="4">
        <v>39.200000000000003</v>
      </c>
      <c r="X375" s="15" t="s">
        <v>27</v>
      </c>
      <c r="Z375" s="13">
        <v>12</v>
      </c>
      <c r="AA375" s="14">
        <v>0.83762162162162157</v>
      </c>
      <c r="AB375" s="4">
        <v>20.940540540540539</v>
      </c>
      <c r="AC375" s="15" t="s">
        <v>51</v>
      </c>
      <c r="AE375" s="13">
        <v>12</v>
      </c>
      <c r="AF375" s="14">
        <v>0.66180983606557375</v>
      </c>
      <c r="AG375" s="4">
        <v>27.575409836065575</v>
      </c>
      <c r="AH375" s="15" t="s">
        <v>50</v>
      </c>
      <c r="AJ375" s="13">
        <v>12</v>
      </c>
      <c r="AK375" s="14">
        <v>0.74820031899968109</v>
      </c>
      <c r="AL375" s="4">
        <v>25.800010999989002</v>
      </c>
      <c r="AM375" s="15" t="s">
        <v>23</v>
      </c>
      <c r="AO375" s="13">
        <v>12</v>
      </c>
      <c r="AP375" s="14">
        <v>0.89229375000000011</v>
      </c>
      <c r="AQ375" s="20">
        <v>30.768750000000001</v>
      </c>
      <c r="AR375" s="15" t="s">
        <v>23</v>
      </c>
      <c r="AT375" s="13">
        <v>12</v>
      </c>
      <c r="AU375" s="14">
        <v>0.61620000000000008</v>
      </c>
      <c r="AV375" s="4">
        <v>7.9</v>
      </c>
      <c r="AW375" s="15" t="s">
        <v>30</v>
      </c>
      <c r="AY375" s="13">
        <v>12</v>
      </c>
      <c r="AZ375" s="14">
        <v>0.68035662650602413</v>
      </c>
      <c r="BA375" s="4">
        <v>28.348192771084339</v>
      </c>
      <c r="BB375" s="15" t="s">
        <v>65</v>
      </c>
      <c r="BD375" s="13">
        <v>12</v>
      </c>
      <c r="BE375" s="14">
        <v>0.58725000000000005</v>
      </c>
      <c r="BF375" s="4">
        <v>20.25</v>
      </c>
      <c r="BG375" s="15" t="s">
        <v>19</v>
      </c>
    </row>
    <row r="376" spans="1:60" x14ac:dyDescent="0.4">
      <c r="A376" s="13">
        <v>13</v>
      </c>
      <c r="B376" s="14">
        <v>0.83600000000000008</v>
      </c>
      <c r="C376" s="4">
        <v>39.80952380952381</v>
      </c>
      <c r="D376" s="15" t="s">
        <v>21</v>
      </c>
      <c r="F376" s="13">
        <v>13</v>
      </c>
      <c r="G376" s="14">
        <v>0.5292</v>
      </c>
      <c r="H376" s="4">
        <v>18.899999999999999</v>
      </c>
      <c r="I376" s="15" t="s">
        <v>45</v>
      </c>
      <c r="K376" s="13">
        <v>13</v>
      </c>
      <c r="L376" s="14">
        <v>0.81399999999999995</v>
      </c>
      <c r="M376" s="4">
        <v>5.5</v>
      </c>
      <c r="N376" s="15" t="s">
        <v>88</v>
      </c>
      <c r="P376" s="13">
        <v>13</v>
      </c>
      <c r="Q376" s="14">
        <v>0.80810714285714291</v>
      </c>
      <c r="R376" s="4">
        <v>23.767857142857142</v>
      </c>
      <c r="S376" s="15" t="s">
        <v>67</v>
      </c>
      <c r="U376" s="13">
        <v>13</v>
      </c>
      <c r="V376" s="14">
        <v>0.69750000000000001</v>
      </c>
      <c r="W376" s="4">
        <v>46.5</v>
      </c>
      <c r="X376" s="15" t="s">
        <v>57</v>
      </c>
      <c r="Z376" s="13">
        <v>13</v>
      </c>
      <c r="AA376" s="14">
        <v>0.83600000000000008</v>
      </c>
      <c r="AB376" s="4">
        <v>8.8000000000000007</v>
      </c>
      <c r="AC376" s="15" t="s">
        <v>46</v>
      </c>
      <c r="AE376" s="13">
        <v>13</v>
      </c>
      <c r="AF376" s="14">
        <v>0.629</v>
      </c>
      <c r="AG376" s="4">
        <v>18.5</v>
      </c>
      <c r="AH376" s="15" t="s">
        <v>26</v>
      </c>
      <c r="AJ376" s="13">
        <v>13</v>
      </c>
      <c r="AK376" s="14">
        <v>0.66990000000000005</v>
      </c>
      <c r="AL376" s="4">
        <v>31.9</v>
      </c>
      <c r="AM376" s="15" t="s">
        <v>39</v>
      </c>
      <c r="AO376" s="13">
        <v>13</v>
      </c>
      <c r="AP376" s="14">
        <v>0.8807172413793104</v>
      </c>
      <c r="AQ376" s="4">
        <v>25.903448275862068</v>
      </c>
      <c r="AR376" s="15" t="s">
        <v>58</v>
      </c>
      <c r="AT376" s="13">
        <v>13</v>
      </c>
      <c r="AU376" s="14">
        <v>0.57705882352941174</v>
      </c>
      <c r="AV376" s="4">
        <v>38.470588235294116</v>
      </c>
      <c r="AW376" s="15" t="s">
        <v>45</v>
      </c>
      <c r="AY376" s="13">
        <v>13</v>
      </c>
      <c r="AZ376" s="14">
        <v>0.63840033599966406</v>
      </c>
      <c r="BA376" s="4">
        <v>22.800011999988001</v>
      </c>
      <c r="BB376" s="15" t="s">
        <v>51</v>
      </c>
      <c r="BD376" s="13">
        <v>13</v>
      </c>
      <c r="BE376" s="14">
        <v>0.57719999999999994</v>
      </c>
      <c r="BF376" s="4">
        <v>11.1</v>
      </c>
      <c r="BG376" s="15" t="s">
        <v>21</v>
      </c>
    </row>
    <row r="377" spans="1:60" x14ac:dyDescent="0.4">
      <c r="A377" s="13">
        <v>14</v>
      </c>
      <c r="B377" s="14">
        <v>0.82240000000000002</v>
      </c>
      <c r="C377" s="4">
        <v>24.188235294117646</v>
      </c>
      <c r="D377" s="15" t="s">
        <v>53</v>
      </c>
      <c r="F377" s="13">
        <v>14</v>
      </c>
      <c r="G377" s="14">
        <v>0.52252887537993919</v>
      </c>
      <c r="H377" s="4">
        <v>5.5003039513677807</v>
      </c>
      <c r="I377" s="15" t="s">
        <v>43</v>
      </c>
      <c r="K377" s="13">
        <v>14</v>
      </c>
      <c r="L377" s="14">
        <v>0.81399999999999995</v>
      </c>
      <c r="M377" s="4">
        <v>5.5</v>
      </c>
      <c r="N377" s="15" t="s">
        <v>88</v>
      </c>
      <c r="P377" s="13">
        <v>14</v>
      </c>
      <c r="Q377" s="14">
        <v>0.80220000000000002</v>
      </c>
      <c r="R377" s="4">
        <v>57.3</v>
      </c>
      <c r="S377" s="15" t="s">
        <v>90</v>
      </c>
      <c r="U377" s="13">
        <v>14</v>
      </c>
      <c r="V377" s="14">
        <v>0.66359999999999997</v>
      </c>
      <c r="W377" s="4">
        <v>23.7</v>
      </c>
      <c r="X377" s="15" t="s">
        <v>22</v>
      </c>
      <c r="Z377" s="13">
        <v>14</v>
      </c>
      <c r="AA377" s="14">
        <v>0.83520000000000005</v>
      </c>
      <c r="AB377" s="4">
        <v>28.8</v>
      </c>
      <c r="AC377" s="15" t="s">
        <v>25</v>
      </c>
      <c r="AE377" s="13">
        <v>14</v>
      </c>
      <c r="AF377" s="14">
        <v>0.59248186046511619</v>
      </c>
      <c r="AG377" s="4">
        <v>4.003255813953488</v>
      </c>
      <c r="AH377" s="15" t="s">
        <v>27</v>
      </c>
      <c r="AJ377" s="13">
        <v>14</v>
      </c>
      <c r="AK377" s="14">
        <v>0.65620000000000012</v>
      </c>
      <c r="AL377" s="4">
        <v>19.3</v>
      </c>
      <c r="AM377" s="15" t="s">
        <v>65</v>
      </c>
      <c r="AO377" s="13">
        <v>14</v>
      </c>
      <c r="AP377" s="14">
        <v>0.83762330097087379</v>
      </c>
      <c r="AQ377" s="4">
        <v>14.695145631067961</v>
      </c>
      <c r="AR377" s="15" t="s">
        <v>69</v>
      </c>
      <c r="AT377" s="13">
        <v>14</v>
      </c>
      <c r="AU377" s="14">
        <v>0.55542857142857149</v>
      </c>
      <c r="AV377" s="4">
        <v>34.714285714285715</v>
      </c>
      <c r="AW377" s="15" t="s">
        <v>22</v>
      </c>
      <c r="AY377" s="13">
        <v>14</v>
      </c>
      <c r="AZ377" s="14">
        <v>0.61704142011834318</v>
      </c>
      <c r="BA377" s="4">
        <v>14.023668639053254</v>
      </c>
      <c r="BB377" s="15" t="s">
        <v>49</v>
      </c>
      <c r="BD377" s="13">
        <v>14</v>
      </c>
      <c r="BE377" s="14">
        <v>0.56100000000000005</v>
      </c>
      <c r="BF377" s="20">
        <v>16.5</v>
      </c>
      <c r="BG377" s="15" t="s">
        <v>45</v>
      </c>
    </row>
    <row r="378" spans="1:60" x14ac:dyDescent="0.4">
      <c r="A378" s="13">
        <v>15</v>
      </c>
      <c r="B378" s="14">
        <v>0.80800027199972813</v>
      </c>
      <c r="C378" s="4">
        <v>50.500016999983004</v>
      </c>
      <c r="D378" s="18" t="s">
        <v>29</v>
      </c>
      <c r="F378" s="13">
        <v>15</v>
      </c>
      <c r="G378" s="14">
        <v>0.49600000000000005</v>
      </c>
      <c r="H378" s="4">
        <v>12.4</v>
      </c>
      <c r="I378" s="18" t="s">
        <v>30</v>
      </c>
      <c r="K378" s="13">
        <v>15</v>
      </c>
      <c r="L378" s="14">
        <v>0.7632000000000001</v>
      </c>
      <c r="M378" s="4">
        <v>47.7</v>
      </c>
      <c r="N378" s="18" t="s">
        <v>125</v>
      </c>
      <c r="P378" s="13">
        <v>15</v>
      </c>
      <c r="Q378" s="14">
        <v>0.78659999999999997</v>
      </c>
      <c r="R378" s="4">
        <v>43.7</v>
      </c>
      <c r="S378" s="18" t="s">
        <v>45</v>
      </c>
      <c r="U378" s="13">
        <v>15</v>
      </c>
      <c r="V378" s="14">
        <v>0.65999999999999992</v>
      </c>
      <c r="W378" s="4">
        <v>15</v>
      </c>
      <c r="X378" s="18" t="s">
        <v>58</v>
      </c>
      <c r="Z378" s="13">
        <v>15</v>
      </c>
      <c r="AA378" s="14">
        <v>0.79252380952380952</v>
      </c>
      <c r="AB378" s="4">
        <v>18.011904761904763</v>
      </c>
      <c r="AC378" s="18" t="s">
        <v>27</v>
      </c>
      <c r="AE378" s="13">
        <v>15</v>
      </c>
      <c r="AF378" s="14">
        <v>0.55679999999999996</v>
      </c>
      <c r="AG378" s="4">
        <v>19.2</v>
      </c>
      <c r="AH378" s="18" t="s">
        <v>43</v>
      </c>
      <c r="AJ378" s="13">
        <v>15</v>
      </c>
      <c r="AK378" s="14">
        <v>0.63200000000000001</v>
      </c>
      <c r="AL378" s="4">
        <v>39.5</v>
      </c>
      <c r="AM378" s="18" t="s">
        <v>38</v>
      </c>
      <c r="AO378" s="13">
        <v>15</v>
      </c>
      <c r="AP378" s="14">
        <v>0.81200000000000006</v>
      </c>
      <c r="AQ378" s="4">
        <v>20.3</v>
      </c>
      <c r="AR378" s="18" t="s">
        <v>64</v>
      </c>
      <c r="AT378" s="13">
        <v>15</v>
      </c>
      <c r="AU378" s="14">
        <v>0.52249999999999996</v>
      </c>
      <c r="AV378" s="4">
        <v>5.5</v>
      </c>
      <c r="AW378" s="18" t="s">
        <v>33</v>
      </c>
      <c r="AY378" s="13">
        <v>15</v>
      </c>
      <c r="AZ378" s="14">
        <v>0.60277499999999995</v>
      </c>
      <c r="BA378" s="4">
        <v>10.574999999999999</v>
      </c>
      <c r="BB378" s="18" t="s">
        <v>24</v>
      </c>
      <c r="BD378" s="13">
        <v>15</v>
      </c>
      <c r="BE378" s="14">
        <v>0.54799999999999993</v>
      </c>
      <c r="BF378" s="4">
        <v>13.7</v>
      </c>
      <c r="BG378" s="18" t="s">
        <v>31</v>
      </c>
    </row>
    <row r="379" spans="1:60" x14ac:dyDescent="0.4">
      <c r="A379" s="13">
        <v>16</v>
      </c>
      <c r="B379" s="14">
        <v>0.76999999999999991</v>
      </c>
      <c r="C379" s="4">
        <v>17.5</v>
      </c>
      <c r="D379" s="18" t="s">
        <v>37</v>
      </c>
      <c r="F379" s="13">
        <v>16</v>
      </c>
      <c r="G379" s="14">
        <v>0.49300000000000005</v>
      </c>
      <c r="H379" s="4">
        <v>14.5</v>
      </c>
      <c r="I379" s="18" t="s">
        <v>51</v>
      </c>
      <c r="K379" s="13">
        <v>16</v>
      </c>
      <c r="L379" s="14">
        <v>0.74339999999999984</v>
      </c>
      <c r="M379" s="4">
        <v>41.3</v>
      </c>
      <c r="N379" s="18" t="s">
        <v>53</v>
      </c>
      <c r="P379" s="13">
        <v>16</v>
      </c>
      <c r="Q379" s="14">
        <v>0.74720000000000009</v>
      </c>
      <c r="R379" s="4">
        <v>46.7</v>
      </c>
      <c r="S379" s="18" t="s">
        <v>58</v>
      </c>
      <c r="U379" s="13">
        <v>16</v>
      </c>
      <c r="V379" s="14">
        <v>0.65800000000000003</v>
      </c>
      <c r="W379" s="4">
        <v>47</v>
      </c>
      <c r="X379" s="18" t="s">
        <v>26</v>
      </c>
      <c r="Z379" s="13">
        <v>16</v>
      </c>
      <c r="AA379" s="14">
        <v>0.69700000000000006</v>
      </c>
      <c r="AB379" s="4">
        <v>20.5</v>
      </c>
      <c r="AC379" s="18" t="s">
        <v>54</v>
      </c>
      <c r="AE379" s="13">
        <v>16</v>
      </c>
      <c r="AF379" s="14">
        <v>0.51479999999999992</v>
      </c>
      <c r="AG379" s="4">
        <v>6.6</v>
      </c>
      <c r="AH379" s="18" t="s">
        <v>22</v>
      </c>
      <c r="AJ379" s="13">
        <v>16</v>
      </c>
      <c r="AK379" s="14">
        <v>0.5796</v>
      </c>
      <c r="AL379" s="4">
        <v>32.200000000000003</v>
      </c>
      <c r="AM379" s="18" t="s">
        <v>63</v>
      </c>
      <c r="AO379" s="13">
        <v>16</v>
      </c>
      <c r="AP379" s="14">
        <v>0.57720044399955595</v>
      </c>
      <c r="AQ379" s="4">
        <v>3.9000029999970001</v>
      </c>
      <c r="AR379" s="18" t="s">
        <v>91</v>
      </c>
      <c r="AT379" s="13">
        <v>16</v>
      </c>
      <c r="AU379" s="14">
        <v>0.48839999999999995</v>
      </c>
      <c r="AV379" s="4">
        <v>11.1</v>
      </c>
      <c r="AW379" s="18" t="s">
        <v>46</v>
      </c>
      <c r="AY379" s="13">
        <v>16</v>
      </c>
      <c r="AZ379" s="14">
        <v>0.57678571428571423</v>
      </c>
      <c r="BA379" s="4">
        <v>6.0714285714285712</v>
      </c>
      <c r="BB379" s="18" t="s">
        <v>52</v>
      </c>
      <c r="BD379" s="13">
        <v>16</v>
      </c>
      <c r="BE379" s="14">
        <v>0.53039999999999998</v>
      </c>
      <c r="BF379" s="4">
        <v>6.8</v>
      </c>
      <c r="BG379" s="18" t="s">
        <v>33</v>
      </c>
    </row>
    <row r="380" spans="1:60" ht="19.5" thickBot="1" x14ac:dyDescent="0.45">
      <c r="A380" s="13">
        <v>17</v>
      </c>
      <c r="B380" s="14">
        <v>0.73080000000000001</v>
      </c>
      <c r="C380" s="4">
        <v>25.2</v>
      </c>
      <c r="D380" s="18" t="s">
        <v>69</v>
      </c>
      <c r="F380" s="13">
        <v>17</v>
      </c>
      <c r="G380" s="14">
        <v>0.435</v>
      </c>
      <c r="H380" s="4">
        <v>15</v>
      </c>
      <c r="I380" s="18" t="s">
        <v>27</v>
      </c>
      <c r="K380" s="13">
        <v>17</v>
      </c>
      <c r="L380" s="14">
        <v>0.69300000000000006</v>
      </c>
      <c r="M380" s="4">
        <v>46.2</v>
      </c>
      <c r="N380" s="18" t="s">
        <v>32</v>
      </c>
      <c r="P380" s="13">
        <v>17</v>
      </c>
      <c r="Q380" s="14">
        <v>0.69703225806451619</v>
      </c>
      <c r="R380" s="20">
        <v>4.709677419354839</v>
      </c>
      <c r="S380" s="18" t="s">
        <v>66</v>
      </c>
      <c r="U380" s="13">
        <v>17</v>
      </c>
      <c r="V380" s="14">
        <v>0.6321714285714285</v>
      </c>
      <c r="W380" s="4">
        <v>27.485714285714284</v>
      </c>
      <c r="X380" s="18" t="s">
        <v>52</v>
      </c>
      <c r="Z380" s="13">
        <v>17</v>
      </c>
      <c r="AA380" s="14">
        <v>0.64980000000000004</v>
      </c>
      <c r="AB380" s="4">
        <v>11.4</v>
      </c>
      <c r="AC380" s="18" t="s">
        <v>39</v>
      </c>
      <c r="AE380" s="13">
        <v>17</v>
      </c>
      <c r="AF380" s="14">
        <v>0.51300000000000001</v>
      </c>
      <c r="AG380" s="20">
        <v>5.4</v>
      </c>
      <c r="AH380" s="18" t="s">
        <v>33</v>
      </c>
      <c r="AJ380" s="13">
        <v>17</v>
      </c>
      <c r="AK380" s="14">
        <v>0.48385297297297297</v>
      </c>
      <c r="AL380" s="4">
        <v>6.2032432432432429</v>
      </c>
      <c r="AM380" s="18" t="s">
        <v>50</v>
      </c>
      <c r="AO380" s="13">
        <v>17</v>
      </c>
      <c r="AP380" s="14">
        <v>0.46550000000000002</v>
      </c>
      <c r="AQ380" s="4">
        <v>4.9000000000000004</v>
      </c>
      <c r="AR380" s="18" t="s">
        <v>32</v>
      </c>
      <c r="AT380" s="13">
        <v>17</v>
      </c>
      <c r="AU380" s="14">
        <v>0.47880000000000006</v>
      </c>
      <c r="AV380" s="20">
        <v>8.4</v>
      </c>
      <c r="AW380" s="18" t="s">
        <v>63</v>
      </c>
      <c r="AY380" s="13">
        <v>17</v>
      </c>
      <c r="AZ380" s="14">
        <v>0.57243857142857146</v>
      </c>
      <c r="BA380" s="4">
        <v>16.83642857142857</v>
      </c>
      <c r="BB380" s="18" t="s">
        <v>28</v>
      </c>
      <c r="BD380" s="13">
        <v>17</v>
      </c>
      <c r="BE380" s="14">
        <v>0.51800000000000002</v>
      </c>
      <c r="BF380" s="4">
        <v>3.5</v>
      </c>
      <c r="BG380" s="18" t="s">
        <v>29</v>
      </c>
    </row>
    <row r="381" spans="1:60" ht="19.5" thickBot="1" x14ac:dyDescent="0.45">
      <c r="A381" s="40">
        <v>18</v>
      </c>
      <c r="B381" s="22">
        <v>0.38480044399955604</v>
      </c>
      <c r="C381" s="23">
        <v>2.6000029999970002</v>
      </c>
      <c r="D381" s="24" t="s">
        <v>83</v>
      </c>
      <c r="F381" s="40">
        <v>18</v>
      </c>
      <c r="G381" s="22">
        <v>0.42180000000000001</v>
      </c>
      <c r="H381" s="23">
        <v>7.4</v>
      </c>
      <c r="I381" s="24" t="s">
        <v>26</v>
      </c>
      <c r="K381" s="40">
        <v>18</v>
      </c>
      <c r="L381" s="22">
        <v>0.65549999999999997</v>
      </c>
      <c r="M381" s="23">
        <v>11.5</v>
      </c>
      <c r="N381" s="24" t="s">
        <v>152</v>
      </c>
      <c r="P381" s="40">
        <v>18</v>
      </c>
      <c r="Q381" s="22">
        <v>0.66500037999962003</v>
      </c>
      <c r="R381" s="23">
        <v>7.0000039999960002</v>
      </c>
      <c r="S381" s="24" t="s">
        <v>31</v>
      </c>
      <c r="U381" s="40">
        <v>18</v>
      </c>
      <c r="V381" s="22">
        <v>0.58079999999999998</v>
      </c>
      <c r="W381" s="23">
        <v>24.2</v>
      </c>
      <c r="X381" s="24" t="s">
        <v>55</v>
      </c>
      <c r="Z381" s="40">
        <v>18</v>
      </c>
      <c r="AA381" s="22">
        <v>0.26488909512761022</v>
      </c>
      <c r="AB381" s="39">
        <v>1.7897911832946636</v>
      </c>
      <c r="AC381" s="24" t="s">
        <v>37</v>
      </c>
      <c r="AE381" s="40">
        <v>18</v>
      </c>
      <c r="AF381" s="22">
        <v>0.45600000000000002</v>
      </c>
      <c r="AG381" s="23">
        <v>8</v>
      </c>
      <c r="AH381" s="24" t="s">
        <v>39</v>
      </c>
      <c r="AJ381" s="40">
        <v>18</v>
      </c>
      <c r="AK381" s="22">
        <v>0.47499999999999998</v>
      </c>
      <c r="AL381" s="23">
        <v>5</v>
      </c>
      <c r="AM381" s="24" t="s">
        <v>33</v>
      </c>
      <c r="AO381" s="40">
        <v>18</v>
      </c>
      <c r="AP381" s="22">
        <v>0.42899999999999999</v>
      </c>
      <c r="AQ381" s="23">
        <v>5.5</v>
      </c>
      <c r="AR381" s="24" t="s">
        <v>53</v>
      </c>
      <c r="AT381" s="40">
        <v>18</v>
      </c>
      <c r="AU381" s="22">
        <v>0.45760000000000001</v>
      </c>
      <c r="AV381" s="23">
        <v>8.8000000000000007</v>
      </c>
      <c r="AW381" s="24" t="s">
        <v>39</v>
      </c>
      <c r="AY381" s="40">
        <v>18</v>
      </c>
      <c r="AZ381" s="22">
        <v>0.51329999999999998</v>
      </c>
      <c r="BA381" s="23">
        <v>17.7</v>
      </c>
      <c r="BB381" s="24" t="s">
        <v>48</v>
      </c>
      <c r="BD381" s="40">
        <v>18</v>
      </c>
      <c r="BE381" s="22">
        <v>0.47998047337278105</v>
      </c>
      <c r="BF381" s="23">
        <v>8.4207100591715971</v>
      </c>
      <c r="BG381" s="24" t="s">
        <v>22</v>
      </c>
    </row>
    <row r="382" spans="1:60" x14ac:dyDescent="0.4">
      <c r="A382" s="27">
        <v>19</v>
      </c>
      <c r="B382" s="14">
        <v>0.31</v>
      </c>
      <c r="C382" s="4">
        <v>98.828571428571422</v>
      </c>
      <c r="D382" s="28" t="s">
        <v>26</v>
      </c>
      <c r="E382" s="29"/>
      <c r="F382" s="27">
        <v>19</v>
      </c>
      <c r="G382" s="14">
        <v>0.31</v>
      </c>
      <c r="H382" s="4">
        <v>83.6</v>
      </c>
      <c r="I382" s="28" t="s">
        <v>36</v>
      </c>
      <c r="J382" s="29"/>
      <c r="K382" s="27">
        <v>19</v>
      </c>
      <c r="L382" s="14">
        <v>0.31</v>
      </c>
      <c r="M382" s="4">
        <v>73.3</v>
      </c>
      <c r="N382" s="28" t="s">
        <v>30</v>
      </c>
      <c r="O382" s="29"/>
      <c r="P382" s="27">
        <v>19</v>
      </c>
      <c r="Q382" s="14">
        <v>0.31</v>
      </c>
      <c r="R382" s="4">
        <v>65.000020999979</v>
      </c>
      <c r="S382" s="28" t="s">
        <v>24</v>
      </c>
      <c r="T382" s="29"/>
      <c r="U382" s="27">
        <v>19</v>
      </c>
      <c r="V382" s="14">
        <v>0.31</v>
      </c>
      <c r="W382" s="4">
        <v>62.193939393939395</v>
      </c>
      <c r="X382" s="28" t="s">
        <v>49</v>
      </c>
      <c r="Y382" s="29"/>
      <c r="Z382" s="27">
        <v>19</v>
      </c>
      <c r="AA382" s="14">
        <v>0.31</v>
      </c>
      <c r="AB382" s="4">
        <v>133.15</v>
      </c>
      <c r="AC382" s="28" t="s">
        <v>29</v>
      </c>
      <c r="AD382" s="29"/>
      <c r="AE382" s="27">
        <v>19</v>
      </c>
      <c r="AF382" s="14">
        <v>0.31</v>
      </c>
      <c r="AG382" s="4">
        <v>74.400000000000006</v>
      </c>
      <c r="AH382" s="28" t="s">
        <v>46</v>
      </c>
      <c r="AI382" s="29"/>
      <c r="AJ382" s="27">
        <v>19</v>
      </c>
      <c r="AK382" s="14">
        <v>0.31</v>
      </c>
      <c r="AL382" s="4">
        <v>79.7</v>
      </c>
      <c r="AM382" s="28" t="s">
        <v>27</v>
      </c>
      <c r="AN382" s="29"/>
      <c r="AO382" s="27">
        <v>19</v>
      </c>
      <c r="AP382" s="14">
        <v>0.31</v>
      </c>
      <c r="AQ382" s="4">
        <v>92.833333333333329</v>
      </c>
      <c r="AR382" s="28" t="s">
        <v>24</v>
      </c>
      <c r="AS382" s="29"/>
      <c r="AT382" s="27">
        <v>19</v>
      </c>
      <c r="AU382" s="14">
        <v>0.31</v>
      </c>
      <c r="AV382" s="4">
        <v>86.330434782608691</v>
      </c>
      <c r="AW382" s="28" t="s">
        <v>29</v>
      </c>
      <c r="AX382" s="29"/>
      <c r="AY382" s="27">
        <v>19</v>
      </c>
      <c r="AZ382" s="14">
        <v>0.31</v>
      </c>
      <c r="BA382" s="4">
        <v>103.3</v>
      </c>
      <c r="BB382" s="28" t="s">
        <v>29</v>
      </c>
      <c r="BC382" s="29"/>
      <c r="BD382" s="27">
        <v>19</v>
      </c>
      <c r="BE382" s="14">
        <v>0.31</v>
      </c>
      <c r="BF382" s="4">
        <v>98.184615384615398</v>
      </c>
      <c r="BG382" s="28" t="s">
        <v>40</v>
      </c>
      <c r="BH382" s="29"/>
    </row>
    <row r="383" spans="1:60" x14ac:dyDescent="0.4">
      <c r="A383" s="27">
        <v>20</v>
      </c>
      <c r="B383" s="14">
        <v>0.3</v>
      </c>
      <c r="C383" s="4">
        <v>191</v>
      </c>
      <c r="D383" s="28" t="s">
        <v>55</v>
      </c>
      <c r="E383" s="30"/>
      <c r="F383" s="27">
        <v>20</v>
      </c>
      <c r="G383" s="14">
        <v>0.3</v>
      </c>
      <c r="H383" s="4">
        <v>235.15714285714284</v>
      </c>
      <c r="I383" s="28" t="s">
        <v>21</v>
      </c>
      <c r="J383" s="30"/>
      <c r="K383" s="27">
        <v>20</v>
      </c>
      <c r="L383" s="14">
        <v>0.3</v>
      </c>
      <c r="M383" s="4">
        <v>60.6</v>
      </c>
      <c r="N383" s="28" t="s">
        <v>44</v>
      </c>
      <c r="O383" s="30"/>
      <c r="P383" s="27">
        <v>20</v>
      </c>
      <c r="Q383" s="14">
        <v>0.3</v>
      </c>
      <c r="R383" s="4">
        <v>63.7</v>
      </c>
      <c r="S383" s="28" t="s">
        <v>93</v>
      </c>
      <c r="T383" s="30"/>
      <c r="U383" s="27">
        <v>20</v>
      </c>
      <c r="V383" s="14">
        <v>0.3</v>
      </c>
      <c r="W383" s="4">
        <v>82.2</v>
      </c>
      <c r="X383" s="28" t="s">
        <v>21</v>
      </c>
      <c r="Y383" s="30"/>
      <c r="Z383" s="27">
        <v>20</v>
      </c>
      <c r="AA383" s="14">
        <v>0.3</v>
      </c>
      <c r="AB383" s="4">
        <v>130.9</v>
      </c>
      <c r="AC383" s="28" t="s">
        <v>36</v>
      </c>
      <c r="AD383" s="30"/>
      <c r="AE383" s="27">
        <v>20</v>
      </c>
      <c r="AF383" s="14">
        <v>0.3</v>
      </c>
      <c r="AG383" s="4">
        <v>78.099999999999994</v>
      </c>
      <c r="AH383" s="28" t="s">
        <v>42</v>
      </c>
      <c r="AI383" s="30"/>
      <c r="AJ383" s="27">
        <v>20</v>
      </c>
      <c r="AK383" s="14">
        <v>0.3</v>
      </c>
      <c r="AL383" s="4">
        <v>234.70002199997799</v>
      </c>
      <c r="AM383" s="28" t="s">
        <v>24</v>
      </c>
      <c r="AN383" s="30"/>
      <c r="AO383" s="27">
        <v>20</v>
      </c>
      <c r="AP383" s="14">
        <v>0.3</v>
      </c>
      <c r="AQ383" s="4">
        <v>269.3</v>
      </c>
      <c r="AR383" s="28" t="s">
        <v>90</v>
      </c>
      <c r="AS383" s="30"/>
      <c r="AT383" s="27">
        <v>20</v>
      </c>
      <c r="AU383" s="14">
        <v>0.3</v>
      </c>
      <c r="AV383" s="4">
        <v>97.957894736842107</v>
      </c>
      <c r="AW383" s="28" t="s">
        <v>19</v>
      </c>
      <c r="AX383" s="30"/>
      <c r="AY383" s="27">
        <v>20</v>
      </c>
      <c r="AZ383" s="14">
        <v>0.3</v>
      </c>
      <c r="BA383" s="20">
        <v>82.607142857142861</v>
      </c>
      <c r="BB383" s="28" t="s">
        <v>41</v>
      </c>
      <c r="BC383" s="30"/>
      <c r="BD383" s="27">
        <v>20</v>
      </c>
      <c r="BE383" s="14">
        <v>0.3</v>
      </c>
      <c r="BF383" s="4">
        <v>75.900000000000006</v>
      </c>
      <c r="BG383" s="28" t="s">
        <v>23</v>
      </c>
      <c r="BH383" s="30"/>
    </row>
    <row r="384" spans="1:60" x14ac:dyDescent="0.4">
      <c r="A384" s="27">
        <v>21</v>
      </c>
      <c r="B384" s="14">
        <v>0.28999999999999998</v>
      </c>
      <c r="C384" s="4">
        <v>172.9</v>
      </c>
      <c r="D384" s="28" t="s">
        <v>45</v>
      </c>
      <c r="E384" s="31"/>
      <c r="F384" s="27">
        <v>21</v>
      </c>
      <c r="G384" s="14">
        <v>0.28999999999999998</v>
      </c>
      <c r="H384" s="4">
        <v>308.64999999999998</v>
      </c>
      <c r="I384" s="28" t="s">
        <v>35</v>
      </c>
      <c r="J384" s="31"/>
      <c r="K384" s="27">
        <v>21</v>
      </c>
      <c r="L384" s="14">
        <v>0.28999999999999998</v>
      </c>
      <c r="M384" s="4">
        <v>91</v>
      </c>
      <c r="N384" s="28" t="s">
        <v>51</v>
      </c>
      <c r="O384" s="31"/>
      <c r="P384" s="27">
        <v>21</v>
      </c>
      <c r="Q384" s="14">
        <v>0.28999999999999998</v>
      </c>
      <c r="R384" s="4">
        <v>113</v>
      </c>
      <c r="S384" s="28" t="s">
        <v>20</v>
      </c>
      <c r="T384" s="31"/>
      <c r="U384" s="27">
        <v>21</v>
      </c>
      <c r="V384" s="14">
        <v>0.28999999999999998</v>
      </c>
      <c r="W384" s="4">
        <v>85.5</v>
      </c>
      <c r="X384" s="28" t="s">
        <v>19</v>
      </c>
      <c r="Y384" s="31"/>
      <c r="Z384" s="27">
        <v>21</v>
      </c>
      <c r="AA384" s="14">
        <v>0.28999999999999998</v>
      </c>
      <c r="AB384" s="4">
        <v>166.1</v>
      </c>
      <c r="AC384" s="28" t="s">
        <v>50</v>
      </c>
      <c r="AD384" s="31"/>
      <c r="AE384" s="27">
        <v>21</v>
      </c>
      <c r="AF384" s="14">
        <v>0.28999999999999998</v>
      </c>
      <c r="AG384" s="4">
        <v>86.4</v>
      </c>
      <c r="AH384" s="28" t="s">
        <v>29</v>
      </c>
      <c r="AI384" s="31"/>
      <c r="AJ384" s="27">
        <v>21</v>
      </c>
      <c r="AK384" s="14">
        <v>0.28999999999999998</v>
      </c>
      <c r="AL384" s="4">
        <v>81.8</v>
      </c>
      <c r="AM384" s="28" t="s">
        <v>45</v>
      </c>
      <c r="AN384" s="31"/>
      <c r="AO384" s="27">
        <v>21</v>
      </c>
      <c r="AP384" s="14">
        <v>0.28999999999999998</v>
      </c>
      <c r="AQ384" s="4">
        <v>159.5</v>
      </c>
      <c r="AR384" s="28" t="s">
        <v>85</v>
      </c>
      <c r="AS384" s="31"/>
      <c r="AT384" s="27">
        <v>21</v>
      </c>
      <c r="AU384" s="14">
        <v>0.28999999999999998</v>
      </c>
      <c r="AV384" s="4">
        <v>120.24</v>
      </c>
      <c r="AW384" s="28" t="s">
        <v>34</v>
      </c>
      <c r="AX384" s="31"/>
      <c r="AY384" s="27">
        <v>21</v>
      </c>
      <c r="AZ384" s="14">
        <v>0.28999999999999998</v>
      </c>
      <c r="BA384" s="4">
        <v>93.25</v>
      </c>
      <c r="BB384" s="28" t="s">
        <v>23</v>
      </c>
      <c r="BC384" s="31"/>
      <c r="BD384" s="27">
        <v>21</v>
      </c>
      <c r="BE384" s="14">
        <v>0.28999999999999998</v>
      </c>
      <c r="BF384" s="4">
        <v>209.75</v>
      </c>
      <c r="BG384" s="28" t="s">
        <v>28</v>
      </c>
      <c r="BH384" s="31"/>
    </row>
    <row r="385" spans="1:65" x14ac:dyDescent="0.4">
      <c r="A385" s="27">
        <v>22</v>
      </c>
      <c r="B385" s="14">
        <v>0.28000000000000003</v>
      </c>
      <c r="C385" s="4">
        <v>196.9</v>
      </c>
      <c r="D385" s="28" t="s">
        <v>51</v>
      </c>
      <c r="E385" s="32"/>
      <c r="F385" s="27">
        <v>22</v>
      </c>
      <c r="G385" s="14">
        <v>0.28000000000000003</v>
      </c>
      <c r="H385" s="4">
        <v>0</v>
      </c>
      <c r="I385" s="28" t="s">
        <v>62</v>
      </c>
      <c r="J385" s="32"/>
      <c r="K385" s="27">
        <v>22</v>
      </c>
      <c r="L385" s="14">
        <v>0.28000000000000003</v>
      </c>
      <c r="M385" s="4">
        <v>144.9</v>
      </c>
      <c r="N385" s="28" t="s">
        <v>65</v>
      </c>
      <c r="O385" s="32"/>
      <c r="P385" s="27">
        <v>22</v>
      </c>
      <c r="Q385" s="14">
        <v>0.28000000000000003</v>
      </c>
      <c r="R385" s="4">
        <v>120</v>
      </c>
      <c r="S385" s="28" t="s">
        <v>70</v>
      </c>
      <c r="T385" s="32"/>
      <c r="U385" s="27">
        <v>22</v>
      </c>
      <c r="V385" s="14">
        <v>0.28000000000000003</v>
      </c>
      <c r="W385" s="4">
        <v>89.1</v>
      </c>
      <c r="X385" s="28" t="s">
        <v>20</v>
      </c>
      <c r="Y385" s="32"/>
      <c r="Z385" s="27">
        <v>22</v>
      </c>
      <c r="AA385" s="14">
        <v>0.28000000000000003</v>
      </c>
      <c r="AB385" s="4">
        <v>120.36</v>
      </c>
      <c r="AC385" s="28" t="s">
        <v>43</v>
      </c>
      <c r="AD385" s="32"/>
      <c r="AE385" s="27">
        <v>22</v>
      </c>
      <c r="AF385" s="14">
        <v>0.28000000000000003</v>
      </c>
      <c r="AG385" s="4">
        <v>145.65</v>
      </c>
      <c r="AH385" s="28" t="s">
        <v>28</v>
      </c>
      <c r="AI385" s="32"/>
      <c r="AJ385" s="27">
        <v>22</v>
      </c>
      <c r="AK385" s="14">
        <v>0.28000000000000003</v>
      </c>
      <c r="AL385" s="4">
        <v>97.568181818181813</v>
      </c>
      <c r="AM385" s="28" t="s">
        <v>25</v>
      </c>
      <c r="AN385" s="32"/>
      <c r="AO385" s="27">
        <v>22</v>
      </c>
      <c r="AP385" s="14">
        <v>0.28000000000000003</v>
      </c>
      <c r="AQ385" s="4">
        <v>169.3</v>
      </c>
      <c r="AR385" s="28" t="s">
        <v>92</v>
      </c>
      <c r="AS385" s="32"/>
      <c r="AT385" s="27">
        <v>22</v>
      </c>
      <c r="AU385" s="14">
        <v>0.28000000000000003</v>
      </c>
      <c r="AV385" s="4">
        <v>86.168421052631572</v>
      </c>
      <c r="AW385" s="28" t="s">
        <v>36</v>
      </c>
      <c r="AX385" s="32"/>
      <c r="AY385" s="27">
        <v>22</v>
      </c>
      <c r="AZ385" s="14">
        <v>0.28000000000000003</v>
      </c>
      <c r="BA385" s="4">
        <v>105.41818181818182</v>
      </c>
      <c r="BB385" s="28" t="s">
        <v>45</v>
      </c>
      <c r="BC385" s="32"/>
      <c r="BD385" s="27">
        <v>22</v>
      </c>
      <c r="BE385" s="14">
        <v>0.28000000000000003</v>
      </c>
      <c r="BF385" s="4">
        <v>0</v>
      </c>
      <c r="BG385" s="28" t="s">
        <v>62</v>
      </c>
      <c r="BH385" s="32"/>
    </row>
    <row r="386" spans="1:65" x14ac:dyDescent="0.4">
      <c r="A386" s="27">
        <v>23</v>
      </c>
      <c r="B386" s="14">
        <v>0.27</v>
      </c>
      <c r="C386" s="4">
        <v>124.2</v>
      </c>
      <c r="D386" s="28" t="s">
        <v>92</v>
      </c>
      <c r="E386" s="32"/>
      <c r="F386" s="27">
        <v>23</v>
      </c>
      <c r="G386" s="14">
        <v>0.27</v>
      </c>
      <c r="H386" s="4">
        <v>0</v>
      </c>
      <c r="I386" s="28" t="s">
        <v>62</v>
      </c>
      <c r="J386" s="32"/>
      <c r="K386" s="27">
        <v>23</v>
      </c>
      <c r="L386" s="14">
        <v>0.27</v>
      </c>
      <c r="M386" s="4">
        <v>159.69999999999999</v>
      </c>
      <c r="N386" s="28" t="s">
        <v>67</v>
      </c>
      <c r="O386" s="32"/>
      <c r="P386" s="27">
        <v>23</v>
      </c>
      <c r="Q386" s="14">
        <v>0.27</v>
      </c>
      <c r="R386" s="4">
        <v>74.2</v>
      </c>
      <c r="S386" s="28" t="s">
        <v>61</v>
      </c>
      <c r="T386" s="32"/>
      <c r="U386" s="27">
        <v>23</v>
      </c>
      <c r="V386" s="14">
        <v>0.27</v>
      </c>
      <c r="W386" s="4">
        <v>180.4</v>
      </c>
      <c r="X386" s="28" t="s">
        <v>68</v>
      </c>
      <c r="Y386" s="32"/>
      <c r="Z386" s="27">
        <v>23</v>
      </c>
      <c r="AA386" s="14">
        <v>0.27</v>
      </c>
      <c r="AB386" s="4">
        <v>154.4</v>
      </c>
      <c r="AC386" s="28" t="s">
        <v>33</v>
      </c>
      <c r="AD386" s="32"/>
      <c r="AE386" s="27">
        <v>23</v>
      </c>
      <c r="AF386" s="14">
        <v>0.27</v>
      </c>
      <c r="AG386" s="4">
        <v>242.2</v>
      </c>
      <c r="AH386" s="28" t="s">
        <v>21</v>
      </c>
      <c r="AI386" s="32"/>
      <c r="AJ386" s="27">
        <v>23</v>
      </c>
      <c r="AK386" s="14">
        <v>0.27</v>
      </c>
      <c r="AL386" s="4">
        <v>160.60002499997501</v>
      </c>
      <c r="AM386" s="28" t="s">
        <v>42</v>
      </c>
      <c r="AN386" s="32"/>
      <c r="AO386" s="27">
        <v>23</v>
      </c>
      <c r="AP386" s="14">
        <v>0.27</v>
      </c>
      <c r="AQ386" s="4">
        <v>130.4</v>
      </c>
      <c r="AR386" s="28" t="s">
        <v>31</v>
      </c>
      <c r="AS386" s="32"/>
      <c r="AT386" s="27">
        <v>23</v>
      </c>
      <c r="AU386" s="14">
        <v>0.27</v>
      </c>
      <c r="AV386" s="4">
        <v>159</v>
      </c>
      <c r="AW386" s="28" t="s">
        <v>31</v>
      </c>
      <c r="AX386" s="32"/>
      <c r="AY386" s="27">
        <v>23</v>
      </c>
      <c r="AZ386" s="14">
        <v>0.27</v>
      </c>
      <c r="BA386" s="4">
        <v>168.1</v>
      </c>
      <c r="BB386" s="28" t="s">
        <v>26</v>
      </c>
      <c r="BC386" s="32"/>
      <c r="BD386" s="27">
        <v>23</v>
      </c>
      <c r="BE386" s="14">
        <v>0.27</v>
      </c>
      <c r="BF386" s="4">
        <v>0</v>
      </c>
      <c r="BG386" s="28" t="s">
        <v>62</v>
      </c>
      <c r="BH386" s="32"/>
    </row>
    <row r="387" spans="1:65" x14ac:dyDescent="0.4">
      <c r="A387" s="27">
        <v>24</v>
      </c>
      <c r="B387" s="14">
        <v>0.26</v>
      </c>
      <c r="C387" s="4">
        <v>112.2</v>
      </c>
      <c r="D387" s="41" t="s">
        <v>31</v>
      </c>
      <c r="E387" s="32"/>
      <c r="F387" s="27">
        <v>24</v>
      </c>
      <c r="G387" s="14">
        <v>0.26</v>
      </c>
      <c r="H387" s="4">
        <v>0</v>
      </c>
      <c r="I387" s="41" t="s">
        <v>62</v>
      </c>
      <c r="J387" s="32"/>
      <c r="K387" s="27">
        <v>24</v>
      </c>
      <c r="L387" s="14">
        <v>0.26</v>
      </c>
      <c r="M387" s="4">
        <v>193.9</v>
      </c>
      <c r="N387" s="41" t="s">
        <v>134</v>
      </c>
      <c r="O387" s="32"/>
      <c r="P387" s="27">
        <v>24</v>
      </c>
      <c r="Q387" s="14">
        <v>0.26</v>
      </c>
      <c r="R387" s="4">
        <v>157.4</v>
      </c>
      <c r="S387" s="41" t="s">
        <v>51</v>
      </c>
      <c r="T387" s="32"/>
      <c r="U387" s="27">
        <v>24</v>
      </c>
      <c r="V387" s="14">
        <v>0.26</v>
      </c>
      <c r="W387" s="4">
        <v>167.5</v>
      </c>
      <c r="X387" s="41" t="s">
        <v>88</v>
      </c>
      <c r="Y387" s="32"/>
      <c r="Z387" s="27">
        <v>24</v>
      </c>
      <c r="AA387" s="14">
        <v>0.26</v>
      </c>
      <c r="AB387" s="4">
        <v>168.3</v>
      </c>
      <c r="AC387" s="41" t="s">
        <v>28</v>
      </c>
      <c r="AD387" s="32"/>
      <c r="AE387" s="27">
        <v>24</v>
      </c>
      <c r="AF387" s="14">
        <v>0.26</v>
      </c>
      <c r="AG387" s="4">
        <v>255.5</v>
      </c>
      <c r="AH387" s="41" t="s">
        <v>31</v>
      </c>
      <c r="AI387" s="32"/>
      <c r="AJ387" s="27">
        <v>24</v>
      </c>
      <c r="AK387" s="14">
        <v>0.26</v>
      </c>
      <c r="AL387" s="4">
        <v>101.5</v>
      </c>
      <c r="AM387" s="41" t="s">
        <v>52</v>
      </c>
      <c r="AN387" s="32"/>
      <c r="AO387" s="27">
        <v>24</v>
      </c>
      <c r="AP387" s="14">
        <v>0.26</v>
      </c>
      <c r="AQ387" s="4">
        <v>310</v>
      </c>
      <c r="AR387" s="41" t="s">
        <v>61</v>
      </c>
      <c r="AS387" s="32"/>
      <c r="AT387" s="27">
        <v>24</v>
      </c>
      <c r="AU387" s="14">
        <v>0.26</v>
      </c>
      <c r="AV387" s="4">
        <v>132.94285714285715</v>
      </c>
      <c r="AW387" s="41" t="s">
        <v>54</v>
      </c>
      <c r="AX387" s="32"/>
      <c r="AY387" s="27">
        <v>24</v>
      </c>
      <c r="AZ387" s="14">
        <v>0.26</v>
      </c>
      <c r="BA387" s="4">
        <v>192.4</v>
      </c>
      <c r="BB387" s="41" t="s">
        <v>27</v>
      </c>
      <c r="BC387" s="32"/>
      <c r="BD387" s="27">
        <v>24</v>
      </c>
      <c r="BE387" s="14">
        <v>0.26</v>
      </c>
      <c r="BF387" s="4">
        <v>0</v>
      </c>
      <c r="BG387" s="41" t="s">
        <v>62</v>
      </c>
      <c r="BH387" s="32"/>
    </row>
    <row r="388" spans="1:65" ht="19.5" thickBot="1" x14ac:dyDescent="0.45">
      <c r="A388" s="27">
        <v>25</v>
      </c>
      <c r="B388" s="14">
        <v>0.25</v>
      </c>
      <c r="C388" s="4">
        <v>258.5</v>
      </c>
      <c r="D388" s="41" t="s">
        <v>32</v>
      </c>
      <c r="E388" s="33"/>
      <c r="F388" s="27">
        <v>25</v>
      </c>
      <c r="G388" s="14">
        <v>0.25</v>
      </c>
      <c r="H388" s="4">
        <v>0</v>
      </c>
      <c r="I388" s="41" t="s">
        <v>62</v>
      </c>
      <c r="J388" s="33"/>
      <c r="K388" s="27">
        <v>25</v>
      </c>
      <c r="L388" s="14">
        <v>0.25</v>
      </c>
      <c r="M388" s="4">
        <v>165.6</v>
      </c>
      <c r="N388" s="41" t="s">
        <v>28</v>
      </c>
      <c r="O388" s="33"/>
      <c r="P388" s="27">
        <v>25</v>
      </c>
      <c r="Q388" s="14">
        <v>0.25</v>
      </c>
      <c r="R388" s="4">
        <v>78.2</v>
      </c>
      <c r="S388" s="41" t="s">
        <v>28</v>
      </c>
      <c r="T388" s="33"/>
      <c r="U388" s="27">
        <v>25</v>
      </c>
      <c r="V388" s="14">
        <v>0.25</v>
      </c>
      <c r="W388" s="4">
        <v>128.5</v>
      </c>
      <c r="X388" s="41" t="s">
        <v>33</v>
      </c>
      <c r="Y388" s="33"/>
      <c r="Z388" s="27">
        <v>25</v>
      </c>
      <c r="AA388" s="14">
        <v>0.25</v>
      </c>
      <c r="AB388" s="4">
        <v>178.9</v>
      </c>
      <c r="AC388" s="41" t="s">
        <v>34</v>
      </c>
      <c r="AD388" s="33"/>
      <c r="AE388" s="27">
        <v>25</v>
      </c>
      <c r="AF388" s="14">
        <v>0.25</v>
      </c>
      <c r="AG388" s="4">
        <v>434.7</v>
      </c>
      <c r="AH388" s="41" t="s">
        <v>54</v>
      </c>
      <c r="AI388" s="33"/>
      <c r="AJ388" s="27">
        <v>25</v>
      </c>
      <c r="AK388" s="14">
        <v>0.25</v>
      </c>
      <c r="AL388" s="4">
        <v>210.4</v>
      </c>
      <c r="AM388" s="41" t="s">
        <v>54</v>
      </c>
      <c r="AN388" s="33"/>
      <c r="AO388" s="27">
        <v>25</v>
      </c>
      <c r="AP388" s="14">
        <v>0.25</v>
      </c>
      <c r="AQ388" s="4">
        <v>126.3</v>
      </c>
      <c r="AR388" s="41" t="s">
        <v>89</v>
      </c>
      <c r="AS388" s="33"/>
      <c r="AT388" s="27">
        <v>25</v>
      </c>
      <c r="AU388" s="14">
        <v>0.25</v>
      </c>
      <c r="AV388" s="4">
        <v>101.8</v>
      </c>
      <c r="AW388" s="41" t="s">
        <v>40</v>
      </c>
      <c r="AX388" s="33"/>
      <c r="AY388" s="27">
        <v>25</v>
      </c>
      <c r="AZ388" s="14">
        <v>0.25</v>
      </c>
      <c r="BA388" s="4">
        <v>119.6</v>
      </c>
      <c r="BB388" s="41" t="s">
        <v>50</v>
      </c>
      <c r="BC388" s="33"/>
      <c r="BD388" s="27">
        <v>25</v>
      </c>
      <c r="BE388" s="14">
        <v>0.25</v>
      </c>
      <c r="BF388" s="4">
        <v>0</v>
      </c>
      <c r="BG388" s="41" t="s">
        <v>62</v>
      </c>
      <c r="BH388" s="33"/>
    </row>
    <row r="389" spans="1:65" ht="19.5" thickBot="1" x14ac:dyDescent="0.45">
      <c r="A389" s="27">
        <v>26</v>
      </c>
      <c r="B389" s="14">
        <v>0.24</v>
      </c>
      <c r="C389" s="4">
        <v>135.9</v>
      </c>
      <c r="D389" s="28" t="s">
        <v>36</v>
      </c>
      <c r="E389" s="35"/>
      <c r="F389" s="27">
        <v>26</v>
      </c>
      <c r="G389" s="14">
        <v>0.24</v>
      </c>
      <c r="H389" s="4">
        <v>0</v>
      </c>
      <c r="I389" s="28" t="s">
        <v>62</v>
      </c>
      <c r="J389" s="35"/>
      <c r="K389" s="27">
        <v>26</v>
      </c>
      <c r="L389" s="14">
        <v>0.24</v>
      </c>
      <c r="M389" s="4">
        <v>81.170833333333334</v>
      </c>
      <c r="N389" s="28" t="s">
        <v>138</v>
      </c>
      <c r="O389" s="35"/>
      <c r="P389" s="27">
        <v>26</v>
      </c>
      <c r="Q389" s="14">
        <v>0.24</v>
      </c>
      <c r="R389" s="4">
        <v>82.1</v>
      </c>
      <c r="S389" s="28" t="s">
        <v>54</v>
      </c>
      <c r="T389" s="35"/>
      <c r="U389" s="27">
        <v>26</v>
      </c>
      <c r="V389" s="14">
        <v>0.24</v>
      </c>
      <c r="W389" s="4">
        <v>132.1</v>
      </c>
      <c r="X389" s="28" t="s">
        <v>36</v>
      </c>
      <c r="Y389" s="35"/>
      <c r="Z389" s="27">
        <v>26</v>
      </c>
      <c r="AA389" s="14">
        <v>0.24</v>
      </c>
      <c r="AB389" s="4">
        <v>245.1</v>
      </c>
      <c r="AC389" s="28" t="s">
        <v>31</v>
      </c>
      <c r="AD389" s="35"/>
      <c r="AE389" s="27">
        <v>26</v>
      </c>
      <c r="AF389" s="14">
        <v>0.24</v>
      </c>
      <c r="AG389" s="4">
        <v>337</v>
      </c>
      <c r="AH389" s="28" t="s">
        <v>36</v>
      </c>
      <c r="AI389" s="35"/>
      <c r="AJ389" s="27">
        <v>26</v>
      </c>
      <c r="AK389" s="14">
        <v>0.24</v>
      </c>
      <c r="AL389" s="4">
        <v>165.5</v>
      </c>
      <c r="AM389" s="28" t="s">
        <v>49</v>
      </c>
      <c r="AN389" s="35"/>
      <c r="AO389" s="27">
        <v>26</v>
      </c>
      <c r="AP389" s="14">
        <v>0.24</v>
      </c>
      <c r="AQ389" s="4">
        <v>136.9</v>
      </c>
      <c r="AR389" s="28" t="s">
        <v>25</v>
      </c>
      <c r="AS389" s="35"/>
      <c r="AT389" s="27">
        <v>26</v>
      </c>
      <c r="AU389" s="14">
        <v>0.24</v>
      </c>
      <c r="AV389" s="4">
        <v>326</v>
      </c>
      <c r="AW389" s="28" t="s">
        <v>24</v>
      </c>
      <c r="AX389" s="35"/>
      <c r="AY389" s="27">
        <v>26</v>
      </c>
      <c r="AZ389" s="14">
        <v>0.24</v>
      </c>
      <c r="BA389" s="4">
        <v>179.6</v>
      </c>
      <c r="BB389" s="28" t="s">
        <v>54</v>
      </c>
      <c r="BC389" s="35"/>
      <c r="BD389" s="27">
        <v>26</v>
      </c>
      <c r="BE389" s="14">
        <v>0.24</v>
      </c>
      <c r="BF389" s="4">
        <v>0</v>
      </c>
      <c r="BG389" s="28" t="s">
        <v>62</v>
      </c>
      <c r="BH389" s="35"/>
    </row>
    <row r="390" spans="1:65" x14ac:dyDescent="0.4">
      <c r="A390" s="27">
        <v>27</v>
      </c>
      <c r="B390" s="14">
        <v>0.23</v>
      </c>
      <c r="C390" s="4">
        <v>139.5</v>
      </c>
      <c r="D390" s="28" t="s">
        <v>66</v>
      </c>
      <c r="E390" s="36"/>
      <c r="F390" s="27">
        <v>27</v>
      </c>
      <c r="G390" s="14">
        <v>0.23</v>
      </c>
      <c r="H390" s="4">
        <v>0</v>
      </c>
      <c r="I390" s="28" t="s">
        <v>62</v>
      </c>
      <c r="J390" s="36"/>
      <c r="K390" s="27">
        <v>27</v>
      </c>
      <c r="L390" s="14">
        <v>0.23</v>
      </c>
      <c r="M390" s="4">
        <v>85.3</v>
      </c>
      <c r="N390" s="28" t="s">
        <v>41</v>
      </c>
      <c r="O390" s="36"/>
      <c r="P390" s="27">
        <v>27</v>
      </c>
      <c r="Q390" s="14">
        <v>0.23</v>
      </c>
      <c r="R390" s="4">
        <v>112.8</v>
      </c>
      <c r="S390" s="28" t="s">
        <v>91</v>
      </c>
      <c r="T390" s="36"/>
      <c r="U390" s="27">
        <v>27</v>
      </c>
      <c r="V390" s="14">
        <v>0.23</v>
      </c>
      <c r="W390" s="4">
        <v>122.2</v>
      </c>
      <c r="X390" s="28" t="s">
        <v>60</v>
      </c>
      <c r="Y390" s="36"/>
      <c r="Z390" s="27">
        <v>27</v>
      </c>
      <c r="AA390" s="14">
        <v>0.23</v>
      </c>
      <c r="AB390" s="4">
        <v>268.39999999999998</v>
      </c>
      <c r="AC390" s="28" t="s">
        <v>24</v>
      </c>
      <c r="AD390" s="36"/>
      <c r="AE390" s="27">
        <v>27</v>
      </c>
      <c r="AF390" s="14">
        <v>0.23</v>
      </c>
      <c r="AG390" s="4">
        <v>354.1</v>
      </c>
      <c r="AH390" s="28" t="s">
        <v>24</v>
      </c>
      <c r="AI390" s="36"/>
      <c r="AJ390" s="27">
        <v>27</v>
      </c>
      <c r="AK390" s="14">
        <v>0.23</v>
      </c>
      <c r="AL390" s="4">
        <v>230.8</v>
      </c>
      <c r="AM390" s="28" t="s">
        <v>30</v>
      </c>
      <c r="AN390" s="36"/>
      <c r="AO390" s="27">
        <v>27</v>
      </c>
      <c r="AP390" s="14">
        <v>0.23</v>
      </c>
      <c r="AQ390" s="4">
        <v>147.6</v>
      </c>
      <c r="AR390" s="28" t="s">
        <v>34</v>
      </c>
      <c r="AS390" s="36"/>
      <c r="AT390" s="27">
        <v>27</v>
      </c>
      <c r="AU390" s="14">
        <v>0.23</v>
      </c>
      <c r="AV390" s="4">
        <v>185.4</v>
      </c>
      <c r="AW390" s="28" t="s">
        <v>35</v>
      </c>
      <c r="AX390" s="36"/>
      <c r="AY390" s="27">
        <v>27</v>
      </c>
      <c r="AZ390" s="14">
        <v>0.23</v>
      </c>
      <c r="BA390" s="4">
        <v>232.9</v>
      </c>
      <c r="BB390" s="28" t="s">
        <v>43</v>
      </c>
      <c r="BC390" s="36"/>
      <c r="BD390" s="27">
        <v>27</v>
      </c>
      <c r="BE390" s="14">
        <v>0.23</v>
      </c>
      <c r="BF390" s="4">
        <v>0</v>
      </c>
      <c r="BG390" s="28" t="s">
        <v>62</v>
      </c>
      <c r="BH390" s="36"/>
    </row>
    <row r="391" spans="1:65" x14ac:dyDescent="0.4">
      <c r="A391" s="27">
        <v>28</v>
      </c>
      <c r="B391" s="14">
        <v>0.22</v>
      </c>
      <c r="C391" s="4">
        <v>145.6</v>
      </c>
      <c r="D391" s="28" t="s">
        <v>57</v>
      </c>
      <c r="F391" s="27">
        <v>28</v>
      </c>
      <c r="G391" s="14">
        <v>0.22</v>
      </c>
      <c r="H391" s="4">
        <v>0</v>
      </c>
      <c r="I391" s="28" t="s">
        <v>62</v>
      </c>
      <c r="K391" s="27">
        <v>28</v>
      </c>
      <c r="L391" s="14">
        <v>0.22</v>
      </c>
      <c r="M391" s="4">
        <v>89.9</v>
      </c>
      <c r="N391" s="28" t="s">
        <v>93</v>
      </c>
      <c r="P391" s="27">
        <v>28</v>
      </c>
      <c r="Q391" s="14">
        <v>0.22</v>
      </c>
      <c r="R391" s="4">
        <v>115.5</v>
      </c>
      <c r="S391" s="28" t="s">
        <v>46</v>
      </c>
      <c r="U391" s="27">
        <v>28</v>
      </c>
      <c r="V391" s="14">
        <v>0.22</v>
      </c>
      <c r="W391" s="4">
        <v>125.8</v>
      </c>
      <c r="X391" s="28" t="s">
        <v>43</v>
      </c>
      <c r="Z391" s="27">
        <v>28</v>
      </c>
      <c r="AA391" s="14">
        <v>0.22</v>
      </c>
      <c r="AB391" s="4">
        <v>352.3</v>
      </c>
      <c r="AC391" s="28" t="s">
        <v>23</v>
      </c>
      <c r="AE391" s="27">
        <v>28</v>
      </c>
      <c r="AF391" s="14">
        <v>0.22</v>
      </c>
      <c r="AG391" s="4">
        <v>358.6</v>
      </c>
      <c r="AH391" s="28" t="s">
        <v>35</v>
      </c>
      <c r="AJ391" s="27">
        <v>28</v>
      </c>
      <c r="AK391" s="14">
        <v>0.22</v>
      </c>
      <c r="AL391" s="4">
        <v>339.00002999997002</v>
      </c>
      <c r="AM391" s="28" t="s">
        <v>40</v>
      </c>
      <c r="AO391" s="27">
        <v>28</v>
      </c>
      <c r="AP391" s="14">
        <v>0.22</v>
      </c>
      <c r="AQ391" s="4">
        <v>160.19999999999999</v>
      </c>
      <c r="AR391" s="28" t="s">
        <v>84</v>
      </c>
      <c r="AT391" s="27">
        <v>28</v>
      </c>
      <c r="AU391" s="14">
        <v>0.22</v>
      </c>
      <c r="AV391" s="4">
        <v>447.4</v>
      </c>
      <c r="AW391" s="28" t="s">
        <v>21</v>
      </c>
      <c r="AY391" s="27">
        <v>28</v>
      </c>
      <c r="AZ391" s="14">
        <v>0.22</v>
      </c>
      <c r="BA391" s="4">
        <v>185.4</v>
      </c>
      <c r="BB391" s="28" t="s">
        <v>22</v>
      </c>
      <c r="BD391" s="27">
        <v>28</v>
      </c>
      <c r="BE391" s="14">
        <v>0.22</v>
      </c>
      <c r="BF391" s="4">
        <v>0</v>
      </c>
      <c r="BG391" s="28" t="s">
        <v>62</v>
      </c>
    </row>
    <row r="392" spans="1:65" x14ac:dyDescent="0.4">
      <c r="A392" s="27">
        <v>29</v>
      </c>
      <c r="B392" s="14">
        <v>0.21</v>
      </c>
      <c r="C392" s="4">
        <v>157.9</v>
      </c>
      <c r="D392" s="28" t="s">
        <v>25</v>
      </c>
      <c r="F392" s="27">
        <v>29</v>
      </c>
      <c r="G392" s="14">
        <v>0.21</v>
      </c>
      <c r="H392" s="4">
        <v>0</v>
      </c>
      <c r="I392" s="28" t="s">
        <v>62</v>
      </c>
      <c r="K392" s="27">
        <v>29</v>
      </c>
      <c r="L392" s="14">
        <v>0.21</v>
      </c>
      <c r="M392" s="4">
        <v>173.3</v>
      </c>
      <c r="N392" s="28" t="s">
        <v>61</v>
      </c>
      <c r="P392" s="27">
        <v>29</v>
      </c>
      <c r="Q392" s="14">
        <v>0.21</v>
      </c>
      <c r="R392" s="4">
        <v>127.5</v>
      </c>
      <c r="S392" s="28" t="s">
        <v>32</v>
      </c>
      <c r="U392" s="27">
        <v>29</v>
      </c>
      <c r="V392" s="14">
        <v>0.21</v>
      </c>
      <c r="W392" s="4">
        <v>135.80000000000001</v>
      </c>
      <c r="X392" s="28" t="s">
        <v>39</v>
      </c>
      <c r="Z392" s="27">
        <v>29</v>
      </c>
      <c r="AA392" s="14">
        <v>0.21</v>
      </c>
      <c r="AB392" s="4">
        <v>0</v>
      </c>
      <c r="AC392" s="28" t="s">
        <v>62</v>
      </c>
      <c r="AE392" s="27">
        <v>29</v>
      </c>
      <c r="AF392" s="14">
        <v>0.21</v>
      </c>
      <c r="AG392" s="4">
        <v>0</v>
      </c>
      <c r="AH392" s="28" t="s">
        <v>62</v>
      </c>
      <c r="AJ392" s="27">
        <v>29</v>
      </c>
      <c r="AK392" s="14">
        <v>0.21</v>
      </c>
      <c r="AL392" s="4">
        <v>179.1</v>
      </c>
      <c r="AM392" s="28" t="s">
        <v>26</v>
      </c>
      <c r="AO392" s="27">
        <v>29</v>
      </c>
      <c r="AP392" s="14">
        <v>0.21</v>
      </c>
      <c r="AQ392" s="4">
        <v>357.2</v>
      </c>
      <c r="AR392" s="28" t="s">
        <v>63</v>
      </c>
      <c r="AT392" s="27">
        <v>29</v>
      </c>
      <c r="AU392" s="14">
        <v>0.21</v>
      </c>
      <c r="AV392" s="4">
        <v>0</v>
      </c>
      <c r="AW392" s="28" t="s">
        <v>62</v>
      </c>
      <c r="AY392" s="27">
        <v>29</v>
      </c>
      <c r="AZ392" s="14">
        <v>0.21</v>
      </c>
      <c r="BA392" s="4">
        <v>200.6</v>
      </c>
      <c r="BB392" s="28" t="s">
        <v>46</v>
      </c>
      <c r="BD392" s="27">
        <v>29</v>
      </c>
      <c r="BE392" s="14">
        <v>0.21</v>
      </c>
      <c r="BF392" s="4">
        <v>0</v>
      </c>
      <c r="BG392" s="28" t="s">
        <v>62</v>
      </c>
    </row>
    <row r="393" spans="1:65" x14ac:dyDescent="0.4">
      <c r="A393" s="27">
        <v>30</v>
      </c>
      <c r="B393" s="14">
        <v>0.2</v>
      </c>
      <c r="C393" s="4">
        <v>215.1</v>
      </c>
      <c r="D393" s="28" t="s">
        <v>20</v>
      </c>
      <c r="F393" s="27">
        <v>30</v>
      </c>
      <c r="G393" s="14">
        <v>0.2</v>
      </c>
      <c r="H393" s="4">
        <v>0</v>
      </c>
      <c r="I393" s="28" t="s">
        <v>62</v>
      </c>
      <c r="K393" s="27">
        <v>30</v>
      </c>
      <c r="L393" s="14">
        <v>0.2</v>
      </c>
      <c r="M393" s="4">
        <v>105.7</v>
      </c>
      <c r="N393" s="28" t="s">
        <v>247</v>
      </c>
      <c r="P393" s="27">
        <v>30</v>
      </c>
      <c r="Q393" s="14">
        <v>0.2</v>
      </c>
      <c r="R393" s="4">
        <v>178.5</v>
      </c>
      <c r="S393" s="28" t="s">
        <v>52</v>
      </c>
      <c r="U393" s="27">
        <v>30</v>
      </c>
      <c r="V393" s="14">
        <v>0.2</v>
      </c>
      <c r="W393" s="4">
        <v>152.69999999999999</v>
      </c>
      <c r="X393" s="28" t="s">
        <v>53</v>
      </c>
      <c r="Z393" s="27">
        <v>30</v>
      </c>
      <c r="AA393" s="14">
        <v>0.2</v>
      </c>
      <c r="AB393" s="4">
        <v>0</v>
      </c>
      <c r="AC393" s="28" t="s">
        <v>62</v>
      </c>
      <c r="AE393" s="27">
        <v>30</v>
      </c>
      <c r="AF393" s="14">
        <v>0.2</v>
      </c>
      <c r="AG393" s="4">
        <v>0</v>
      </c>
      <c r="AH393" s="28" t="s">
        <v>62</v>
      </c>
      <c r="AJ393" s="27">
        <v>30</v>
      </c>
      <c r="AK393" s="14">
        <v>0.2</v>
      </c>
      <c r="AL393" s="4">
        <v>181.2</v>
      </c>
      <c r="AM393" s="28" t="s">
        <v>21</v>
      </c>
      <c r="AO393" s="27">
        <v>30</v>
      </c>
      <c r="AP393" s="14">
        <v>0.2</v>
      </c>
      <c r="AQ393" s="4">
        <v>180</v>
      </c>
      <c r="AR393" s="28" t="s">
        <v>70</v>
      </c>
      <c r="AT393" s="27">
        <v>30</v>
      </c>
      <c r="AU393" s="14">
        <v>0.2</v>
      </c>
      <c r="AV393" s="4">
        <v>0</v>
      </c>
      <c r="AW393" s="28" t="s">
        <v>62</v>
      </c>
      <c r="AY393" s="27">
        <v>30</v>
      </c>
      <c r="AZ393" s="14">
        <v>0.2</v>
      </c>
      <c r="BA393" s="4">
        <v>264.5</v>
      </c>
      <c r="BB393" s="28" t="s">
        <v>60</v>
      </c>
      <c r="BD393" s="27">
        <v>30</v>
      </c>
      <c r="BE393" s="14">
        <v>0.2</v>
      </c>
      <c r="BF393" s="4">
        <v>0</v>
      </c>
      <c r="BG393" s="28" t="s">
        <v>62</v>
      </c>
    </row>
    <row r="394" spans="1:65" ht="19.5" thickBot="1" x14ac:dyDescent="0.45">
      <c r="A394" s="27"/>
      <c r="B394" s="4"/>
      <c r="C394" s="4"/>
      <c r="D394" s="4"/>
      <c r="F394" s="27"/>
      <c r="G394" s="4"/>
      <c r="H394" s="4"/>
      <c r="I394" s="4"/>
      <c r="K394" s="27"/>
      <c r="L394" s="4"/>
      <c r="M394" s="4"/>
      <c r="N394" s="4"/>
      <c r="P394" s="27"/>
      <c r="Q394" s="4"/>
      <c r="R394" s="4"/>
      <c r="S394" s="4"/>
      <c r="U394" s="27"/>
      <c r="V394" s="4"/>
      <c r="W394" s="4"/>
      <c r="X394" s="4"/>
      <c r="Z394" s="27"/>
      <c r="AA394" s="4"/>
      <c r="AB394" s="4"/>
      <c r="AC394" s="4"/>
      <c r="AE394" s="27"/>
      <c r="AF394" s="4"/>
      <c r="AG394" s="4"/>
      <c r="AH394" s="4"/>
      <c r="AJ394" s="27"/>
      <c r="AK394" s="4"/>
      <c r="AL394" s="4"/>
      <c r="AM394" s="4"/>
      <c r="AO394" s="27"/>
      <c r="AP394" s="4"/>
      <c r="AQ394" s="4"/>
      <c r="AR394" s="4"/>
      <c r="AT394" s="27"/>
      <c r="AU394" s="4"/>
      <c r="AV394" s="4"/>
      <c r="AW394" s="4"/>
      <c r="AY394" s="27"/>
      <c r="AZ394" s="4"/>
      <c r="BA394" s="4"/>
      <c r="BB394" s="4"/>
      <c r="BD394" s="27"/>
      <c r="BE394" s="4"/>
      <c r="BF394" s="4"/>
      <c r="BG394" s="4"/>
    </row>
    <row r="395" spans="1:65" ht="19.5" thickBot="1" x14ac:dyDescent="0.45">
      <c r="A395" s="27"/>
      <c r="B395" s="43" t="s">
        <v>196</v>
      </c>
      <c r="C395" s="47">
        <v>0.74837398373983743</v>
      </c>
      <c r="D395" s="45">
        <v>0.91219512195121955</v>
      </c>
      <c r="E395" s="3"/>
      <c r="F395" s="27"/>
      <c r="G395" s="43" t="s">
        <v>196</v>
      </c>
      <c r="H395" s="47">
        <v>0.62416582406471177</v>
      </c>
      <c r="I395" s="45">
        <v>0.81900910010111228</v>
      </c>
      <c r="J395" s="3"/>
      <c r="K395" s="27"/>
      <c r="L395" s="43" t="s">
        <v>196</v>
      </c>
      <c r="M395" s="47">
        <v>0.78821138211382114</v>
      </c>
      <c r="N395" s="45">
        <v>0.93062330623306233</v>
      </c>
      <c r="O395" s="3"/>
      <c r="P395" s="27"/>
      <c r="Q395" s="43" t="s">
        <v>196</v>
      </c>
      <c r="R395" s="47">
        <v>0.90517241379310343</v>
      </c>
      <c r="S395" s="45">
        <v>0.97971658417793916</v>
      </c>
      <c r="T395" s="3"/>
      <c r="U395" s="27"/>
      <c r="V395" s="43" t="s">
        <v>196</v>
      </c>
      <c r="W395" s="47">
        <v>0.82720812182741121</v>
      </c>
      <c r="X395" s="45">
        <v>0.94572878897752</v>
      </c>
      <c r="Y395" s="3"/>
      <c r="Z395" s="27"/>
      <c r="AA395" s="43" t="s">
        <v>196</v>
      </c>
      <c r="AB395" s="47">
        <v>0.54608341810783312</v>
      </c>
      <c r="AC395" s="45">
        <v>0.78656133385889593</v>
      </c>
      <c r="AD395" s="3"/>
      <c r="AE395" s="27"/>
      <c r="AF395" s="43" t="s">
        <v>196</v>
      </c>
      <c r="AG395" s="47">
        <v>0.43953488372093025</v>
      </c>
      <c r="AH395" s="45">
        <v>0.80573550434085284</v>
      </c>
      <c r="AI395" s="3"/>
      <c r="AJ395" s="27"/>
      <c r="AK395" s="43" t="s">
        <v>196</v>
      </c>
      <c r="AL395" s="47">
        <v>0.68902445121945122</v>
      </c>
      <c r="AM395" s="45">
        <v>0.8958239235170129</v>
      </c>
      <c r="AN395" s="3"/>
      <c r="AO395" s="27"/>
      <c r="AP395" s="43" t="s">
        <v>196</v>
      </c>
      <c r="AQ395" s="47">
        <v>0.62944162436548223</v>
      </c>
      <c r="AR395" s="45">
        <v>0.91857938680132389</v>
      </c>
      <c r="AS395" s="3"/>
      <c r="AT395" s="27"/>
      <c r="AU395" s="43" t="s">
        <v>196</v>
      </c>
      <c r="AV395" s="47">
        <v>0.45283400809716601</v>
      </c>
      <c r="AW395" s="45">
        <v>0.81052631578947365</v>
      </c>
      <c r="AX395" s="3"/>
      <c r="AY395" s="27"/>
      <c r="AZ395" s="43" t="s">
        <v>196</v>
      </c>
      <c r="BA395" s="47">
        <v>0.70790273556230998</v>
      </c>
      <c r="BB395" s="45">
        <v>0.8571428571428571</v>
      </c>
      <c r="BC395" s="3"/>
      <c r="BD395" s="27"/>
      <c r="BE395" s="43" t="s">
        <v>196</v>
      </c>
      <c r="BF395" s="47">
        <v>0.63624873609706778</v>
      </c>
      <c r="BG395" s="45">
        <v>0.79183623407781456</v>
      </c>
      <c r="BH395" s="3"/>
    </row>
    <row r="396" spans="1:65" x14ac:dyDescent="0.4">
      <c r="B396" s="48">
        <v>37347</v>
      </c>
      <c r="G396" t="s">
        <v>293</v>
      </c>
      <c r="L396" t="s">
        <v>181</v>
      </c>
      <c r="Q396" t="s">
        <v>170</v>
      </c>
      <c r="V396" t="s">
        <v>294</v>
      </c>
      <c r="AA396" t="s">
        <v>295</v>
      </c>
      <c r="AF396" t="s">
        <v>296</v>
      </c>
      <c r="AK396" t="s">
        <v>297</v>
      </c>
      <c r="AP396" t="s">
        <v>298</v>
      </c>
      <c r="AU396" t="s">
        <v>299</v>
      </c>
      <c r="AZ396" t="s">
        <v>300</v>
      </c>
      <c r="BE396" t="s">
        <v>301</v>
      </c>
      <c r="BJ396" t="s">
        <v>302</v>
      </c>
    </row>
    <row r="397" spans="1:65" ht="19.5" thickBot="1" x14ac:dyDescent="0.45">
      <c r="A397" s="8" t="s">
        <v>18</v>
      </c>
      <c r="B397" s="4">
        <v>1.1735294117647059</v>
      </c>
      <c r="C397" s="4" t="s">
        <v>236</v>
      </c>
      <c r="D397" s="4"/>
      <c r="E397" s="5"/>
      <c r="F397" s="8" t="s">
        <v>18</v>
      </c>
      <c r="G397" s="4">
        <v>1.0961481481481481</v>
      </c>
      <c r="H397" s="4" t="s">
        <v>285</v>
      </c>
      <c r="I397" s="4"/>
      <c r="J397" s="5"/>
      <c r="K397" s="8" t="s">
        <v>18</v>
      </c>
      <c r="L397" s="4">
        <v>2.3511600000000001</v>
      </c>
      <c r="M397" s="4" t="s">
        <v>303</v>
      </c>
      <c r="N397" s="4"/>
      <c r="O397" s="5"/>
      <c r="P397" s="8" t="s">
        <v>18</v>
      </c>
      <c r="Q397" s="4">
        <v>1.0306995348837209</v>
      </c>
      <c r="R397" s="4" t="s">
        <v>304</v>
      </c>
      <c r="S397" s="4"/>
      <c r="T397" s="5"/>
      <c r="U397" s="8" t="s">
        <v>18</v>
      </c>
      <c r="V397" s="4">
        <v>2.4170826789838342</v>
      </c>
      <c r="W397" s="4" t="s">
        <v>305</v>
      </c>
      <c r="X397" s="4"/>
      <c r="Y397" s="5"/>
      <c r="Z397" s="8" t="s">
        <v>18</v>
      </c>
      <c r="AA397" s="4">
        <v>1.3248003119996881</v>
      </c>
      <c r="AB397" s="4" t="s">
        <v>306</v>
      </c>
      <c r="AC397" s="4"/>
      <c r="AD397" s="5"/>
      <c r="AE397" s="8" t="s">
        <v>18</v>
      </c>
      <c r="AF397" s="4">
        <v>2.4065999999999996</v>
      </c>
      <c r="AG397" s="4" t="s">
        <v>307</v>
      </c>
      <c r="AH397" s="4"/>
      <c r="AI397" s="5"/>
      <c r="AJ397" s="8" t="s">
        <v>18</v>
      </c>
      <c r="AK397" s="4">
        <v>1.6231703703703704</v>
      </c>
      <c r="AL397" s="4" t="s">
        <v>308</v>
      </c>
      <c r="AM397" s="4"/>
      <c r="AN397" s="5"/>
      <c r="AO397" s="8" t="s">
        <v>18</v>
      </c>
      <c r="AP397" s="4">
        <v>2.9564705882352942</v>
      </c>
      <c r="AQ397" s="4" t="s">
        <v>309</v>
      </c>
      <c r="AR397" s="4"/>
      <c r="AS397" s="5"/>
      <c r="AT397" s="8" t="s">
        <v>18</v>
      </c>
      <c r="AU397" s="4">
        <v>1.9801600000000004</v>
      </c>
      <c r="AV397" s="4" t="s">
        <v>310</v>
      </c>
      <c r="AW397" s="4"/>
      <c r="AX397" s="5"/>
      <c r="AY397" s="8" t="s">
        <v>18</v>
      </c>
      <c r="AZ397" s="4">
        <v>1.3364399999999999</v>
      </c>
      <c r="BA397" s="4" t="s">
        <v>311</v>
      </c>
      <c r="BB397" s="4"/>
      <c r="BC397" s="5"/>
      <c r="BD397" s="8" t="s">
        <v>18</v>
      </c>
      <c r="BE397" s="4">
        <v>1.6490250000000002</v>
      </c>
      <c r="BF397" s="4" t="s">
        <v>312</v>
      </c>
      <c r="BG397" s="4"/>
      <c r="BH397" s="5"/>
      <c r="BI397" s="8" t="s">
        <v>18</v>
      </c>
      <c r="BJ397" s="4">
        <v>2.3940000000000001</v>
      </c>
      <c r="BK397" s="4" t="s">
        <v>313</v>
      </c>
      <c r="BL397" s="4"/>
      <c r="BM397" s="5"/>
    </row>
    <row r="398" spans="1:65" x14ac:dyDescent="0.4">
      <c r="A398" s="9">
        <v>1</v>
      </c>
      <c r="B398" s="10">
        <v>1.1735294117647059</v>
      </c>
      <c r="C398" s="11">
        <v>83.82352941176471</v>
      </c>
      <c r="D398" s="12" t="s">
        <v>39</v>
      </c>
      <c r="F398" s="9">
        <v>1</v>
      </c>
      <c r="G398" s="10">
        <v>1.0961481481481481</v>
      </c>
      <c r="H398" s="11">
        <v>78.296296296296291</v>
      </c>
      <c r="I398" s="12" t="s">
        <v>42</v>
      </c>
      <c r="K398" s="9">
        <v>1</v>
      </c>
      <c r="L398" s="10">
        <v>2.3511600000000001</v>
      </c>
      <c r="M398" s="11">
        <v>83.97</v>
      </c>
      <c r="N398" s="12" t="s">
        <v>39</v>
      </c>
      <c r="P398" s="9">
        <v>1</v>
      </c>
      <c r="Q398" s="10">
        <v>1.0306995348837209</v>
      </c>
      <c r="R398" s="11">
        <v>6.9641860465116281</v>
      </c>
      <c r="S398" s="12" t="s">
        <v>30</v>
      </c>
      <c r="U398" s="9">
        <v>1</v>
      </c>
      <c r="V398" s="10">
        <v>2.4170826789838342</v>
      </c>
      <c r="W398" s="11">
        <v>16.331639722863745</v>
      </c>
      <c r="X398" s="12" t="s">
        <v>58</v>
      </c>
      <c r="Z398" s="9">
        <v>1</v>
      </c>
      <c r="AA398" s="10">
        <v>1.3248003119996881</v>
      </c>
      <c r="AB398" s="11">
        <v>55.200012999987003</v>
      </c>
      <c r="AC398" s="12" t="s">
        <v>33</v>
      </c>
      <c r="AE398" s="9">
        <v>1</v>
      </c>
      <c r="AF398" s="10">
        <v>2.4065999999999996</v>
      </c>
      <c r="AG398" s="11">
        <v>133.69999999999999</v>
      </c>
      <c r="AH398" s="12" t="s">
        <v>51</v>
      </c>
      <c r="AJ398" s="9">
        <v>1</v>
      </c>
      <c r="AK398" s="10">
        <v>1.6231703703703704</v>
      </c>
      <c r="AL398" s="11">
        <v>57.970370370370368</v>
      </c>
      <c r="AM398" s="12" t="s">
        <v>47</v>
      </c>
      <c r="AO398" s="9">
        <v>1</v>
      </c>
      <c r="AP398" s="10">
        <v>2.9564705882352942</v>
      </c>
      <c r="AQ398" s="11">
        <v>73.911764705882348</v>
      </c>
      <c r="AR398" s="12" t="s">
        <v>36</v>
      </c>
      <c r="AT398" s="9">
        <v>1</v>
      </c>
      <c r="AU398" s="10">
        <v>1.9801600000000004</v>
      </c>
      <c r="AV398" s="11">
        <v>123.76000000000002</v>
      </c>
      <c r="AW398" s="12" t="s">
        <v>31</v>
      </c>
      <c r="AY398" s="9">
        <v>1</v>
      </c>
      <c r="AZ398" s="10">
        <v>1.3364399999999999</v>
      </c>
      <c r="BA398" s="11">
        <v>95.46</v>
      </c>
      <c r="BB398" s="12" t="s">
        <v>83</v>
      </c>
      <c r="BD398" s="9">
        <v>1</v>
      </c>
      <c r="BE398" s="10">
        <v>1.6490250000000002</v>
      </c>
      <c r="BF398" s="11">
        <v>78.525000000000006</v>
      </c>
      <c r="BG398" s="12" t="s">
        <v>44</v>
      </c>
      <c r="BI398" s="9">
        <v>1</v>
      </c>
      <c r="BJ398" s="10">
        <v>2.3940000000000001</v>
      </c>
      <c r="BK398" s="11">
        <v>171</v>
      </c>
      <c r="BL398" s="12" t="s">
        <v>50</v>
      </c>
    </row>
    <row r="399" spans="1:65" x14ac:dyDescent="0.4">
      <c r="A399" s="13">
        <v>2</v>
      </c>
      <c r="B399" s="14">
        <v>0.97499999999999998</v>
      </c>
      <c r="C399" s="4">
        <v>65</v>
      </c>
      <c r="D399" s="15" t="s">
        <v>37</v>
      </c>
      <c r="F399" s="13">
        <v>2</v>
      </c>
      <c r="G399" s="14">
        <v>1.0780000000000001</v>
      </c>
      <c r="H399" s="4">
        <v>38.5</v>
      </c>
      <c r="I399" s="15" t="s">
        <v>89</v>
      </c>
      <c r="K399" s="13">
        <v>2</v>
      </c>
      <c r="L399" s="14">
        <v>2.3257600000000003</v>
      </c>
      <c r="M399" s="4">
        <v>145.36000000000001</v>
      </c>
      <c r="N399" s="15" t="s">
        <v>27</v>
      </c>
      <c r="P399" s="13">
        <v>2</v>
      </c>
      <c r="Q399" s="14">
        <v>0.86389333333333329</v>
      </c>
      <c r="R399" s="4">
        <v>11.075555555555555</v>
      </c>
      <c r="S399" s="15" t="s">
        <v>28</v>
      </c>
      <c r="U399" s="13">
        <v>2</v>
      </c>
      <c r="V399" s="14">
        <v>1.2480003899996099</v>
      </c>
      <c r="W399" s="4">
        <v>16.000004999994999</v>
      </c>
      <c r="X399" s="15" t="s">
        <v>43</v>
      </c>
      <c r="Z399" s="13">
        <v>2</v>
      </c>
      <c r="AA399" s="14">
        <v>1.2136004439995558</v>
      </c>
      <c r="AB399" s="4">
        <v>8.2000029999969986</v>
      </c>
      <c r="AC399" s="15" t="s">
        <v>43</v>
      </c>
      <c r="AE399" s="13">
        <v>2</v>
      </c>
      <c r="AF399" s="14">
        <v>1.6951003219996779</v>
      </c>
      <c r="AG399" s="4">
        <v>73.700013999985998</v>
      </c>
      <c r="AH399" s="15" t="s">
        <v>29</v>
      </c>
      <c r="AJ399" s="13">
        <v>2</v>
      </c>
      <c r="AK399" s="14">
        <v>1.4961568627450981</v>
      </c>
      <c r="AL399" s="4">
        <v>15.749019607843136</v>
      </c>
      <c r="AM399" s="15" t="s">
        <v>22</v>
      </c>
      <c r="AO399" s="13">
        <v>2</v>
      </c>
      <c r="AP399" s="14">
        <v>1.9314507462686565</v>
      </c>
      <c r="AQ399" s="4">
        <v>37.143283582089552</v>
      </c>
      <c r="AR399" s="15" t="s">
        <v>28</v>
      </c>
      <c r="AT399" s="13">
        <v>2</v>
      </c>
      <c r="AU399" s="14">
        <v>1.8952</v>
      </c>
      <c r="AV399" s="4">
        <v>135.37142857142857</v>
      </c>
      <c r="AW399" s="15" t="s">
        <v>35</v>
      </c>
      <c r="AY399" s="13">
        <v>2</v>
      </c>
      <c r="AZ399" s="14">
        <v>1.1655</v>
      </c>
      <c r="BA399" s="4">
        <v>77.7</v>
      </c>
      <c r="BB399" s="15" t="s">
        <v>27</v>
      </c>
      <c r="BD399" s="13">
        <v>2</v>
      </c>
      <c r="BE399" s="14">
        <v>1.6368923076923076</v>
      </c>
      <c r="BF399" s="4">
        <v>71.169230769230765</v>
      </c>
      <c r="BG399" s="15" t="s">
        <v>54</v>
      </c>
      <c r="BI399" s="13">
        <v>2</v>
      </c>
      <c r="BJ399" s="14">
        <v>2.3585333333333334</v>
      </c>
      <c r="BK399" s="4">
        <v>84.233333333333334</v>
      </c>
      <c r="BL399" s="15" t="s">
        <v>29</v>
      </c>
    </row>
    <row r="400" spans="1:65" x14ac:dyDescent="0.4">
      <c r="A400" s="13">
        <v>3</v>
      </c>
      <c r="B400" s="14">
        <v>0.86720028799971205</v>
      </c>
      <c r="C400" s="4">
        <v>54.200017999982002</v>
      </c>
      <c r="D400" s="15" t="s">
        <v>24</v>
      </c>
      <c r="F400" s="13">
        <v>3</v>
      </c>
      <c r="G400" s="14">
        <v>1.0534003219996779</v>
      </c>
      <c r="H400" s="4">
        <v>45.800013999986</v>
      </c>
      <c r="I400" s="15" t="s">
        <v>54</v>
      </c>
      <c r="K400" s="13">
        <v>3</v>
      </c>
      <c r="L400" s="14">
        <v>2.1013999999999999</v>
      </c>
      <c r="M400" s="4">
        <v>150.1</v>
      </c>
      <c r="N400" s="15" t="s">
        <v>29</v>
      </c>
      <c r="P400" s="13">
        <v>3</v>
      </c>
      <c r="Q400" s="14">
        <v>0.71414560669456073</v>
      </c>
      <c r="R400" s="4">
        <v>12.52887029288703</v>
      </c>
      <c r="S400" s="15" t="s">
        <v>45</v>
      </c>
      <c r="U400" s="13">
        <v>3</v>
      </c>
      <c r="V400" s="14">
        <v>1.08300037999962</v>
      </c>
      <c r="W400" s="4">
        <v>11.400003999996001</v>
      </c>
      <c r="X400" s="15" t="s">
        <v>24</v>
      </c>
      <c r="Z400" s="13">
        <v>3</v>
      </c>
      <c r="AA400" s="14">
        <v>0.98156692913385835</v>
      </c>
      <c r="AB400" s="4">
        <v>10.332283464566929</v>
      </c>
      <c r="AC400" s="15" t="s">
        <v>25</v>
      </c>
      <c r="AE400" s="13">
        <v>3</v>
      </c>
      <c r="AF400" s="14">
        <v>1.4856003119996879</v>
      </c>
      <c r="AG400" s="4">
        <v>61.900012999986998</v>
      </c>
      <c r="AH400" s="15" t="s">
        <v>26</v>
      </c>
      <c r="AJ400" s="13">
        <v>3</v>
      </c>
      <c r="AK400" s="14">
        <v>1.4307428571428571</v>
      </c>
      <c r="AL400" s="49">
        <v>27.514285714285716</v>
      </c>
      <c r="AM400" s="15" t="s">
        <v>42</v>
      </c>
      <c r="AO400" s="13">
        <v>3</v>
      </c>
      <c r="AP400" s="14">
        <v>0.90466231343283598</v>
      </c>
      <c r="AQ400" s="4">
        <v>9.5227611940298527</v>
      </c>
      <c r="AR400" s="15" t="s">
        <v>24</v>
      </c>
      <c r="AT400" s="13">
        <v>3</v>
      </c>
      <c r="AU400" s="14">
        <v>1.7764800000000001</v>
      </c>
      <c r="AV400" s="4">
        <v>111.03</v>
      </c>
      <c r="AW400" s="15" t="s">
        <v>61</v>
      </c>
      <c r="AY400" s="13">
        <v>3</v>
      </c>
      <c r="AZ400" s="14">
        <v>1.0432000000000001</v>
      </c>
      <c r="BA400" s="4">
        <v>65.2</v>
      </c>
      <c r="BB400" s="15" t="s">
        <v>44</v>
      </c>
      <c r="BD400" s="13">
        <v>3</v>
      </c>
      <c r="BE400" s="14">
        <v>1.488600287999712</v>
      </c>
      <c r="BF400" s="4">
        <v>82.700015999984004</v>
      </c>
      <c r="BG400" s="15" t="s">
        <v>19</v>
      </c>
      <c r="BI400" s="13">
        <v>3</v>
      </c>
      <c r="BJ400" s="14">
        <v>2.1471428571428568</v>
      </c>
      <c r="BK400" s="4">
        <v>143.14285714285714</v>
      </c>
      <c r="BL400" s="15" t="s">
        <v>22</v>
      </c>
    </row>
    <row r="401" spans="1:65" x14ac:dyDescent="0.4">
      <c r="A401" s="13">
        <v>4</v>
      </c>
      <c r="B401" s="14">
        <v>0.82227804878048782</v>
      </c>
      <c r="C401" s="4">
        <v>39.15609756097561</v>
      </c>
      <c r="D401" s="15" t="s">
        <v>36</v>
      </c>
      <c r="F401" s="13">
        <v>4</v>
      </c>
      <c r="G401" s="14">
        <v>0.9403676470588237</v>
      </c>
      <c r="H401" s="4">
        <v>32.426470588235297</v>
      </c>
      <c r="I401" s="15" t="s">
        <v>70</v>
      </c>
      <c r="K401" s="13">
        <v>4</v>
      </c>
      <c r="L401" s="14">
        <v>1.8077714285714288</v>
      </c>
      <c r="M401" s="4">
        <v>75.32380952380953</v>
      </c>
      <c r="N401" s="15" t="s">
        <v>33</v>
      </c>
      <c r="P401" s="13">
        <v>4</v>
      </c>
      <c r="Q401" s="14">
        <v>0.69599999999999995</v>
      </c>
      <c r="R401" s="4">
        <v>17.399999999999999</v>
      </c>
      <c r="S401" s="15" t="s">
        <v>40</v>
      </c>
      <c r="U401" s="13">
        <v>4</v>
      </c>
      <c r="V401" s="14">
        <v>1.0132003399996601</v>
      </c>
      <c r="W401" s="4">
        <v>29.800009999989999</v>
      </c>
      <c r="X401" s="15" t="s">
        <v>36</v>
      </c>
      <c r="Z401" s="13">
        <v>4</v>
      </c>
      <c r="AA401" s="14">
        <v>0.91508771929824562</v>
      </c>
      <c r="AB401" s="4">
        <v>22.87719298245614</v>
      </c>
      <c r="AC401" s="15" t="s">
        <v>23</v>
      </c>
      <c r="AE401" s="13">
        <v>4</v>
      </c>
      <c r="AF401" s="14">
        <v>0.98118620689655178</v>
      </c>
      <c r="AG401" s="4">
        <v>61.324137931034485</v>
      </c>
      <c r="AH401" s="15" t="s">
        <v>65</v>
      </c>
      <c r="AJ401" s="13">
        <v>4</v>
      </c>
      <c r="AK401" s="14">
        <v>1.078551724137931</v>
      </c>
      <c r="AL401" s="4">
        <v>13.827586206896552</v>
      </c>
      <c r="AM401" s="15" t="s">
        <v>87</v>
      </c>
      <c r="AO401" s="13">
        <v>4</v>
      </c>
      <c r="AP401" s="14">
        <v>0.88092621809744776</v>
      </c>
      <c r="AQ401" s="4">
        <v>5.9522041763341065</v>
      </c>
      <c r="AR401" s="15" t="s">
        <v>34</v>
      </c>
      <c r="AT401" s="13">
        <v>4</v>
      </c>
      <c r="AU401" s="14">
        <v>1.7306249999999999</v>
      </c>
      <c r="AV401" s="4">
        <v>115.375</v>
      </c>
      <c r="AW401" s="15" t="s">
        <v>65</v>
      </c>
      <c r="AY401" s="13">
        <v>4</v>
      </c>
      <c r="AZ401" s="14">
        <v>0.86400027199972806</v>
      </c>
      <c r="BA401" s="4">
        <v>54.000016999983004</v>
      </c>
      <c r="BB401" s="15" t="s">
        <v>28</v>
      </c>
      <c r="BD401" s="13">
        <v>4</v>
      </c>
      <c r="BE401" s="14">
        <v>1.4625002849997149</v>
      </c>
      <c r="BF401" s="4">
        <v>97.500018999980995</v>
      </c>
      <c r="BG401" s="15" t="s">
        <v>34</v>
      </c>
      <c r="BI401" s="13">
        <v>4</v>
      </c>
      <c r="BJ401" s="14">
        <v>1.6533333333333333</v>
      </c>
      <c r="BK401" s="4">
        <v>103.33333333333333</v>
      </c>
      <c r="BL401" s="15" t="s">
        <v>31</v>
      </c>
    </row>
    <row r="402" spans="1:65" x14ac:dyDescent="0.4">
      <c r="A402" s="13">
        <v>5</v>
      </c>
      <c r="B402" s="14">
        <v>0.78988235294117637</v>
      </c>
      <c r="C402" s="4">
        <v>43.882352941176471</v>
      </c>
      <c r="D402" s="15" t="s">
        <v>60</v>
      </c>
      <c r="F402" s="13">
        <v>5</v>
      </c>
      <c r="G402" s="14">
        <v>0.92400000000000004</v>
      </c>
      <c r="H402" s="4">
        <v>38.5</v>
      </c>
      <c r="I402" s="15" t="s">
        <v>89</v>
      </c>
      <c r="K402" s="13">
        <v>5</v>
      </c>
      <c r="L402" s="14">
        <v>1.7261499999999999</v>
      </c>
      <c r="M402" s="49">
        <v>75.05</v>
      </c>
      <c r="N402" s="15" t="s">
        <v>54</v>
      </c>
      <c r="P402" s="13">
        <v>5</v>
      </c>
      <c r="Q402" s="14">
        <v>0.68119999999999992</v>
      </c>
      <c r="R402" s="4">
        <v>13.1</v>
      </c>
      <c r="S402" s="15" t="s">
        <v>51</v>
      </c>
      <c r="U402" s="13">
        <v>5</v>
      </c>
      <c r="V402" s="14">
        <v>0.85800036399963597</v>
      </c>
      <c r="W402" s="4">
        <v>16.500006999993001</v>
      </c>
      <c r="X402" s="15" t="s">
        <v>29</v>
      </c>
      <c r="Z402" s="13">
        <v>5</v>
      </c>
      <c r="AA402" s="14">
        <v>0.91000036399963602</v>
      </c>
      <c r="AB402" s="4">
        <v>17.500006999993001</v>
      </c>
      <c r="AC402" s="15" t="s">
        <v>27</v>
      </c>
      <c r="AE402" s="13">
        <v>5</v>
      </c>
      <c r="AF402" s="14">
        <v>0.88350000000000006</v>
      </c>
      <c r="AG402" s="49">
        <v>9.3000000000000007</v>
      </c>
      <c r="AH402" s="15" t="s">
        <v>22</v>
      </c>
      <c r="AJ402" s="13">
        <v>5</v>
      </c>
      <c r="AK402" s="14">
        <v>0.93687500000000001</v>
      </c>
      <c r="AL402" s="4">
        <v>62.458333333333336</v>
      </c>
      <c r="AM402" s="15" t="s">
        <v>41</v>
      </c>
      <c r="AO402" s="13">
        <v>5</v>
      </c>
      <c r="AP402" s="14">
        <v>0.78864545454545454</v>
      </c>
      <c r="AQ402" s="4">
        <v>56.331818181818178</v>
      </c>
      <c r="AR402" s="15" t="s">
        <v>38</v>
      </c>
      <c r="AT402" s="13">
        <v>5</v>
      </c>
      <c r="AU402" s="14">
        <v>1.4726250000000001</v>
      </c>
      <c r="AV402" s="4">
        <v>70.125</v>
      </c>
      <c r="AW402" s="15" t="s">
        <v>40</v>
      </c>
      <c r="AY402" s="13">
        <v>5</v>
      </c>
      <c r="AZ402" s="14">
        <v>0.84427777777777779</v>
      </c>
      <c r="BA402" s="4">
        <v>40.203703703703702</v>
      </c>
      <c r="BB402" s="15" t="s">
        <v>30</v>
      </c>
      <c r="BD402" s="13">
        <v>5</v>
      </c>
      <c r="BE402" s="14">
        <v>1.3650002799997201</v>
      </c>
      <c r="BF402" s="4">
        <v>97.500019999979997</v>
      </c>
      <c r="BG402" s="15" t="s">
        <v>27</v>
      </c>
      <c r="BI402" s="13">
        <v>5</v>
      </c>
      <c r="BJ402" s="14">
        <v>1.5150210526315793</v>
      </c>
      <c r="BK402" s="4">
        <v>52.242105263157903</v>
      </c>
      <c r="BL402" s="15" t="s">
        <v>27</v>
      </c>
    </row>
    <row r="403" spans="1:65" x14ac:dyDescent="0.4">
      <c r="A403" s="13">
        <v>6</v>
      </c>
      <c r="B403" s="14">
        <v>0.78710000000000002</v>
      </c>
      <c r="C403" s="4">
        <v>23.15</v>
      </c>
      <c r="D403" s="15" t="s">
        <v>29</v>
      </c>
      <c r="F403" s="13">
        <v>6</v>
      </c>
      <c r="G403" s="14">
        <v>0.91062857142857168</v>
      </c>
      <c r="H403" s="4">
        <v>43.363265306122457</v>
      </c>
      <c r="I403" s="15" t="s">
        <v>24</v>
      </c>
      <c r="K403" s="13">
        <v>6</v>
      </c>
      <c r="L403" s="14">
        <v>1.6572</v>
      </c>
      <c r="M403" s="4">
        <v>78.914285714285711</v>
      </c>
      <c r="N403" s="15" t="s">
        <v>37</v>
      </c>
      <c r="P403" s="13">
        <v>6</v>
      </c>
      <c r="Q403" s="14">
        <v>0.67759999999999998</v>
      </c>
      <c r="R403" s="4">
        <v>15.4</v>
      </c>
      <c r="S403" s="15" t="s">
        <v>26</v>
      </c>
      <c r="U403" s="13">
        <v>6</v>
      </c>
      <c r="V403" s="14">
        <v>0.81994999999999996</v>
      </c>
      <c r="W403" s="4">
        <v>35.65</v>
      </c>
      <c r="X403" s="15" t="s">
        <v>33</v>
      </c>
      <c r="Z403" s="13">
        <v>6</v>
      </c>
      <c r="AA403" s="14">
        <v>0.90480038999960988</v>
      </c>
      <c r="AB403" s="4">
        <v>11.600004999994999</v>
      </c>
      <c r="AC403" s="15" t="s">
        <v>40</v>
      </c>
      <c r="AE403" s="13">
        <v>6</v>
      </c>
      <c r="AF403" s="14">
        <v>0.84240000000000004</v>
      </c>
      <c r="AG403" s="4">
        <v>10.8</v>
      </c>
      <c r="AH403" s="15" t="s">
        <v>47</v>
      </c>
      <c r="AJ403" s="13">
        <v>6</v>
      </c>
      <c r="AK403" s="14">
        <v>0.84660000000000002</v>
      </c>
      <c r="AL403" s="4">
        <v>24.9</v>
      </c>
      <c r="AM403" s="15" t="s">
        <v>34</v>
      </c>
      <c r="AO403" s="13">
        <v>6</v>
      </c>
      <c r="AP403" s="14">
        <v>0.76287499999999997</v>
      </c>
      <c r="AQ403" s="4">
        <v>50.858333333333334</v>
      </c>
      <c r="AR403" s="15" t="s">
        <v>26</v>
      </c>
      <c r="AT403" s="13">
        <v>6</v>
      </c>
      <c r="AU403" s="14">
        <v>1.3972</v>
      </c>
      <c r="AV403" s="4">
        <v>49.9</v>
      </c>
      <c r="AW403" s="15" t="s">
        <v>26</v>
      </c>
      <c r="AY403" s="13">
        <v>6</v>
      </c>
      <c r="AZ403" s="14">
        <v>0.8153999999999999</v>
      </c>
      <c r="BA403" s="4">
        <v>45.3</v>
      </c>
      <c r="BB403" s="15" t="s">
        <v>68</v>
      </c>
      <c r="BD403" s="13">
        <v>6</v>
      </c>
      <c r="BE403" s="14">
        <v>1.149600311999688</v>
      </c>
      <c r="BF403" s="4">
        <v>47.900012999986998</v>
      </c>
      <c r="BG403" s="15" t="s">
        <v>21</v>
      </c>
      <c r="BI403" s="13">
        <v>6</v>
      </c>
      <c r="BJ403" s="14">
        <v>1.3880999999999999</v>
      </c>
      <c r="BK403" s="4">
        <v>66.099999999999994</v>
      </c>
      <c r="BL403" s="15" t="s">
        <v>42</v>
      </c>
    </row>
    <row r="404" spans="1:65" x14ac:dyDescent="0.4">
      <c r="A404" s="13">
        <v>7</v>
      </c>
      <c r="B404" s="14">
        <v>0.77220038999960994</v>
      </c>
      <c r="C404" s="20">
        <v>9.9000049999949997</v>
      </c>
      <c r="D404" s="15" t="s">
        <v>27</v>
      </c>
      <c r="F404" s="13">
        <v>7</v>
      </c>
      <c r="G404" s="14">
        <v>0.88071578947368423</v>
      </c>
      <c r="H404" s="4">
        <v>55.044736842105266</v>
      </c>
      <c r="I404" s="15" t="s">
        <v>19</v>
      </c>
      <c r="K404" s="13">
        <v>7</v>
      </c>
      <c r="L404" s="14">
        <v>1.6246588235294117</v>
      </c>
      <c r="M404" s="4">
        <v>90.258823529411771</v>
      </c>
      <c r="N404" s="15" t="s">
        <v>31</v>
      </c>
      <c r="P404" s="13">
        <v>7</v>
      </c>
      <c r="Q404" s="14">
        <v>0.67449999999999999</v>
      </c>
      <c r="R404" s="4">
        <v>7.1</v>
      </c>
      <c r="S404" s="15" t="s">
        <v>23</v>
      </c>
      <c r="U404" s="13">
        <v>7</v>
      </c>
      <c r="V404" s="14">
        <v>0.78090000000000004</v>
      </c>
      <c r="W404" s="4">
        <v>13.7</v>
      </c>
      <c r="X404" s="15" t="s">
        <v>32</v>
      </c>
      <c r="Z404" s="13">
        <v>7</v>
      </c>
      <c r="AA404" s="14">
        <v>0.79200000000000004</v>
      </c>
      <c r="AB404" s="4">
        <v>49.5</v>
      </c>
      <c r="AC404" s="15" t="s">
        <v>45</v>
      </c>
      <c r="AE404" s="13">
        <v>7</v>
      </c>
      <c r="AF404" s="14">
        <v>0.82880044399955588</v>
      </c>
      <c r="AG404" s="4">
        <v>5.6000029999969998</v>
      </c>
      <c r="AH404" s="15" t="s">
        <v>27</v>
      </c>
      <c r="AJ404" s="13">
        <v>7</v>
      </c>
      <c r="AK404" s="14">
        <v>0.80499999999999994</v>
      </c>
      <c r="AL404" s="4">
        <v>35</v>
      </c>
      <c r="AM404" s="15" t="s">
        <v>54</v>
      </c>
      <c r="AO404" s="13">
        <v>7</v>
      </c>
      <c r="AP404" s="14">
        <v>0.6352000000000001</v>
      </c>
      <c r="AQ404" s="4">
        <v>39.700000000000003</v>
      </c>
      <c r="AR404" s="15" t="s">
        <v>31</v>
      </c>
      <c r="AT404" s="13">
        <v>7</v>
      </c>
      <c r="AU404" s="14">
        <v>1.3715999999999999</v>
      </c>
      <c r="AV404" s="4">
        <v>76.2</v>
      </c>
      <c r="AW404" s="15" t="s">
        <v>21</v>
      </c>
      <c r="AY404" s="13">
        <v>7</v>
      </c>
      <c r="AZ404" s="14">
        <v>0.75531508120649649</v>
      </c>
      <c r="BA404" s="4">
        <v>5.1034802784222739</v>
      </c>
      <c r="BB404" s="15" t="s">
        <v>47</v>
      </c>
      <c r="BD404" s="13">
        <v>7</v>
      </c>
      <c r="BE404" s="14">
        <v>1.016</v>
      </c>
      <c r="BF404" s="4">
        <v>63.5</v>
      </c>
      <c r="BG404" s="15" t="s">
        <v>32</v>
      </c>
      <c r="BI404" s="13">
        <v>7</v>
      </c>
      <c r="BJ404" s="14">
        <v>1.33596</v>
      </c>
      <c r="BK404" s="4">
        <v>55.664999999999999</v>
      </c>
      <c r="BL404" s="15" t="s">
        <v>45</v>
      </c>
    </row>
    <row r="405" spans="1:65" x14ac:dyDescent="0.4">
      <c r="A405" s="13">
        <v>8</v>
      </c>
      <c r="B405" s="14">
        <v>0.76949999999999996</v>
      </c>
      <c r="C405" s="4">
        <v>8.1</v>
      </c>
      <c r="D405" s="15" t="s">
        <v>41</v>
      </c>
      <c r="F405" s="13">
        <v>8</v>
      </c>
      <c r="G405" s="14">
        <v>0.87668000000000013</v>
      </c>
      <c r="H405" s="4">
        <v>25.784705882352942</v>
      </c>
      <c r="I405" s="15" t="s">
        <v>35</v>
      </c>
      <c r="K405" s="13">
        <v>8</v>
      </c>
      <c r="L405" s="14">
        <v>1.4100002849997149</v>
      </c>
      <c r="M405" s="4">
        <v>94.000018999980995</v>
      </c>
      <c r="N405" s="15" t="s">
        <v>21</v>
      </c>
      <c r="P405" s="13">
        <v>8</v>
      </c>
      <c r="Q405" s="14">
        <v>0.66796019417475727</v>
      </c>
      <c r="R405" s="4">
        <v>29.041747572815535</v>
      </c>
      <c r="S405" s="15" t="s">
        <v>46</v>
      </c>
      <c r="U405" s="13">
        <v>8</v>
      </c>
      <c r="V405" s="14">
        <v>0.76140028799971193</v>
      </c>
      <c r="W405" s="4">
        <v>42.300015999983998</v>
      </c>
      <c r="X405" s="15" t="s">
        <v>26</v>
      </c>
      <c r="Z405" s="13">
        <v>8</v>
      </c>
      <c r="AA405" s="14">
        <v>0.76997086092715228</v>
      </c>
      <c r="AB405" s="4">
        <v>17.49933774834437</v>
      </c>
      <c r="AC405" s="15" t="s">
        <v>48</v>
      </c>
      <c r="AE405" s="13">
        <v>8</v>
      </c>
      <c r="AF405" s="14">
        <v>0.81760033599966397</v>
      </c>
      <c r="AG405" s="4">
        <v>29.200011999988</v>
      </c>
      <c r="AH405" s="15" t="s">
        <v>43</v>
      </c>
      <c r="AJ405" s="13">
        <v>8</v>
      </c>
      <c r="AK405" s="14">
        <v>0.79680000000000006</v>
      </c>
      <c r="AL405" s="4">
        <v>33.200000000000003</v>
      </c>
      <c r="AM405" s="15" t="s">
        <v>38</v>
      </c>
      <c r="AO405" s="13">
        <v>8</v>
      </c>
      <c r="AP405" s="14">
        <v>0.62580000000000002</v>
      </c>
      <c r="AQ405" s="4">
        <v>29.8</v>
      </c>
      <c r="AR405" s="15" t="s">
        <v>27</v>
      </c>
      <c r="AT405" s="13">
        <v>8</v>
      </c>
      <c r="AU405" s="14">
        <v>1.339200311999688</v>
      </c>
      <c r="AV405" s="4">
        <v>55.800012999986997</v>
      </c>
      <c r="AW405" s="15" t="s">
        <v>49</v>
      </c>
      <c r="AY405" s="13">
        <v>8</v>
      </c>
      <c r="AZ405" s="14">
        <v>0.75085263157894744</v>
      </c>
      <c r="BA405" s="4">
        <v>9.6263157894736846</v>
      </c>
      <c r="BB405" s="15" t="s">
        <v>41</v>
      </c>
      <c r="BD405" s="13">
        <v>8</v>
      </c>
      <c r="BE405" s="14">
        <v>1.0032000000000001</v>
      </c>
      <c r="BF405" s="4">
        <v>62.7</v>
      </c>
      <c r="BG405" s="15" t="s">
        <v>24</v>
      </c>
      <c r="BI405" s="13">
        <v>8</v>
      </c>
      <c r="BJ405" s="14">
        <v>1.271076923076923</v>
      </c>
      <c r="BK405" s="20">
        <v>70.615384615384613</v>
      </c>
      <c r="BL405" s="15" t="s">
        <v>34</v>
      </c>
    </row>
    <row r="406" spans="1:65" x14ac:dyDescent="0.4">
      <c r="A406" s="13">
        <v>9</v>
      </c>
      <c r="B406" s="14">
        <v>0.76000035999964</v>
      </c>
      <c r="C406" s="4">
        <v>19.000008999991</v>
      </c>
      <c r="D406" s="15" t="s">
        <v>51</v>
      </c>
      <c r="F406" s="13">
        <v>9</v>
      </c>
      <c r="G406" s="14">
        <v>0.87319999999999998</v>
      </c>
      <c r="H406" s="4">
        <v>5.9</v>
      </c>
      <c r="I406" s="15" t="s">
        <v>38</v>
      </c>
      <c r="K406" s="13">
        <v>9</v>
      </c>
      <c r="L406" s="14">
        <v>1.3654857142857144</v>
      </c>
      <c r="M406" s="4">
        <v>47.085714285714289</v>
      </c>
      <c r="N406" s="15" t="s">
        <v>63</v>
      </c>
      <c r="P406" s="13">
        <v>9</v>
      </c>
      <c r="Q406" s="14">
        <v>0.65910447761194024</v>
      </c>
      <c r="R406" s="4">
        <v>43.940298507462686</v>
      </c>
      <c r="S406" s="15" t="s">
        <v>39</v>
      </c>
      <c r="U406" s="13">
        <v>9</v>
      </c>
      <c r="V406" s="14">
        <v>0.74349473684210521</v>
      </c>
      <c r="W406" s="4">
        <v>16.897607655502391</v>
      </c>
      <c r="X406" s="15" t="s">
        <v>25</v>
      </c>
      <c r="Z406" s="13">
        <v>9</v>
      </c>
      <c r="AA406" s="14">
        <v>0.73485576923076912</v>
      </c>
      <c r="AB406" s="4">
        <v>48.990384615384613</v>
      </c>
      <c r="AC406" s="15" t="s">
        <v>28</v>
      </c>
      <c r="AE406" s="13">
        <v>9</v>
      </c>
      <c r="AF406" s="14">
        <v>0.80430000000000001</v>
      </c>
      <c r="AG406" s="4">
        <v>38.299999999999997</v>
      </c>
      <c r="AH406" s="15" t="s">
        <v>49</v>
      </c>
      <c r="AJ406" s="13">
        <v>9</v>
      </c>
      <c r="AK406" s="14">
        <v>0.76300000000000001</v>
      </c>
      <c r="AL406" s="4">
        <v>54.5</v>
      </c>
      <c r="AM406" s="15" t="s">
        <v>24</v>
      </c>
      <c r="AO406" s="13">
        <v>9</v>
      </c>
      <c r="AP406" s="14">
        <v>0.61599999999999999</v>
      </c>
      <c r="AQ406" s="4">
        <v>38.5</v>
      </c>
      <c r="AR406" s="15" t="s">
        <v>21</v>
      </c>
      <c r="AT406" s="13">
        <v>9</v>
      </c>
      <c r="AU406" s="14">
        <v>1.2649999999999999</v>
      </c>
      <c r="AV406" s="4">
        <v>55</v>
      </c>
      <c r="AW406" s="15" t="s">
        <v>39</v>
      </c>
      <c r="AY406" s="13">
        <v>9</v>
      </c>
      <c r="AZ406" s="14">
        <v>0.73795671641791039</v>
      </c>
      <c r="BA406" s="4">
        <v>32.085074626865669</v>
      </c>
      <c r="BB406" s="15" t="s">
        <v>26</v>
      </c>
      <c r="BD406" s="13">
        <v>9</v>
      </c>
      <c r="BE406" s="14">
        <v>0.81400044399955596</v>
      </c>
      <c r="BF406" s="4">
        <v>5.5000029999970002</v>
      </c>
      <c r="BG406" s="15" t="s">
        <v>40</v>
      </c>
      <c r="BI406" s="13">
        <v>9</v>
      </c>
      <c r="BJ406" s="14">
        <v>1.2098</v>
      </c>
      <c r="BK406" s="4">
        <v>52.6</v>
      </c>
      <c r="BL406" s="15" t="s">
        <v>24</v>
      </c>
    </row>
    <row r="407" spans="1:65" x14ac:dyDescent="0.4">
      <c r="A407" s="13">
        <v>10</v>
      </c>
      <c r="B407" s="14">
        <v>0.75520000000000009</v>
      </c>
      <c r="C407" s="4">
        <v>47.2</v>
      </c>
      <c r="D407" s="15" t="s">
        <v>64</v>
      </c>
      <c r="F407" s="13">
        <v>10</v>
      </c>
      <c r="G407" s="14">
        <v>0.82619999999999993</v>
      </c>
      <c r="H407" s="4">
        <v>45.9</v>
      </c>
      <c r="I407" s="15" t="s">
        <v>56</v>
      </c>
      <c r="K407" s="13">
        <v>10</v>
      </c>
      <c r="L407" s="14">
        <v>1.3414736842105264</v>
      </c>
      <c r="M407" s="4">
        <v>83.84210526315789</v>
      </c>
      <c r="N407" s="15" t="s">
        <v>45</v>
      </c>
      <c r="P407" s="13">
        <v>10</v>
      </c>
      <c r="Q407" s="14">
        <v>0.65467086614173231</v>
      </c>
      <c r="R407" s="4">
        <v>23.381102362204725</v>
      </c>
      <c r="S407" s="15" t="s">
        <v>43</v>
      </c>
      <c r="U407" s="13">
        <v>10</v>
      </c>
      <c r="V407" s="14">
        <v>0.74188421052631581</v>
      </c>
      <c r="W407" s="4">
        <v>26.495864661654135</v>
      </c>
      <c r="X407" s="15" t="s">
        <v>39</v>
      </c>
      <c r="Z407" s="13">
        <v>10</v>
      </c>
      <c r="AA407" s="14">
        <v>0.67200033599966402</v>
      </c>
      <c r="AB407" s="4">
        <v>24.000011999988001</v>
      </c>
      <c r="AC407" s="15" t="s">
        <v>24</v>
      </c>
      <c r="AE407" s="13">
        <v>10</v>
      </c>
      <c r="AF407" s="14">
        <v>0.7896949152542373</v>
      </c>
      <c r="AG407" s="4">
        <v>15.186440677966102</v>
      </c>
      <c r="AH407" s="15" t="s">
        <v>45</v>
      </c>
      <c r="AJ407" s="13">
        <v>10</v>
      </c>
      <c r="AK407" s="14">
        <v>0.75810000000000011</v>
      </c>
      <c r="AL407" s="4">
        <v>36.1</v>
      </c>
      <c r="AM407" s="15" t="s">
        <v>36</v>
      </c>
      <c r="AO407" s="13">
        <v>10</v>
      </c>
      <c r="AP407" s="14">
        <v>0.61548000000000003</v>
      </c>
      <c r="AQ407" s="4">
        <v>26.76</v>
      </c>
      <c r="AR407" s="15" t="s">
        <v>40</v>
      </c>
      <c r="AT407" s="13">
        <v>10</v>
      </c>
      <c r="AU407" s="14">
        <v>1.0030000000000001</v>
      </c>
      <c r="AV407" s="4">
        <v>29.5</v>
      </c>
      <c r="AW407" s="15" t="s">
        <v>33</v>
      </c>
      <c r="AY407" s="13">
        <v>10</v>
      </c>
      <c r="AZ407" s="14">
        <v>0.66864722222222217</v>
      </c>
      <c r="BA407" s="4">
        <v>15.196527777777778</v>
      </c>
      <c r="BB407" s="15" t="s">
        <v>48</v>
      </c>
      <c r="BD407" s="13">
        <v>10</v>
      </c>
      <c r="BE407" s="14">
        <v>0.74012977099236632</v>
      </c>
      <c r="BF407" s="4">
        <v>7.7908396946564871</v>
      </c>
      <c r="BG407" s="15" t="s">
        <v>45</v>
      </c>
      <c r="BI407" s="13">
        <v>10</v>
      </c>
      <c r="BJ407" s="14">
        <v>1.1312</v>
      </c>
      <c r="BK407" s="4">
        <v>70.7</v>
      </c>
      <c r="BL407" s="15" t="s">
        <v>36</v>
      </c>
    </row>
    <row r="408" spans="1:65" x14ac:dyDescent="0.4">
      <c r="A408" s="13">
        <v>11</v>
      </c>
      <c r="B408" s="14">
        <v>0.73369999999999991</v>
      </c>
      <c r="C408" s="4">
        <v>31.9</v>
      </c>
      <c r="D408" s="15" t="s">
        <v>43</v>
      </c>
      <c r="F408" s="13">
        <v>11</v>
      </c>
      <c r="G408" s="14">
        <v>0.76800000000000002</v>
      </c>
      <c r="H408" s="4">
        <v>48</v>
      </c>
      <c r="I408" s="15" t="s">
        <v>52</v>
      </c>
      <c r="K408" s="13">
        <v>11</v>
      </c>
      <c r="L408" s="14">
        <v>0.95200035999964006</v>
      </c>
      <c r="M408" s="4">
        <v>23.800008999991</v>
      </c>
      <c r="N408" s="15" t="s">
        <v>28</v>
      </c>
      <c r="P408" s="13">
        <v>11</v>
      </c>
      <c r="Q408" s="14">
        <v>0.62426503067484662</v>
      </c>
      <c r="R408" s="4">
        <v>18.360736196319017</v>
      </c>
      <c r="S408" s="15" t="s">
        <v>63</v>
      </c>
      <c r="U408" s="13">
        <v>11</v>
      </c>
      <c r="V408" s="14">
        <v>0.69599999999999995</v>
      </c>
      <c r="W408" s="4">
        <v>17.399999999999999</v>
      </c>
      <c r="X408" s="15" t="s">
        <v>23</v>
      </c>
      <c r="Z408" s="13">
        <v>11</v>
      </c>
      <c r="AA408" s="14">
        <v>0.63200000000000001</v>
      </c>
      <c r="AB408" s="4">
        <v>39.5</v>
      </c>
      <c r="AC408" s="15" t="s">
        <v>61</v>
      </c>
      <c r="AE408" s="13">
        <v>11</v>
      </c>
      <c r="AF408" s="14">
        <v>0.76937634408602151</v>
      </c>
      <c r="AG408" s="4">
        <v>19.234408602150538</v>
      </c>
      <c r="AH408" s="15" t="s">
        <v>41</v>
      </c>
      <c r="AJ408" s="13">
        <v>11</v>
      </c>
      <c r="AK408" s="14">
        <v>0.74400000000000011</v>
      </c>
      <c r="AL408" s="4">
        <v>18.600000000000001</v>
      </c>
      <c r="AM408" s="15" t="s">
        <v>50</v>
      </c>
      <c r="AO408" s="13">
        <v>11</v>
      </c>
      <c r="AP408" s="14">
        <v>0.60760000000000003</v>
      </c>
      <c r="AQ408" s="4">
        <v>21.7</v>
      </c>
      <c r="AR408" s="15" t="s">
        <v>23</v>
      </c>
      <c r="AT408" s="13">
        <v>11</v>
      </c>
      <c r="AU408" s="14">
        <v>0.95990000000000009</v>
      </c>
      <c r="AV408" s="4">
        <v>33.1</v>
      </c>
      <c r="AW408" s="15" t="s">
        <v>22</v>
      </c>
      <c r="AY408" s="13">
        <v>11</v>
      </c>
      <c r="AZ408" s="14">
        <v>0.66613740458015269</v>
      </c>
      <c r="BA408" s="4">
        <v>16.653435114503818</v>
      </c>
      <c r="BB408" s="15" t="s">
        <v>33</v>
      </c>
      <c r="BD408" s="13">
        <v>11</v>
      </c>
      <c r="BE408" s="14">
        <v>0.61562421052631577</v>
      </c>
      <c r="BF408" s="4">
        <v>21.228421052631578</v>
      </c>
      <c r="BG408" s="15" t="s">
        <v>61</v>
      </c>
      <c r="BI408" s="13">
        <v>11</v>
      </c>
      <c r="BJ408" s="14">
        <v>0.97527272727272729</v>
      </c>
      <c r="BK408" s="4">
        <v>24.381818181818183</v>
      </c>
      <c r="BL408" s="15" t="s">
        <v>40</v>
      </c>
    </row>
    <row r="409" spans="1:65" x14ac:dyDescent="0.4">
      <c r="A409" s="13">
        <v>12</v>
      </c>
      <c r="B409" s="14">
        <v>0.71119999999999994</v>
      </c>
      <c r="C409" s="4">
        <v>25.4</v>
      </c>
      <c r="D409" s="15" t="s">
        <v>40</v>
      </c>
      <c r="F409" s="13">
        <v>12</v>
      </c>
      <c r="G409" s="14">
        <v>0.75919999999999999</v>
      </c>
      <c r="H409" s="4">
        <v>14.6</v>
      </c>
      <c r="I409" s="15" t="s">
        <v>48</v>
      </c>
      <c r="K409" s="13">
        <v>12</v>
      </c>
      <c r="L409" s="14">
        <v>0.85680000000000001</v>
      </c>
      <c r="M409" s="4">
        <v>25.2</v>
      </c>
      <c r="N409" s="15" t="s">
        <v>34</v>
      </c>
      <c r="P409" s="13">
        <v>12</v>
      </c>
      <c r="Q409" s="14">
        <v>0.60887647058823524</v>
      </c>
      <c r="R409" s="4">
        <v>28.994117647058822</v>
      </c>
      <c r="S409" s="15" t="s">
        <v>37</v>
      </c>
      <c r="U409" s="13">
        <v>12</v>
      </c>
      <c r="V409" s="14">
        <v>0.67859999999999998</v>
      </c>
      <c r="W409" s="4">
        <v>23.4</v>
      </c>
      <c r="X409" s="15" t="s">
        <v>31</v>
      </c>
      <c r="Z409" s="13">
        <v>12</v>
      </c>
      <c r="AA409" s="14">
        <v>0.63</v>
      </c>
      <c r="AB409" s="4">
        <v>35</v>
      </c>
      <c r="AC409" s="15" t="s">
        <v>41</v>
      </c>
      <c r="AE409" s="13">
        <v>12</v>
      </c>
      <c r="AF409" s="14">
        <v>0.71740000000000015</v>
      </c>
      <c r="AG409" s="4">
        <v>21.1</v>
      </c>
      <c r="AH409" s="15" t="s">
        <v>44</v>
      </c>
      <c r="AJ409" s="13">
        <v>12</v>
      </c>
      <c r="AK409" s="14">
        <v>0.73919999999999997</v>
      </c>
      <c r="AL409" s="4">
        <v>16.8</v>
      </c>
      <c r="AM409" s="15" t="s">
        <v>58</v>
      </c>
      <c r="AO409" s="13">
        <v>12</v>
      </c>
      <c r="AP409" s="14">
        <v>0.60299999999999998</v>
      </c>
      <c r="AQ409" s="4">
        <v>33.5</v>
      </c>
      <c r="AR409" s="15" t="s">
        <v>19</v>
      </c>
      <c r="AT409" s="13">
        <v>12</v>
      </c>
      <c r="AU409" s="14">
        <v>0.92910034199965796</v>
      </c>
      <c r="AV409" s="4">
        <v>16.300005999993999</v>
      </c>
      <c r="AW409" s="15" t="s">
        <v>48</v>
      </c>
      <c r="AY409" s="13">
        <v>12</v>
      </c>
      <c r="AZ409" s="14">
        <v>0.63960000000000006</v>
      </c>
      <c r="BA409" s="4">
        <v>12.3</v>
      </c>
      <c r="BB409" s="15" t="s">
        <v>32</v>
      </c>
      <c r="BD409" s="13">
        <v>12</v>
      </c>
      <c r="BE409" s="14">
        <v>0.61560034199965807</v>
      </c>
      <c r="BF409" s="4">
        <v>10.800005999994001</v>
      </c>
      <c r="BG409" s="15" t="s">
        <v>49</v>
      </c>
      <c r="BI409" s="13">
        <v>12</v>
      </c>
      <c r="BJ409" s="14">
        <v>0.90933333333333333</v>
      </c>
      <c r="BK409" s="4">
        <v>20.666666666666668</v>
      </c>
      <c r="BL409" s="15" t="s">
        <v>33</v>
      </c>
    </row>
    <row r="410" spans="1:65" x14ac:dyDescent="0.4">
      <c r="A410" s="13">
        <v>13</v>
      </c>
      <c r="B410" s="14">
        <v>0.6869333333333334</v>
      </c>
      <c r="C410" s="4">
        <v>28.622222222222224</v>
      </c>
      <c r="D410" s="15" t="s">
        <v>26</v>
      </c>
      <c r="F410" s="13">
        <v>13</v>
      </c>
      <c r="G410" s="14">
        <v>0.73799999999999999</v>
      </c>
      <c r="H410" s="4">
        <v>49.2</v>
      </c>
      <c r="I410" s="15" t="s">
        <v>87</v>
      </c>
      <c r="K410" s="13">
        <v>13</v>
      </c>
      <c r="L410" s="14">
        <v>0.71279999999999988</v>
      </c>
      <c r="M410" s="4">
        <v>16.2</v>
      </c>
      <c r="N410" s="15" t="s">
        <v>48</v>
      </c>
      <c r="P410" s="13">
        <v>13</v>
      </c>
      <c r="Q410" s="14">
        <v>0.60050420168067231</v>
      </c>
      <c r="R410" s="4">
        <v>25.021008403361346</v>
      </c>
      <c r="S410" s="15" t="s">
        <v>25</v>
      </c>
      <c r="U410" s="13">
        <v>13</v>
      </c>
      <c r="V410" s="14">
        <v>0.66240031199968807</v>
      </c>
      <c r="W410" s="4">
        <v>27.600012999987001</v>
      </c>
      <c r="X410" s="15" t="s">
        <v>28</v>
      </c>
      <c r="Z410" s="13">
        <v>13</v>
      </c>
      <c r="AA410" s="14">
        <v>0.61869999999999992</v>
      </c>
      <c r="AB410" s="4">
        <v>26.9</v>
      </c>
      <c r="AC410" s="15" t="s">
        <v>29</v>
      </c>
      <c r="AE410" s="13">
        <v>13</v>
      </c>
      <c r="AF410" s="14">
        <v>0.71</v>
      </c>
      <c r="AG410" s="4">
        <v>47.333333333333336</v>
      </c>
      <c r="AH410" s="15" t="s">
        <v>64</v>
      </c>
      <c r="AJ410" s="13">
        <v>13</v>
      </c>
      <c r="AK410" s="14">
        <v>0.72960034199965806</v>
      </c>
      <c r="AL410" s="4">
        <v>12.800005999994001</v>
      </c>
      <c r="AM410" s="15" t="s">
        <v>29</v>
      </c>
      <c r="AO410" s="13">
        <v>13</v>
      </c>
      <c r="AP410" s="14">
        <v>0.6018</v>
      </c>
      <c r="AQ410" s="4">
        <v>17.7</v>
      </c>
      <c r="AR410" s="15" t="s">
        <v>35</v>
      </c>
      <c r="AT410" s="13">
        <v>13</v>
      </c>
      <c r="AU410" s="14">
        <v>0.80277014925373147</v>
      </c>
      <c r="AV410" s="4">
        <v>18.244776119402989</v>
      </c>
      <c r="AW410" s="15" t="s">
        <v>24</v>
      </c>
      <c r="AY410" s="13">
        <v>13</v>
      </c>
      <c r="AZ410" s="14">
        <v>0.627</v>
      </c>
      <c r="BA410" s="49">
        <v>11</v>
      </c>
      <c r="BB410" s="15" t="s">
        <v>53</v>
      </c>
      <c r="BD410" s="13">
        <v>13</v>
      </c>
      <c r="BE410" s="14">
        <v>0.60370877192982464</v>
      </c>
      <c r="BF410" s="4">
        <v>17.756140350877192</v>
      </c>
      <c r="BG410" s="15" t="s">
        <v>60</v>
      </c>
      <c r="BI410" s="13">
        <v>13</v>
      </c>
      <c r="BJ410" s="14">
        <v>0.81126956521739124</v>
      </c>
      <c r="BK410" s="4">
        <v>23.860869565217389</v>
      </c>
      <c r="BL410" s="15" t="s">
        <v>51</v>
      </c>
    </row>
    <row r="411" spans="1:65" x14ac:dyDescent="0.4">
      <c r="A411" s="13">
        <v>14</v>
      </c>
      <c r="B411" s="14">
        <v>0.65520036399963588</v>
      </c>
      <c r="C411" s="4">
        <v>12.600006999992999</v>
      </c>
      <c r="D411" s="15" t="s">
        <v>21</v>
      </c>
      <c r="F411" s="13">
        <v>14</v>
      </c>
      <c r="G411" s="14">
        <v>0.7101303370786517</v>
      </c>
      <c r="H411" s="4">
        <v>12.458426966292135</v>
      </c>
      <c r="I411" s="15" t="s">
        <v>60</v>
      </c>
      <c r="K411" s="13">
        <v>14</v>
      </c>
      <c r="L411" s="14">
        <v>0.63639999999999997</v>
      </c>
      <c r="M411" s="4">
        <v>4.3</v>
      </c>
      <c r="N411" s="15" t="s">
        <v>25</v>
      </c>
      <c r="P411" s="13">
        <v>14</v>
      </c>
      <c r="Q411" s="14">
        <v>0.54810000000000003</v>
      </c>
      <c r="R411" s="4">
        <v>18.899999999999999</v>
      </c>
      <c r="S411" s="15" t="s">
        <v>33</v>
      </c>
      <c r="U411" s="13">
        <v>14</v>
      </c>
      <c r="V411" s="14">
        <v>0.63466866952789702</v>
      </c>
      <c r="W411" s="4">
        <v>30.222317596566523</v>
      </c>
      <c r="X411" s="15" t="s">
        <v>83</v>
      </c>
      <c r="Z411" s="13">
        <v>14</v>
      </c>
      <c r="AA411" s="14">
        <v>0.5838000000000001</v>
      </c>
      <c r="AB411" s="4">
        <v>27.8</v>
      </c>
      <c r="AC411" s="15" t="s">
        <v>63</v>
      </c>
      <c r="AE411" s="13">
        <v>14</v>
      </c>
      <c r="AF411" s="14">
        <v>0.70840000000000003</v>
      </c>
      <c r="AG411" s="4">
        <v>16.100000000000001</v>
      </c>
      <c r="AH411" s="15" t="s">
        <v>33</v>
      </c>
      <c r="AJ411" s="13">
        <v>14</v>
      </c>
      <c r="AK411" s="14">
        <v>0.7279000000000001</v>
      </c>
      <c r="AL411" s="4">
        <v>25.1</v>
      </c>
      <c r="AM411" s="15" t="s">
        <v>52</v>
      </c>
      <c r="AO411" s="13">
        <v>14</v>
      </c>
      <c r="AP411" s="14">
        <v>0.59279999999999999</v>
      </c>
      <c r="AQ411" s="4">
        <v>7.6</v>
      </c>
      <c r="AR411" s="15" t="s">
        <v>43</v>
      </c>
      <c r="AT411" s="13">
        <v>14</v>
      </c>
      <c r="AU411" s="14">
        <v>0.79599999999999993</v>
      </c>
      <c r="AV411" s="4">
        <v>19.899999999999999</v>
      </c>
      <c r="AW411" s="15" t="s">
        <v>27</v>
      </c>
      <c r="AY411" s="13">
        <v>14</v>
      </c>
      <c r="AZ411" s="14">
        <v>0.61920031199968806</v>
      </c>
      <c r="BA411" s="4">
        <v>25.800012999987</v>
      </c>
      <c r="BB411" s="15" t="s">
        <v>23</v>
      </c>
      <c r="BD411" s="13">
        <v>14</v>
      </c>
      <c r="BE411" s="14">
        <v>0.56940000000000002</v>
      </c>
      <c r="BF411" s="49">
        <v>7.3</v>
      </c>
      <c r="BG411" s="15" t="s">
        <v>37</v>
      </c>
      <c r="BI411" s="13">
        <v>14</v>
      </c>
      <c r="BJ411" s="14">
        <v>0.60664285714285715</v>
      </c>
      <c r="BK411" s="4">
        <v>6.3857142857142861</v>
      </c>
      <c r="BL411" s="15" t="s">
        <v>43</v>
      </c>
    </row>
    <row r="412" spans="1:65" x14ac:dyDescent="0.4">
      <c r="A412" s="13">
        <v>15</v>
      </c>
      <c r="B412" s="14">
        <v>0.65136448598130836</v>
      </c>
      <c r="C412" s="4">
        <v>14.803738317757009</v>
      </c>
      <c r="D412" s="18" t="s">
        <v>68</v>
      </c>
      <c r="F412" s="13">
        <v>15</v>
      </c>
      <c r="G412" s="14">
        <v>0.66149253731343283</v>
      </c>
      <c r="H412" s="4">
        <v>16.53731343283582</v>
      </c>
      <c r="I412" s="18" t="s">
        <v>107</v>
      </c>
      <c r="K412" s="13">
        <v>15</v>
      </c>
      <c r="L412" s="14">
        <v>0.56680036399963596</v>
      </c>
      <c r="M412" s="4">
        <v>10.900006999993</v>
      </c>
      <c r="N412" s="18" t="s">
        <v>24</v>
      </c>
      <c r="P412" s="13">
        <v>15</v>
      </c>
      <c r="Q412" s="14">
        <v>0.496</v>
      </c>
      <c r="R412" s="4">
        <v>31</v>
      </c>
      <c r="S412" s="18" t="s">
        <v>31</v>
      </c>
      <c r="U412" s="13">
        <v>15</v>
      </c>
      <c r="V412" s="14">
        <v>0.60703448275862071</v>
      </c>
      <c r="W412" s="4">
        <v>40.468965517241379</v>
      </c>
      <c r="X412" s="18" t="s">
        <v>63</v>
      </c>
      <c r="Z412" s="13">
        <v>15</v>
      </c>
      <c r="AA412" s="14">
        <v>0.58240000000000003</v>
      </c>
      <c r="AB412" s="4">
        <v>41.6</v>
      </c>
      <c r="AC412" s="18" t="s">
        <v>49</v>
      </c>
      <c r="AE412" s="13">
        <v>15</v>
      </c>
      <c r="AF412" s="14">
        <v>0.65760000000000007</v>
      </c>
      <c r="AG412" s="4">
        <v>41.1</v>
      </c>
      <c r="AH412" s="18" t="s">
        <v>50</v>
      </c>
      <c r="AJ412" s="13">
        <v>15</v>
      </c>
      <c r="AK412" s="14">
        <v>0.65879999999999994</v>
      </c>
      <c r="AL412" s="4">
        <v>36.6</v>
      </c>
      <c r="AM412" s="18" t="s">
        <v>65</v>
      </c>
      <c r="AO412" s="13">
        <v>15</v>
      </c>
      <c r="AP412" s="14">
        <v>0.55879999999999996</v>
      </c>
      <c r="AQ412" s="4">
        <v>12.7</v>
      </c>
      <c r="AR412" s="18" t="s">
        <v>29</v>
      </c>
      <c r="AT412" s="13">
        <v>15</v>
      </c>
      <c r="AU412" s="14">
        <v>0.79560036399963596</v>
      </c>
      <c r="AV412" s="4">
        <v>15.300006999993</v>
      </c>
      <c r="AW412" s="18" t="s">
        <v>52</v>
      </c>
      <c r="AY412" s="13">
        <v>15</v>
      </c>
      <c r="AZ412" s="14">
        <v>0.5908000000000001</v>
      </c>
      <c r="BA412" s="4">
        <v>21.1</v>
      </c>
      <c r="BB412" s="18" t="s">
        <v>88</v>
      </c>
      <c r="BD412" s="13">
        <v>15</v>
      </c>
      <c r="BE412" s="14">
        <v>0.56575000000000009</v>
      </c>
      <c r="BF412" s="4">
        <v>14.143750000000001</v>
      </c>
      <c r="BG412" s="18" t="s">
        <v>63</v>
      </c>
      <c r="BI412" s="13">
        <v>15</v>
      </c>
      <c r="BJ412" s="14">
        <v>0.55639999999999989</v>
      </c>
      <c r="BK412" s="4">
        <v>10.7</v>
      </c>
      <c r="BL412" s="18" t="s">
        <v>30</v>
      </c>
    </row>
    <row r="413" spans="1:65" x14ac:dyDescent="0.4">
      <c r="A413" s="13">
        <v>16</v>
      </c>
      <c r="B413" s="14">
        <v>0.61770000000000003</v>
      </c>
      <c r="C413" s="4">
        <v>21.3</v>
      </c>
      <c r="D413" s="18" t="s">
        <v>48</v>
      </c>
      <c r="F413" s="13">
        <v>16</v>
      </c>
      <c r="G413" s="14">
        <v>0.64679999999999993</v>
      </c>
      <c r="H413" s="4">
        <v>14.7</v>
      </c>
      <c r="I413" s="18" t="s">
        <v>25</v>
      </c>
      <c r="K413" s="13">
        <v>16</v>
      </c>
      <c r="L413" s="14">
        <v>0.55100037999962004</v>
      </c>
      <c r="M413" s="4">
        <v>5.800003999996</v>
      </c>
      <c r="N413" s="18" t="s">
        <v>23</v>
      </c>
      <c r="P413" s="13">
        <v>16</v>
      </c>
      <c r="Q413" s="14">
        <v>0.49280000000000007</v>
      </c>
      <c r="R413" s="4">
        <v>35.200000000000003</v>
      </c>
      <c r="S413" s="18" t="s">
        <v>50</v>
      </c>
      <c r="U413" s="13">
        <v>16</v>
      </c>
      <c r="V413" s="14">
        <v>0.59122754491017959</v>
      </c>
      <c r="W413" s="4">
        <v>42.230538922155688</v>
      </c>
      <c r="X413" s="18" t="s">
        <v>30</v>
      </c>
      <c r="Z413" s="13">
        <v>16</v>
      </c>
      <c r="AA413" s="14">
        <v>0.5746</v>
      </c>
      <c r="AB413" s="4">
        <v>16.899999999999999</v>
      </c>
      <c r="AC413" s="18" t="s">
        <v>37</v>
      </c>
      <c r="AE413" s="13">
        <v>16</v>
      </c>
      <c r="AF413" s="14">
        <v>0.63398461538461537</v>
      </c>
      <c r="AG413" s="4">
        <v>45.284615384615385</v>
      </c>
      <c r="AH413" s="18" t="s">
        <v>53</v>
      </c>
      <c r="AJ413" s="13">
        <v>16</v>
      </c>
      <c r="AK413" s="14">
        <v>0.64960000000000007</v>
      </c>
      <c r="AL413" s="4">
        <v>40.6</v>
      </c>
      <c r="AM413" s="18" t="s">
        <v>31</v>
      </c>
      <c r="AO413" s="13">
        <v>16</v>
      </c>
      <c r="AP413" s="14">
        <v>0.52780000000000005</v>
      </c>
      <c r="AQ413" s="49">
        <v>18.2</v>
      </c>
      <c r="AR413" s="18" t="s">
        <v>50</v>
      </c>
      <c r="AT413" s="13">
        <v>16</v>
      </c>
      <c r="AU413" s="14">
        <v>0.44460038999961005</v>
      </c>
      <c r="AV413" s="4">
        <v>5.7000049999950004</v>
      </c>
      <c r="AW413" s="18" t="s">
        <v>43</v>
      </c>
      <c r="AY413" s="13">
        <v>16</v>
      </c>
      <c r="AZ413" s="14">
        <v>0.58290031899968109</v>
      </c>
      <c r="BA413" s="4">
        <v>20.100010999989003</v>
      </c>
      <c r="BB413" s="18" t="s">
        <v>43</v>
      </c>
      <c r="BD413" s="13">
        <v>16</v>
      </c>
      <c r="BE413" s="14">
        <v>0.53463316582914577</v>
      </c>
      <c r="BF413" s="4">
        <v>10.281407035175882</v>
      </c>
      <c r="BG413" s="18" t="s">
        <v>25</v>
      </c>
      <c r="BI413" s="13">
        <v>16</v>
      </c>
      <c r="BJ413" s="14">
        <v>0.48450000000000004</v>
      </c>
      <c r="BK413" s="4">
        <v>8.5</v>
      </c>
      <c r="BL413" s="18" t="s">
        <v>23</v>
      </c>
    </row>
    <row r="414" spans="1:65" ht="19.5" thickBot="1" x14ac:dyDescent="0.45">
      <c r="A414" s="13">
        <v>17</v>
      </c>
      <c r="B414" s="14">
        <v>0.5623999999999999</v>
      </c>
      <c r="C414" s="4">
        <v>3.8</v>
      </c>
      <c r="D414" s="18" t="s">
        <v>49</v>
      </c>
      <c r="F414" s="13">
        <v>17</v>
      </c>
      <c r="G414" s="14">
        <v>0.6080000000000001</v>
      </c>
      <c r="H414" s="20">
        <v>6.4</v>
      </c>
      <c r="I414" s="18" t="s">
        <v>65</v>
      </c>
      <c r="K414" s="13">
        <v>17</v>
      </c>
      <c r="L414" s="14">
        <v>0.46020000000000005</v>
      </c>
      <c r="M414" s="4">
        <v>5.9</v>
      </c>
      <c r="N414" s="18" t="s">
        <v>40</v>
      </c>
      <c r="P414" s="13">
        <v>17</v>
      </c>
      <c r="Q414" s="14">
        <v>0.47699999999999998</v>
      </c>
      <c r="R414" s="4">
        <v>26.5</v>
      </c>
      <c r="S414" s="18" t="s">
        <v>27</v>
      </c>
      <c r="U414" s="13">
        <v>17</v>
      </c>
      <c r="V414" s="14">
        <v>0.48872727272727273</v>
      </c>
      <c r="W414" s="4">
        <v>30.545454545454547</v>
      </c>
      <c r="X414" s="18" t="s">
        <v>47</v>
      </c>
      <c r="Z414" s="13">
        <v>17</v>
      </c>
      <c r="AA414" s="14">
        <v>0.55970031899968109</v>
      </c>
      <c r="AB414" s="4">
        <v>19.300010999989002</v>
      </c>
      <c r="AC414" s="18" t="s">
        <v>60</v>
      </c>
      <c r="AE414" s="13">
        <v>17</v>
      </c>
      <c r="AF414" s="14">
        <v>0.63270000000000004</v>
      </c>
      <c r="AG414" s="4">
        <v>11.1</v>
      </c>
      <c r="AH414" s="18" t="s">
        <v>19</v>
      </c>
      <c r="AJ414" s="13">
        <v>17</v>
      </c>
      <c r="AK414" s="14">
        <v>0.62080000000000002</v>
      </c>
      <c r="AL414" s="4">
        <v>38.799999999999997</v>
      </c>
      <c r="AM414" s="18" t="s">
        <v>57</v>
      </c>
      <c r="AO414" s="13">
        <v>17</v>
      </c>
      <c r="AP414" s="14">
        <v>0.5232</v>
      </c>
      <c r="AQ414" s="4">
        <v>21.8</v>
      </c>
      <c r="AR414" s="18" t="s">
        <v>33</v>
      </c>
      <c r="AT414" s="13">
        <v>17</v>
      </c>
      <c r="AU414" s="14">
        <v>0.44399999999999995</v>
      </c>
      <c r="AV414" s="49">
        <v>3</v>
      </c>
      <c r="AW414" s="18" t="s">
        <v>41</v>
      </c>
      <c r="AY414" s="13">
        <v>17</v>
      </c>
      <c r="AZ414" s="14">
        <v>0.57950037999962001</v>
      </c>
      <c r="BA414" s="4">
        <v>6.1000039999959998</v>
      </c>
      <c r="BB414" s="18" t="s">
        <v>64</v>
      </c>
      <c r="BD414" s="13">
        <v>17</v>
      </c>
      <c r="BE414" s="14">
        <v>0.50119999999999998</v>
      </c>
      <c r="BF414" s="4">
        <v>17.899999999999999</v>
      </c>
      <c r="BG414" s="18" t="s">
        <v>48</v>
      </c>
      <c r="BI414" s="13">
        <v>17</v>
      </c>
      <c r="BJ414" s="14">
        <v>0.4446</v>
      </c>
      <c r="BK414" s="4">
        <v>5.7</v>
      </c>
      <c r="BL414" s="18" t="s">
        <v>26</v>
      </c>
    </row>
    <row r="415" spans="1:65" ht="19.5" thickBot="1" x14ac:dyDescent="0.45">
      <c r="A415" s="40">
        <v>18</v>
      </c>
      <c r="B415" s="22">
        <v>0.54149999999999998</v>
      </c>
      <c r="C415" s="23">
        <v>9.5</v>
      </c>
      <c r="D415" s="24" t="s">
        <v>52</v>
      </c>
      <c r="F415" s="40">
        <v>18</v>
      </c>
      <c r="G415" s="22">
        <v>0.59280038999961004</v>
      </c>
      <c r="H415" s="23">
        <v>7.6000049999949999</v>
      </c>
      <c r="I415" s="24" t="s">
        <v>34</v>
      </c>
      <c r="K415" s="40">
        <v>18</v>
      </c>
      <c r="L415" s="22">
        <v>0.43890034199965805</v>
      </c>
      <c r="M415" s="23">
        <v>7.7000059999940005</v>
      </c>
      <c r="N415" s="24" t="s">
        <v>43</v>
      </c>
      <c r="P415" s="40">
        <v>18</v>
      </c>
      <c r="Q415" s="22">
        <v>0.44319999999999998</v>
      </c>
      <c r="R415" s="23">
        <v>27.7</v>
      </c>
      <c r="S415" s="24" t="s">
        <v>36</v>
      </c>
      <c r="U415" s="40">
        <v>18</v>
      </c>
      <c r="V415" s="22">
        <v>0.45600000000000002</v>
      </c>
      <c r="W415" s="23">
        <v>28.5</v>
      </c>
      <c r="X415" s="24" t="s">
        <v>54</v>
      </c>
      <c r="Z415" s="40">
        <v>18</v>
      </c>
      <c r="AA415" s="22">
        <v>0.5586000000000001</v>
      </c>
      <c r="AB415" s="23">
        <v>9.8000000000000007</v>
      </c>
      <c r="AC415" s="24" t="s">
        <v>39</v>
      </c>
      <c r="AE415" s="40">
        <v>18</v>
      </c>
      <c r="AF415" s="22">
        <v>0.6322000000000001</v>
      </c>
      <c r="AG415" s="23">
        <v>21.8</v>
      </c>
      <c r="AH415" s="24" t="s">
        <v>87</v>
      </c>
      <c r="AJ415" s="40">
        <v>18</v>
      </c>
      <c r="AK415" s="22">
        <v>0.60680044399955591</v>
      </c>
      <c r="AL415" s="23">
        <v>4.1000029999969998</v>
      </c>
      <c r="AM415" s="24" t="s">
        <v>35</v>
      </c>
      <c r="AO415" s="40">
        <v>18</v>
      </c>
      <c r="AP415" s="22">
        <v>0.51870000000000005</v>
      </c>
      <c r="AQ415" s="23">
        <v>9.1</v>
      </c>
      <c r="AR415" s="24" t="s">
        <v>22</v>
      </c>
      <c r="AT415" s="40">
        <v>18</v>
      </c>
      <c r="AU415" s="22">
        <v>0.36100037999961998</v>
      </c>
      <c r="AV415" s="23">
        <v>3.800003999996</v>
      </c>
      <c r="AW415" s="24" t="s">
        <v>29</v>
      </c>
      <c r="AY415" s="40">
        <v>18</v>
      </c>
      <c r="AZ415" s="22">
        <v>0.47400764331210193</v>
      </c>
      <c r="BA415" s="23">
        <v>13.941401273885351</v>
      </c>
      <c r="BB415" s="24" t="s">
        <v>61</v>
      </c>
      <c r="BD415" s="40">
        <v>18</v>
      </c>
      <c r="BE415" s="22">
        <v>0.48399999999999999</v>
      </c>
      <c r="BF415" s="23">
        <v>11</v>
      </c>
      <c r="BG415" s="24" t="s">
        <v>23</v>
      </c>
      <c r="BI415" s="40">
        <v>18</v>
      </c>
      <c r="BJ415" s="22">
        <v>0.44399999999999995</v>
      </c>
      <c r="BK415" s="23">
        <v>3</v>
      </c>
      <c r="BL415" s="24" t="s">
        <v>28</v>
      </c>
    </row>
    <row r="416" spans="1:65" x14ac:dyDescent="0.4">
      <c r="A416" s="27">
        <v>19</v>
      </c>
      <c r="B416" s="14">
        <v>0.31</v>
      </c>
      <c r="C416" s="4">
        <v>74.25</v>
      </c>
      <c r="D416" s="28" t="s">
        <v>28</v>
      </c>
      <c r="E416" s="29"/>
      <c r="F416" s="27">
        <v>19</v>
      </c>
      <c r="G416" s="14">
        <v>0.31</v>
      </c>
      <c r="H416" s="4">
        <v>164.6</v>
      </c>
      <c r="I416" s="28" t="s">
        <v>32</v>
      </c>
      <c r="J416" s="29"/>
      <c r="K416" s="27">
        <v>19</v>
      </c>
      <c r="L416" s="14">
        <v>0.31</v>
      </c>
      <c r="M416" s="4">
        <v>300.2</v>
      </c>
      <c r="N416" s="28" t="s">
        <v>60</v>
      </c>
      <c r="O416" s="29"/>
      <c r="P416" s="27">
        <v>19</v>
      </c>
      <c r="Q416" s="14">
        <v>0.31</v>
      </c>
      <c r="R416" s="4">
        <v>39.5</v>
      </c>
      <c r="S416" s="28" t="s">
        <v>42</v>
      </c>
      <c r="T416" s="29"/>
      <c r="U416" s="27">
        <v>19</v>
      </c>
      <c r="V416" s="14">
        <v>0.31</v>
      </c>
      <c r="W416" s="4">
        <v>36.6</v>
      </c>
      <c r="X416" s="28" t="s">
        <v>53</v>
      </c>
      <c r="Y416" s="29"/>
      <c r="Z416" s="27">
        <v>19</v>
      </c>
      <c r="AA416" s="14">
        <v>0.31</v>
      </c>
      <c r="AB416" s="4">
        <v>53.943750000000009</v>
      </c>
      <c r="AC416" s="28" t="s">
        <v>21</v>
      </c>
      <c r="AD416" s="29"/>
      <c r="AE416" s="27">
        <v>19</v>
      </c>
      <c r="AF416" s="14">
        <v>0.31</v>
      </c>
      <c r="AG416" s="4">
        <v>61.828571428571429</v>
      </c>
      <c r="AH416" s="28" t="s">
        <v>39</v>
      </c>
      <c r="AI416" s="29"/>
      <c r="AJ416" s="27">
        <v>19</v>
      </c>
      <c r="AK416" s="14">
        <v>0.31</v>
      </c>
      <c r="AL416" s="4">
        <v>67.865217391304341</v>
      </c>
      <c r="AM416" s="28" t="s">
        <v>64</v>
      </c>
      <c r="AN416" s="29"/>
      <c r="AO416" s="27">
        <v>19</v>
      </c>
      <c r="AP416" s="14">
        <v>0.31</v>
      </c>
      <c r="AQ416" s="4">
        <v>52.3</v>
      </c>
      <c r="AR416" s="28" t="s">
        <v>42</v>
      </c>
      <c r="AS416" s="29"/>
      <c r="AT416" s="27">
        <v>19</v>
      </c>
      <c r="AU416" s="14">
        <v>0.31</v>
      </c>
      <c r="AV416" s="4">
        <v>148.9</v>
      </c>
      <c r="AW416" s="28" t="s">
        <v>68</v>
      </c>
      <c r="AX416" s="29"/>
      <c r="AY416" s="27">
        <v>19</v>
      </c>
      <c r="AZ416" s="14">
        <v>0.31</v>
      </c>
      <c r="BA416" s="4">
        <v>97.02</v>
      </c>
      <c r="BB416" s="28" t="s">
        <v>49</v>
      </c>
      <c r="BC416" s="29"/>
      <c r="BD416" s="27">
        <v>19</v>
      </c>
      <c r="BE416" s="14">
        <v>0.31</v>
      </c>
      <c r="BF416" s="4">
        <v>234.8</v>
      </c>
      <c r="BG416" s="28" t="s">
        <v>51</v>
      </c>
      <c r="BH416" s="29"/>
      <c r="BI416" s="27">
        <v>19</v>
      </c>
      <c r="BJ416" s="14">
        <v>0.31</v>
      </c>
      <c r="BK416" s="4">
        <v>204</v>
      </c>
      <c r="BL416" s="28" t="s">
        <v>19</v>
      </c>
      <c r="BM416" s="29"/>
    </row>
    <row r="417" spans="1:65" x14ac:dyDescent="0.4">
      <c r="A417" s="27">
        <v>20</v>
      </c>
      <c r="B417" s="14">
        <v>0.3</v>
      </c>
      <c r="C417" s="4">
        <v>68.2</v>
      </c>
      <c r="D417" s="28" t="s">
        <v>44</v>
      </c>
      <c r="E417" s="30"/>
      <c r="F417" s="27">
        <v>20</v>
      </c>
      <c r="G417" s="14">
        <v>0.3</v>
      </c>
      <c r="H417" s="4">
        <v>147.6</v>
      </c>
      <c r="I417" s="28" t="s">
        <v>121</v>
      </c>
      <c r="J417" s="30"/>
      <c r="K417" s="27">
        <v>20</v>
      </c>
      <c r="L417" s="14">
        <v>0.3</v>
      </c>
      <c r="M417" s="4">
        <v>170.48888888888888</v>
      </c>
      <c r="N417" s="28" t="s">
        <v>38</v>
      </c>
      <c r="O417" s="30"/>
      <c r="P417" s="27">
        <v>20</v>
      </c>
      <c r="Q417" s="14">
        <v>0.3</v>
      </c>
      <c r="R417" s="4">
        <v>46</v>
      </c>
      <c r="S417" s="28" t="s">
        <v>24</v>
      </c>
      <c r="T417" s="30"/>
      <c r="U417" s="27">
        <v>20</v>
      </c>
      <c r="V417" s="14">
        <v>0.3</v>
      </c>
      <c r="W417" s="4">
        <v>56.7</v>
      </c>
      <c r="X417" s="28" t="s">
        <v>48</v>
      </c>
      <c r="Y417" s="30"/>
      <c r="Z417" s="27">
        <v>20</v>
      </c>
      <c r="AA417" s="14">
        <v>0.3</v>
      </c>
      <c r="AB417" s="4">
        <v>74.011764705882356</v>
      </c>
      <c r="AC417" s="28" t="s">
        <v>46</v>
      </c>
      <c r="AD417" s="30"/>
      <c r="AE417" s="27">
        <v>20</v>
      </c>
      <c r="AF417" s="14">
        <v>0.3</v>
      </c>
      <c r="AG417" s="4">
        <v>47.5</v>
      </c>
      <c r="AH417" s="28" t="s">
        <v>40</v>
      </c>
      <c r="AI417" s="30"/>
      <c r="AJ417" s="27">
        <v>20</v>
      </c>
      <c r="AK417" s="14">
        <v>0.3</v>
      </c>
      <c r="AL417" s="4">
        <v>62.8</v>
      </c>
      <c r="AM417" s="28" t="s">
        <v>26</v>
      </c>
      <c r="AN417" s="30"/>
      <c r="AO417" s="27">
        <v>20</v>
      </c>
      <c r="AP417" s="14">
        <v>0.3</v>
      </c>
      <c r="AQ417" s="4">
        <v>57.6</v>
      </c>
      <c r="AR417" s="28" t="s">
        <v>45</v>
      </c>
      <c r="AS417" s="30"/>
      <c r="AT417" s="27">
        <v>20</v>
      </c>
      <c r="AU417" s="14">
        <v>0.3</v>
      </c>
      <c r="AV417" s="4">
        <v>152.9</v>
      </c>
      <c r="AW417" s="28" t="s">
        <v>34</v>
      </c>
      <c r="AX417" s="30"/>
      <c r="AY417" s="27">
        <v>20</v>
      </c>
      <c r="AZ417" s="14">
        <v>0.3</v>
      </c>
      <c r="BA417" s="4">
        <v>198.5</v>
      </c>
      <c r="BB417" s="28" t="s">
        <v>63</v>
      </c>
      <c r="BC417" s="30"/>
      <c r="BD417" s="27">
        <v>20</v>
      </c>
      <c r="BE417" s="14">
        <v>0.3</v>
      </c>
      <c r="BF417" s="4">
        <v>83.3</v>
      </c>
      <c r="BG417" s="28" t="s">
        <v>31</v>
      </c>
      <c r="BH417" s="30"/>
      <c r="BI417" s="27">
        <v>20</v>
      </c>
      <c r="BJ417" s="14">
        <v>0.3</v>
      </c>
      <c r="BK417" s="4">
        <v>194.7</v>
      </c>
      <c r="BL417" s="28" t="s">
        <v>21</v>
      </c>
      <c r="BM417" s="30"/>
    </row>
    <row r="418" spans="1:65" x14ac:dyDescent="0.4">
      <c r="A418" s="27">
        <v>21</v>
      </c>
      <c r="B418" s="14">
        <v>0.28999999999999998</v>
      </c>
      <c r="C418" s="4">
        <v>127.2</v>
      </c>
      <c r="D418" s="28" t="s">
        <v>65</v>
      </c>
      <c r="E418" s="31"/>
      <c r="F418" s="27">
        <v>21</v>
      </c>
      <c r="G418" s="14">
        <v>0.28999999999999998</v>
      </c>
      <c r="H418" s="4">
        <v>83.8</v>
      </c>
      <c r="I418" s="28" t="s">
        <v>92</v>
      </c>
      <c r="J418" s="31"/>
      <c r="K418" s="27">
        <v>21</v>
      </c>
      <c r="L418" s="14">
        <v>0.28999999999999998</v>
      </c>
      <c r="M418" s="4">
        <v>328.8</v>
      </c>
      <c r="N418" s="28" t="s">
        <v>46</v>
      </c>
      <c r="O418" s="31"/>
      <c r="P418" s="27">
        <v>21</v>
      </c>
      <c r="Q418" s="14">
        <v>0.28999999999999998</v>
      </c>
      <c r="R418" s="4">
        <v>47</v>
      </c>
      <c r="S418" s="28" t="s">
        <v>29</v>
      </c>
      <c r="T418" s="31"/>
      <c r="U418" s="27">
        <v>21</v>
      </c>
      <c r="V418" s="14">
        <v>0.28999999999999998</v>
      </c>
      <c r="W418" s="4">
        <v>43.7</v>
      </c>
      <c r="X418" s="28" t="s">
        <v>88</v>
      </c>
      <c r="Y418" s="31"/>
      <c r="Z418" s="27">
        <v>21</v>
      </c>
      <c r="AA418" s="14">
        <v>0.28999999999999998</v>
      </c>
      <c r="AB418" s="4">
        <v>48.8</v>
      </c>
      <c r="AC418" s="28" t="s">
        <v>54</v>
      </c>
      <c r="AD418" s="31"/>
      <c r="AE418" s="27">
        <v>21</v>
      </c>
      <c r="AF418" s="14">
        <v>0.28999999999999998</v>
      </c>
      <c r="AG418" s="4">
        <v>64.099999999999994</v>
      </c>
      <c r="AH418" s="28" t="s">
        <v>32</v>
      </c>
      <c r="AI418" s="31"/>
      <c r="AJ418" s="27">
        <v>21</v>
      </c>
      <c r="AK418" s="14">
        <v>0.28999999999999998</v>
      </c>
      <c r="AL418" s="4">
        <v>65</v>
      </c>
      <c r="AM418" s="28" t="s">
        <v>107</v>
      </c>
      <c r="AN418" s="31"/>
      <c r="AO418" s="27">
        <v>21</v>
      </c>
      <c r="AP418" s="14">
        <v>0.28999999999999998</v>
      </c>
      <c r="AQ418" s="4">
        <v>59.714285714285715</v>
      </c>
      <c r="AR418" s="28" t="s">
        <v>63</v>
      </c>
      <c r="AS418" s="31"/>
      <c r="AT418" s="27">
        <v>21</v>
      </c>
      <c r="AU418" s="14">
        <v>0.28999999999999998</v>
      </c>
      <c r="AV418" s="4">
        <v>155.5</v>
      </c>
      <c r="AW418" s="28" t="s">
        <v>23</v>
      </c>
      <c r="AX418" s="31"/>
      <c r="AY418" s="27">
        <v>21</v>
      </c>
      <c r="AZ418" s="14">
        <v>0.28999999999999998</v>
      </c>
      <c r="BA418" s="4">
        <v>202.5</v>
      </c>
      <c r="BB418" s="28" t="s">
        <v>60</v>
      </c>
      <c r="BC418" s="31"/>
      <c r="BD418" s="27">
        <v>21</v>
      </c>
      <c r="BE418" s="14">
        <v>0.28999999999999998</v>
      </c>
      <c r="BF418" s="4">
        <v>110.38888888888889</v>
      </c>
      <c r="BG418" s="28" t="s">
        <v>50</v>
      </c>
      <c r="BH418" s="31"/>
      <c r="BI418" s="27">
        <v>21</v>
      </c>
      <c r="BJ418" s="14">
        <v>0.28999999999999998</v>
      </c>
      <c r="BK418" s="4">
        <v>322.5</v>
      </c>
      <c r="BL418" s="28" t="s">
        <v>35</v>
      </c>
      <c r="BM418" s="31"/>
    </row>
    <row r="419" spans="1:65" x14ac:dyDescent="0.4">
      <c r="A419" s="27">
        <v>22</v>
      </c>
      <c r="B419" s="14">
        <v>0.28000000000000003</v>
      </c>
      <c r="C419" s="4">
        <v>204.8</v>
      </c>
      <c r="D419" s="28" t="s">
        <v>54</v>
      </c>
      <c r="E419" s="32"/>
      <c r="F419" s="27">
        <v>22</v>
      </c>
      <c r="G419" s="14">
        <v>0.28000000000000003</v>
      </c>
      <c r="H419" s="4">
        <v>123.2</v>
      </c>
      <c r="I419" s="28" t="s">
        <v>22</v>
      </c>
      <c r="J419" s="32"/>
      <c r="K419" s="27">
        <v>22</v>
      </c>
      <c r="L419" s="14">
        <v>0.28000000000000003</v>
      </c>
      <c r="M419" s="4">
        <v>287.7</v>
      </c>
      <c r="N419" s="28" t="s">
        <v>26</v>
      </c>
      <c r="O419" s="32"/>
      <c r="P419" s="27">
        <v>22</v>
      </c>
      <c r="Q419" s="14">
        <v>0.28000000000000003</v>
      </c>
      <c r="R419" s="4">
        <v>48</v>
      </c>
      <c r="S419" s="28" t="s">
        <v>34</v>
      </c>
      <c r="T419" s="32"/>
      <c r="U419" s="27">
        <v>22</v>
      </c>
      <c r="V419" s="14">
        <v>0.28000000000000003</v>
      </c>
      <c r="W419" s="4">
        <v>49.4</v>
      </c>
      <c r="X419" s="28" t="s">
        <v>34</v>
      </c>
      <c r="Y419" s="32"/>
      <c r="Z419" s="27">
        <v>22</v>
      </c>
      <c r="AA419" s="14">
        <v>0.28000000000000003</v>
      </c>
      <c r="AB419" s="4">
        <v>84.900023999976</v>
      </c>
      <c r="AC419" s="28" t="s">
        <v>51</v>
      </c>
      <c r="AD419" s="32"/>
      <c r="AE419" s="27">
        <v>22</v>
      </c>
      <c r="AF419" s="14">
        <v>0.28000000000000003</v>
      </c>
      <c r="AG419" s="4">
        <v>151.5</v>
      </c>
      <c r="AH419" s="28" t="s">
        <v>61</v>
      </c>
      <c r="AI419" s="32"/>
      <c r="AJ419" s="27">
        <v>22</v>
      </c>
      <c r="AK419" s="14">
        <v>0.28000000000000003</v>
      </c>
      <c r="AL419" s="4">
        <v>178.3</v>
      </c>
      <c r="AM419" s="28" t="s">
        <v>83</v>
      </c>
      <c r="AN419" s="32"/>
      <c r="AO419" s="27">
        <v>22</v>
      </c>
      <c r="AP419" s="14">
        <v>0.28000000000000003</v>
      </c>
      <c r="AQ419" s="4">
        <v>65.5</v>
      </c>
      <c r="AR419" s="28" t="s">
        <v>39</v>
      </c>
      <c r="AS419" s="32"/>
      <c r="AT419" s="27">
        <v>22</v>
      </c>
      <c r="AU419" s="14">
        <v>0.28000000000000003</v>
      </c>
      <c r="AV419" s="4">
        <v>166.7</v>
      </c>
      <c r="AW419" s="28" t="s">
        <v>60</v>
      </c>
      <c r="AX419" s="32"/>
      <c r="AY419" s="27">
        <v>22</v>
      </c>
      <c r="AZ419" s="14">
        <v>0.28000000000000003</v>
      </c>
      <c r="BA419" s="4">
        <v>267.3</v>
      </c>
      <c r="BB419" s="28" t="s">
        <v>39</v>
      </c>
      <c r="BC419" s="32"/>
      <c r="BD419" s="27">
        <v>22</v>
      </c>
      <c r="BE419" s="14">
        <v>0.28000000000000003</v>
      </c>
      <c r="BF419" s="4">
        <v>170.700023999976</v>
      </c>
      <c r="BG419" s="28" t="s">
        <v>43</v>
      </c>
      <c r="BH419" s="32"/>
      <c r="BI419" s="27">
        <v>22</v>
      </c>
      <c r="BJ419" s="14">
        <v>0.28000000000000003</v>
      </c>
      <c r="BK419" s="4">
        <v>0</v>
      </c>
      <c r="BL419" s="28" t="s">
        <v>62</v>
      </c>
      <c r="BM419" s="32"/>
    </row>
    <row r="420" spans="1:65" x14ac:dyDescent="0.4">
      <c r="A420" s="27">
        <v>23</v>
      </c>
      <c r="B420" s="14">
        <v>0.27</v>
      </c>
      <c r="C420" s="4">
        <v>173.1</v>
      </c>
      <c r="D420" s="28" t="s">
        <v>47</v>
      </c>
      <c r="E420" s="32"/>
      <c r="F420" s="27">
        <v>23</v>
      </c>
      <c r="G420" s="14">
        <v>0.27</v>
      </c>
      <c r="H420" s="4">
        <v>94.2</v>
      </c>
      <c r="I420" s="28" t="s">
        <v>85</v>
      </c>
      <c r="J420" s="32"/>
      <c r="K420" s="27">
        <v>23</v>
      </c>
      <c r="L420" s="14">
        <v>0.27</v>
      </c>
      <c r="M420" s="4">
        <v>460.4</v>
      </c>
      <c r="N420" s="28" t="s">
        <v>36</v>
      </c>
      <c r="O420" s="32"/>
      <c r="P420" s="27">
        <v>23</v>
      </c>
      <c r="Q420" s="14">
        <v>0.27</v>
      </c>
      <c r="R420" s="4">
        <v>54.5</v>
      </c>
      <c r="S420" s="28" t="s">
        <v>21</v>
      </c>
      <c r="T420" s="32"/>
      <c r="U420" s="27">
        <v>23</v>
      </c>
      <c r="V420" s="14">
        <v>0.27</v>
      </c>
      <c r="W420" s="4">
        <v>118.8</v>
      </c>
      <c r="X420" s="28" t="s">
        <v>60</v>
      </c>
      <c r="Y420" s="32"/>
      <c r="Z420" s="27">
        <v>23</v>
      </c>
      <c r="AA420" s="14">
        <v>0.27</v>
      </c>
      <c r="AB420" s="4">
        <v>76.34545454545453</v>
      </c>
      <c r="AC420" s="28" t="s">
        <v>68</v>
      </c>
      <c r="AD420" s="32"/>
      <c r="AE420" s="27">
        <v>23</v>
      </c>
      <c r="AF420" s="14">
        <v>0.27</v>
      </c>
      <c r="AG420" s="4">
        <v>91.100024999974991</v>
      </c>
      <c r="AH420" s="28" t="s">
        <v>36</v>
      </c>
      <c r="AI420" s="32"/>
      <c r="AJ420" s="27">
        <v>23</v>
      </c>
      <c r="AK420" s="14">
        <v>0.27</v>
      </c>
      <c r="AL420" s="4">
        <v>84.6</v>
      </c>
      <c r="AM420" s="28" t="s">
        <v>39</v>
      </c>
      <c r="AN420" s="32"/>
      <c r="AO420" s="27">
        <v>23</v>
      </c>
      <c r="AP420" s="14">
        <v>0.27</v>
      </c>
      <c r="AQ420" s="4">
        <v>74</v>
      </c>
      <c r="AR420" s="28" t="s">
        <v>25</v>
      </c>
      <c r="AS420" s="32"/>
      <c r="AT420" s="27">
        <v>23</v>
      </c>
      <c r="AU420" s="14">
        <v>0.27</v>
      </c>
      <c r="AV420" s="4">
        <v>187.02</v>
      </c>
      <c r="AW420" s="28" t="s">
        <v>36</v>
      </c>
      <c r="AX420" s="32"/>
      <c r="AY420" s="27">
        <v>23</v>
      </c>
      <c r="AZ420" s="14">
        <v>0.27</v>
      </c>
      <c r="BA420" s="4">
        <v>118.7</v>
      </c>
      <c r="BB420" s="28" t="s">
        <v>45</v>
      </c>
      <c r="BC420" s="32"/>
      <c r="BD420" s="27">
        <v>23</v>
      </c>
      <c r="BE420" s="14">
        <v>0.27</v>
      </c>
      <c r="BF420" s="4">
        <v>98.1</v>
      </c>
      <c r="BG420" s="28" t="s">
        <v>52</v>
      </c>
      <c r="BH420" s="32"/>
      <c r="BI420" s="27">
        <v>23</v>
      </c>
      <c r="BJ420" s="14">
        <v>0.27</v>
      </c>
      <c r="BK420" s="4">
        <v>0</v>
      </c>
      <c r="BL420" s="28" t="s">
        <v>62</v>
      </c>
      <c r="BM420" s="32"/>
    </row>
    <row r="421" spans="1:65" x14ac:dyDescent="0.4">
      <c r="A421" s="27">
        <v>24</v>
      </c>
      <c r="B421" s="14">
        <v>0.26</v>
      </c>
      <c r="C421" s="4">
        <v>183.5</v>
      </c>
      <c r="D421" s="41" t="s">
        <v>58</v>
      </c>
      <c r="E421" s="32"/>
      <c r="F421" s="27">
        <v>24</v>
      </c>
      <c r="G421" s="14">
        <v>0.26</v>
      </c>
      <c r="H421" s="4">
        <v>130.9</v>
      </c>
      <c r="I421" s="41" t="s">
        <v>37</v>
      </c>
      <c r="J421" s="32"/>
      <c r="K421" s="27">
        <v>24</v>
      </c>
      <c r="L421" s="14">
        <v>0.26</v>
      </c>
      <c r="M421" s="4">
        <v>287.7</v>
      </c>
      <c r="N421" s="41" t="s">
        <v>26</v>
      </c>
      <c r="O421" s="32"/>
      <c r="P421" s="27">
        <v>24</v>
      </c>
      <c r="Q421" s="14">
        <v>0.26</v>
      </c>
      <c r="R421" s="4">
        <v>57.3</v>
      </c>
      <c r="S421" s="41" t="s">
        <v>54</v>
      </c>
      <c r="T421" s="32"/>
      <c r="U421" s="27">
        <v>24</v>
      </c>
      <c r="V421" s="14">
        <v>0.26</v>
      </c>
      <c r="W421" s="4">
        <v>53.5</v>
      </c>
      <c r="X421" s="41" t="s">
        <v>46</v>
      </c>
      <c r="Y421" s="32"/>
      <c r="Z421" s="27">
        <v>24</v>
      </c>
      <c r="AA421" s="14">
        <v>0.26</v>
      </c>
      <c r="AB421" s="4">
        <v>119.3</v>
      </c>
      <c r="AC421" s="41" t="s">
        <v>26</v>
      </c>
      <c r="AD421" s="32"/>
      <c r="AE421" s="27">
        <v>24</v>
      </c>
      <c r="AF421" s="14">
        <v>0.26</v>
      </c>
      <c r="AG421" s="4">
        <v>71.599999999999994</v>
      </c>
      <c r="AH421" s="41" t="s">
        <v>34</v>
      </c>
      <c r="AI421" s="32"/>
      <c r="AJ421" s="27">
        <v>24</v>
      </c>
      <c r="AK421" s="14">
        <v>0.26</v>
      </c>
      <c r="AL421" s="4">
        <v>84.4</v>
      </c>
      <c r="AM421" s="41" t="s">
        <v>53</v>
      </c>
      <c r="AN421" s="32"/>
      <c r="AO421" s="27">
        <v>24</v>
      </c>
      <c r="AP421" s="14">
        <v>0.26</v>
      </c>
      <c r="AQ421" s="4">
        <v>78.2</v>
      </c>
      <c r="AR421" s="41" t="s">
        <v>30</v>
      </c>
      <c r="AS421" s="32"/>
      <c r="AT421" s="27">
        <v>24</v>
      </c>
      <c r="AU421" s="14">
        <v>0.26</v>
      </c>
      <c r="AV421" s="4">
        <v>291.2</v>
      </c>
      <c r="AW421" s="41" t="s">
        <v>54</v>
      </c>
      <c r="AX421" s="32"/>
      <c r="AY421" s="27">
        <v>24</v>
      </c>
      <c r="AZ421" s="14">
        <v>0.26</v>
      </c>
      <c r="BA421" s="4">
        <v>227.8</v>
      </c>
      <c r="BB421" s="41" t="s">
        <v>58</v>
      </c>
      <c r="BC421" s="32"/>
      <c r="BD421" s="27">
        <v>24</v>
      </c>
      <c r="BE421" s="14">
        <v>0.26</v>
      </c>
      <c r="BF421" s="4">
        <v>196.1</v>
      </c>
      <c r="BG421" s="41" t="s">
        <v>53</v>
      </c>
      <c r="BH421" s="32"/>
      <c r="BI421" s="27">
        <v>24</v>
      </c>
      <c r="BJ421" s="14">
        <v>0.26</v>
      </c>
      <c r="BK421" s="4">
        <v>0</v>
      </c>
      <c r="BL421" s="41" t="s">
        <v>62</v>
      </c>
      <c r="BM421" s="32"/>
    </row>
    <row r="422" spans="1:65" ht="19.5" thickBot="1" x14ac:dyDescent="0.45">
      <c r="A422" s="27">
        <v>25</v>
      </c>
      <c r="B422" s="14">
        <v>0.25</v>
      </c>
      <c r="C422" s="4">
        <v>259.60000000000002</v>
      </c>
      <c r="D422" s="41" t="s">
        <v>46</v>
      </c>
      <c r="E422" s="33"/>
      <c r="F422" s="27">
        <v>25</v>
      </c>
      <c r="G422" s="14">
        <v>0.25</v>
      </c>
      <c r="H422" s="4">
        <v>232</v>
      </c>
      <c r="I422" s="41" t="s">
        <v>57</v>
      </c>
      <c r="J422" s="33"/>
      <c r="K422" s="27">
        <v>25</v>
      </c>
      <c r="L422" s="14">
        <v>0.25</v>
      </c>
      <c r="M422" s="4">
        <v>328.8</v>
      </c>
      <c r="N422" s="41" t="s">
        <v>46</v>
      </c>
      <c r="O422" s="33"/>
      <c r="P422" s="27">
        <v>25</v>
      </c>
      <c r="Q422" s="14">
        <v>0.25</v>
      </c>
      <c r="R422" s="4">
        <v>112.9</v>
      </c>
      <c r="S422" s="41" t="s">
        <v>22</v>
      </c>
      <c r="T422" s="33"/>
      <c r="U422" s="27">
        <v>25</v>
      </c>
      <c r="V422" s="14">
        <v>0.25</v>
      </c>
      <c r="W422" s="4">
        <v>56.3</v>
      </c>
      <c r="X422" s="41" t="s">
        <v>64</v>
      </c>
      <c r="Y422" s="33"/>
      <c r="Z422" s="27">
        <v>25</v>
      </c>
      <c r="AA422" s="14">
        <v>0.25</v>
      </c>
      <c r="AB422" s="4">
        <v>69.786486486486481</v>
      </c>
      <c r="AC422" s="41" t="s">
        <v>52</v>
      </c>
      <c r="AD422" s="33"/>
      <c r="AE422" s="27">
        <v>25</v>
      </c>
      <c r="AF422" s="14">
        <v>0.25</v>
      </c>
      <c r="AG422" s="4">
        <v>79.454545454545453</v>
      </c>
      <c r="AH422" s="41" t="s">
        <v>37</v>
      </c>
      <c r="AI422" s="33"/>
      <c r="AJ422" s="27">
        <v>25</v>
      </c>
      <c r="AK422" s="14">
        <v>0.25</v>
      </c>
      <c r="AL422" s="4">
        <v>160.9</v>
      </c>
      <c r="AM422" s="41" t="s">
        <v>23</v>
      </c>
      <c r="AN422" s="33"/>
      <c r="AO422" s="27">
        <v>25</v>
      </c>
      <c r="AP422" s="14">
        <v>0.25</v>
      </c>
      <c r="AQ422" s="4">
        <v>123.4</v>
      </c>
      <c r="AR422" s="41" t="s">
        <v>54</v>
      </c>
      <c r="AS422" s="33"/>
      <c r="AT422" s="27">
        <v>25</v>
      </c>
      <c r="AU422" s="14">
        <v>0.25</v>
      </c>
      <c r="AV422" s="4">
        <v>329</v>
      </c>
      <c r="AW422" s="41" t="s">
        <v>25</v>
      </c>
      <c r="AX422" s="33"/>
      <c r="AY422" s="27">
        <v>25</v>
      </c>
      <c r="AZ422" s="14">
        <v>0.25</v>
      </c>
      <c r="BA422" s="4">
        <v>244.5</v>
      </c>
      <c r="BB422" s="41" t="s">
        <v>51</v>
      </c>
      <c r="BC422" s="33"/>
      <c r="BD422" s="27">
        <v>25</v>
      </c>
      <c r="BE422" s="14">
        <v>0.25</v>
      </c>
      <c r="BF422" s="4">
        <v>242.1</v>
      </c>
      <c r="BG422" s="41" t="s">
        <v>38</v>
      </c>
      <c r="BH422" s="33"/>
      <c r="BI422" s="27">
        <v>25</v>
      </c>
      <c r="BJ422" s="14">
        <v>0.25</v>
      </c>
      <c r="BK422" s="4">
        <v>0</v>
      </c>
      <c r="BL422" s="41" t="s">
        <v>62</v>
      </c>
      <c r="BM422" s="33"/>
    </row>
    <row r="423" spans="1:65" ht="19.5" thickBot="1" x14ac:dyDescent="0.45">
      <c r="A423" s="27">
        <v>26</v>
      </c>
      <c r="B423" s="14">
        <v>0.24</v>
      </c>
      <c r="C423" s="4">
        <v>140.4</v>
      </c>
      <c r="D423" s="28" t="s">
        <v>19</v>
      </c>
      <c r="E423" s="35"/>
      <c r="F423" s="27">
        <v>26</v>
      </c>
      <c r="G423" s="14">
        <v>0.24</v>
      </c>
      <c r="H423" s="4">
        <v>189</v>
      </c>
      <c r="I423" s="28" t="s">
        <v>64</v>
      </c>
      <c r="J423" s="35"/>
      <c r="K423" s="27">
        <v>26</v>
      </c>
      <c r="L423" s="14">
        <v>0.24</v>
      </c>
      <c r="M423" s="4">
        <v>532.70002799997201</v>
      </c>
      <c r="N423" s="28" t="s">
        <v>19</v>
      </c>
      <c r="O423" s="35"/>
      <c r="P423" s="27">
        <v>26</v>
      </c>
      <c r="Q423" s="14">
        <v>0.24</v>
      </c>
      <c r="R423" s="4">
        <v>72.7</v>
      </c>
      <c r="S423" s="28" t="s">
        <v>35</v>
      </c>
      <c r="T423" s="35"/>
      <c r="U423" s="27">
        <v>26</v>
      </c>
      <c r="V423" s="14">
        <v>0.24</v>
      </c>
      <c r="W423" s="4">
        <v>113.4</v>
      </c>
      <c r="X423" s="28" t="s">
        <v>22</v>
      </c>
      <c r="Y423" s="35"/>
      <c r="Z423" s="27">
        <v>26</v>
      </c>
      <c r="AA423" s="14">
        <v>0.24</v>
      </c>
      <c r="AB423" s="4">
        <v>73.600027999971999</v>
      </c>
      <c r="AC423" s="28" t="s">
        <v>36</v>
      </c>
      <c r="AD423" s="35"/>
      <c r="AE423" s="27">
        <v>26</v>
      </c>
      <c r="AF423" s="14">
        <v>0.24</v>
      </c>
      <c r="AG423" s="4">
        <v>81</v>
      </c>
      <c r="AH423" s="28" t="s">
        <v>21</v>
      </c>
      <c r="AI423" s="35"/>
      <c r="AJ423" s="27">
        <v>26</v>
      </c>
      <c r="AK423" s="14">
        <v>0.24</v>
      </c>
      <c r="AL423" s="4">
        <v>92.1</v>
      </c>
      <c r="AM423" s="28" t="s">
        <v>19</v>
      </c>
      <c r="AN423" s="35"/>
      <c r="AO423" s="27">
        <v>26</v>
      </c>
      <c r="AP423" s="14">
        <v>0.24</v>
      </c>
      <c r="AQ423" s="4">
        <v>87.5</v>
      </c>
      <c r="AR423" s="28" t="s">
        <v>37</v>
      </c>
      <c r="AS423" s="35"/>
      <c r="AT423" s="27">
        <v>26</v>
      </c>
      <c r="AU423" s="14">
        <v>0.24</v>
      </c>
      <c r="AV423" s="4">
        <v>602.29999999999995</v>
      </c>
      <c r="AW423" s="28" t="s">
        <v>19</v>
      </c>
      <c r="AX423" s="35"/>
      <c r="AY423" s="27">
        <v>26</v>
      </c>
      <c r="AZ423" s="14">
        <v>0.24</v>
      </c>
      <c r="BA423" s="4">
        <v>286.39999999999998</v>
      </c>
      <c r="BB423" s="28" t="s">
        <v>22</v>
      </c>
      <c r="BC423" s="35"/>
      <c r="BD423" s="27">
        <v>26</v>
      </c>
      <c r="BE423" s="14">
        <v>0.24</v>
      </c>
      <c r="BF423" s="4">
        <v>254</v>
      </c>
      <c r="BG423" s="28" t="s">
        <v>83</v>
      </c>
      <c r="BH423" s="35"/>
      <c r="BI423" s="27">
        <v>26</v>
      </c>
      <c r="BJ423" s="14">
        <v>0.24</v>
      </c>
      <c r="BK423" s="4">
        <v>0</v>
      </c>
      <c r="BL423" s="28" t="s">
        <v>62</v>
      </c>
      <c r="BM423" s="35"/>
    </row>
    <row r="424" spans="1:65" x14ac:dyDescent="0.4">
      <c r="A424" s="27">
        <v>27</v>
      </c>
      <c r="B424" s="14">
        <v>0.23</v>
      </c>
      <c r="C424" s="4">
        <v>289.3</v>
      </c>
      <c r="D424" s="28" t="s">
        <v>88</v>
      </c>
      <c r="E424" s="36"/>
      <c r="F424" s="27">
        <v>27</v>
      </c>
      <c r="G424" s="14">
        <v>0.23</v>
      </c>
      <c r="H424" s="4">
        <v>134.30000000000001</v>
      </c>
      <c r="I424" s="28" t="s">
        <v>83</v>
      </c>
      <c r="J424" s="36"/>
      <c r="K424" s="27">
        <v>27</v>
      </c>
      <c r="L424" s="14">
        <v>0.23</v>
      </c>
      <c r="M424" s="4">
        <v>399.50002899997099</v>
      </c>
      <c r="N424" s="28" t="s">
        <v>22</v>
      </c>
      <c r="O424" s="36"/>
      <c r="P424" s="27">
        <v>27</v>
      </c>
      <c r="Q424" s="14">
        <v>0.23</v>
      </c>
      <c r="R424" s="49">
        <v>73.5</v>
      </c>
      <c r="S424" s="28" t="s">
        <v>38</v>
      </c>
      <c r="T424" s="36"/>
      <c r="U424" s="27">
        <v>27</v>
      </c>
      <c r="V424" s="14">
        <v>0.23</v>
      </c>
      <c r="W424" s="4">
        <v>62.4</v>
      </c>
      <c r="X424" s="28" t="s">
        <v>41</v>
      </c>
      <c r="Y424" s="36"/>
      <c r="Z424" s="27">
        <v>27</v>
      </c>
      <c r="AA424" s="14">
        <v>0.23</v>
      </c>
      <c r="AB424" s="4">
        <v>128.69999999999999</v>
      </c>
      <c r="AC424" s="28" t="s">
        <v>34</v>
      </c>
      <c r="AD424" s="36"/>
      <c r="AE424" s="27">
        <v>27</v>
      </c>
      <c r="AF424" s="14">
        <v>0.23</v>
      </c>
      <c r="AG424" s="4">
        <v>119.10002899997099</v>
      </c>
      <c r="AH424" s="28" t="s">
        <v>42</v>
      </c>
      <c r="AI424" s="36"/>
      <c r="AJ424" s="27">
        <v>27</v>
      </c>
      <c r="AK424" s="14">
        <v>0.23</v>
      </c>
      <c r="AL424" s="4">
        <v>92.7</v>
      </c>
      <c r="AM424" s="28" t="s">
        <v>63</v>
      </c>
      <c r="AN424" s="36"/>
      <c r="AO424" s="27">
        <v>27</v>
      </c>
      <c r="AP424" s="14">
        <v>0.23</v>
      </c>
      <c r="AQ424" s="4">
        <v>90.8</v>
      </c>
      <c r="AR424" s="28" t="s">
        <v>51</v>
      </c>
      <c r="AS424" s="36"/>
      <c r="AT424" s="27">
        <v>27</v>
      </c>
      <c r="AU424" s="14">
        <v>0.23</v>
      </c>
      <c r="AV424" s="4">
        <v>253.1</v>
      </c>
      <c r="AW424" s="28" t="s">
        <v>28</v>
      </c>
      <c r="AX424" s="36"/>
      <c r="AY424" s="27">
        <v>27</v>
      </c>
      <c r="AZ424" s="14">
        <v>0.23</v>
      </c>
      <c r="BA424" s="4">
        <v>202.5</v>
      </c>
      <c r="BB424" s="28" t="s">
        <v>60</v>
      </c>
      <c r="BC424" s="36"/>
      <c r="BD424" s="27">
        <v>27</v>
      </c>
      <c r="BE424" s="14">
        <v>0.23</v>
      </c>
      <c r="BF424" s="4">
        <v>159.80000000000001</v>
      </c>
      <c r="BG424" s="28" t="s">
        <v>28</v>
      </c>
      <c r="BH424" s="36"/>
      <c r="BI424" s="27">
        <v>27</v>
      </c>
      <c r="BJ424" s="14">
        <v>0.23</v>
      </c>
      <c r="BK424" s="4">
        <v>0</v>
      </c>
      <c r="BL424" s="28" t="s">
        <v>62</v>
      </c>
      <c r="BM424" s="36"/>
    </row>
    <row r="425" spans="1:65" x14ac:dyDescent="0.4">
      <c r="A425" s="27">
        <v>28</v>
      </c>
      <c r="B425" s="14">
        <v>0.22</v>
      </c>
      <c r="C425" s="4">
        <v>280.89999999999998</v>
      </c>
      <c r="D425" s="28" t="s">
        <v>32</v>
      </c>
      <c r="F425" s="27">
        <v>28</v>
      </c>
      <c r="G425" s="14">
        <v>0.22</v>
      </c>
      <c r="H425" s="4">
        <v>115.2</v>
      </c>
      <c r="I425" s="28" t="s">
        <v>43</v>
      </c>
      <c r="K425" s="27">
        <v>28</v>
      </c>
      <c r="L425" s="14">
        <v>0.22</v>
      </c>
      <c r="M425" s="4">
        <v>212.5</v>
      </c>
      <c r="N425" s="28" t="s">
        <v>61</v>
      </c>
      <c r="P425" s="27">
        <v>28</v>
      </c>
      <c r="Q425" s="14">
        <v>0.22</v>
      </c>
      <c r="R425" s="4">
        <v>83.5</v>
      </c>
      <c r="S425" s="28" t="s">
        <v>19</v>
      </c>
      <c r="U425" s="27">
        <v>28</v>
      </c>
      <c r="V425" s="14">
        <v>0.22</v>
      </c>
      <c r="W425" s="4">
        <v>108.5</v>
      </c>
      <c r="X425" s="28" t="s">
        <v>52</v>
      </c>
      <c r="Z425" s="27">
        <v>28</v>
      </c>
      <c r="AA425" s="14">
        <v>0.22</v>
      </c>
      <c r="AB425" s="4">
        <v>220.80002999997001</v>
      </c>
      <c r="AC425" s="28" t="s">
        <v>30</v>
      </c>
      <c r="AE425" s="27">
        <v>28</v>
      </c>
      <c r="AF425" s="14">
        <v>0.22</v>
      </c>
      <c r="AG425" s="4">
        <v>112.3</v>
      </c>
      <c r="AH425" s="28" t="s">
        <v>48</v>
      </c>
      <c r="AJ425" s="27">
        <v>28</v>
      </c>
      <c r="AK425" s="14">
        <v>0.22</v>
      </c>
      <c r="AL425" s="4">
        <v>99.7</v>
      </c>
      <c r="AM425" s="28" t="s">
        <v>21</v>
      </c>
      <c r="AO425" s="27">
        <v>28</v>
      </c>
      <c r="AP425" s="14">
        <v>0.22</v>
      </c>
      <c r="AQ425" s="4">
        <v>113.2</v>
      </c>
      <c r="AR425" s="28" t="s">
        <v>46</v>
      </c>
      <c r="AT425" s="27">
        <v>28</v>
      </c>
      <c r="AU425" s="14">
        <v>0.22</v>
      </c>
      <c r="AV425" s="4">
        <v>299.39999999999998</v>
      </c>
      <c r="AW425" s="28" t="s">
        <v>45</v>
      </c>
      <c r="AY425" s="27">
        <v>28</v>
      </c>
      <c r="AZ425" s="14">
        <v>0.22</v>
      </c>
      <c r="BA425" s="4">
        <v>166.90002999997</v>
      </c>
      <c r="BB425" s="28" t="s">
        <v>50</v>
      </c>
      <c r="BD425" s="27">
        <v>28</v>
      </c>
      <c r="BE425" s="14">
        <v>0.22</v>
      </c>
      <c r="BF425" s="4">
        <v>238.4</v>
      </c>
      <c r="BG425" s="28" t="s">
        <v>65</v>
      </c>
      <c r="BI425" s="27">
        <v>28</v>
      </c>
      <c r="BJ425" s="14">
        <v>0.22</v>
      </c>
      <c r="BK425" s="4">
        <v>0</v>
      </c>
      <c r="BL425" s="28" t="s">
        <v>62</v>
      </c>
    </row>
    <row r="426" spans="1:65" x14ac:dyDescent="0.4">
      <c r="A426" s="27">
        <v>29</v>
      </c>
      <c r="B426" s="14">
        <v>0.21</v>
      </c>
      <c r="C426" s="4">
        <v>160.19999999999999</v>
      </c>
      <c r="D426" s="28" t="s">
        <v>25</v>
      </c>
      <c r="F426" s="27">
        <v>29</v>
      </c>
      <c r="G426" s="14">
        <v>0.21</v>
      </c>
      <c r="H426" s="4">
        <v>124.9</v>
      </c>
      <c r="I426" s="28" t="s">
        <v>46</v>
      </c>
      <c r="K426" s="27">
        <v>29</v>
      </c>
      <c r="L426" s="14">
        <v>0.21</v>
      </c>
      <c r="M426" s="4">
        <v>460.4</v>
      </c>
      <c r="N426" s="28" t="s">
        <v>36</v>
      </c>
      <c r="P426" s="27">
        <v>29</v>
      </c>
      <c r="Q426" s="14">
        <v>0.21</v>
      </c>
      <c r="R426" s="4">
        <v>0</v>
      </c>
      <c r="S426" s="28" t="s">
        <v>62</v>
      </c>
      <c r="U426" s="27">
        <v>29</v>
      </c>
      <c r="V426" s="14">
        <v>0.21</v>
      </c>
      <c r="W426" s="4">
        <v>94.2</v>
      </c>
      <c r="X426" s="28" t="s">
        <v>35</v>
      </c>
      <c r="Z426" s="27">
        <v>29</v>
      </c>
      <c r="AA426" s="14">
        <v>0.21</v>
      </c>
      <c r="AB426" s="4">
        <v>148.19999999999999</v>
      </c>
      <c r="AC426" s="28" t="s">
        <v>31</v>
      </c>
      <c r="AE426" s="27">
        <v>29</v>
      </c>
      <c r="AF426" s="14">
        <v>0.21</v>
      </c>
      <c r="AG426" s="4">
        <v>117.6</v>
      </c>
      <c r="AH426" s="28" t="s">
        <v>88</v>
      </c>
      <c r="AJ426" s="27">
        <v>29</v>
      </c>
      <c r="AK426" s="14">
        <v>0.21</v>
      </c>
      <c r="AL426" s="4">
        <v>105.2</v>
      </c>
      <c r="AM426" s="28" t="s">
        <v>69</v>
      </c>
      <c r="AO426" s="27">
        <v>29</v>
      </c>
      <c r="AP426" s="14">
        <v>0.21</v>
      </c>
      <c r="AQ426" s="4">
        <v>0</v>
      </c>
      <c r="AR426" s="28" t="s">
        <v>62</v>
      </c>
      <c r="AT426" s="27">
        <v>29</v>
      </c>
      <c r="AU426" s="14">
        <v>0.21</v>
      </c>
      <c r="AV426" s="4">
        <v>381.4</v>
      </c>
      <c r="AW426" s="28" t="s">
        <v>37</v>
      </c>
      <c r="AY426" s="27">
        <v>29</v>
      </c>
      <c r="AZ426" s="14">
        <v>0.21</v>
      </c>
      <c r="BA426" s="4">
        <v>194.6</v>
      </c>
      <c r="BB426" s="28" t="s">
        <v>40</v>
      </c>
      <c r="BD426" s="27">
        <v>29</v>
      </c>
      <c r="BE426" s="14">
        <v>0.21</v>
      </c>
      <c r="BF426" s="4">
        <v>176.1</v>
      </c>
      <c r="BG426" s="28" t="s">
        <v>33</v>
      </c>
      <c r="BI426" s="27">
        <v>29</v>
      </c>
      <c r="BJ426" s="14">
        <v>0.21</v>
      </c>
      <c r="BK426" s="4">
        <v>0</v>
      </c>
      <c r="BL426" s="28" t="s">
        <v>62</v>
      </c>
    </row>
    <row r="427" spans="1:65" x14ac:dyDescent="0.4">
      <c r="A427" s="27">
        <v>30</v>
      </c>
      <c r="B427" s="14">
        <v>0.2</v>
      </c>
      <c r="C427" s="4">
        <v>194.1</v>
      </c>
      <c r="D427" s="28" t="s">
        <v>61</v>
      </c>
      <c r="F427" s="27">
        <v>30</v>
      </c>
      <c r="G427" s="14">
        <v>0.2</v>
      </c>
      <c r="H427" s="4">
        <v>194.2</v>
      </c>
      <c r="I427" s="28" t="s">
        <v>49</v>
      </c>
      <c r="K427" s="27">
        <v>30</v>
      </c>
      <c r="L427" s="14">
        <v>0.2</v>
      </c>
      <c r="M427" s="4">
        <v>292.2</v>
      </c>
      <c r="N427" s="28" t="s">
        <v>35</v>
      </c>
      <c r="P427" s="27">
        <v>30</v>
      </c>
      <c r="Q427" s="14">
        <v>0.2</v>
      </c>
      <c r="R427" s="4">
        <v>0</v>
      </c>
      <c r="S427" s="28" t="s">
        <v>62</v>
      </c>
      <c r="U427" s="27">
        <v>30</v>
      </c>
      <c r="V427" s="14">
        <v>0.2</v>
      </c>
      <c r="W427" s="4">
        <v>76</v>
      </c>
      <c r="X427" s="28" t="s">
        <v>87</v>
      </c>
      <c r="Z427" s="27">
        <v>30</v>
      </c>
      <c r="AA427" s="14">
        <v>0.2</v>
      </c>
      <c r="AB427" s="4">
        <v>131.9</v>
      </c>
      <c r="AC427" s="28" t="s">
        <v>38</v>
      </c>
      <c r="AE427" s="27">
        <v>30</v>
      </c>
      <c r="AF427" s="14">
        <v>0.2</v>
      </c>
      <c r="AG427" s="4">
        <v>174.8</v>
      </c>
      <c r="AH427" s="28" t="s">
        <v>23</v>
      </c>
      <c r="AJ427" s="27">
        <v>30</v>
      </c>
      <c r="AK427" s="14">
        <v>0.2</v>
      </c>
      <c r="AL427" s="4">
        <v>106.1</v>
      </c>
      <c r="AM427" s="28" t="s">
        <v>88</v>
      </c>
      <c r="AO427" s="27">
        <v>30</v>
      </c>
      <c r="AP427" s="14">
        <v>0.2</v>
      </c>
      <c r="AQ427" s="4">
        <v>0</v>
      </c>
      <c r="AR427" s="28" t="s">
        <v>62</v>
      </c>
      <c r="AT427" s="27">
        <v>30</v>
      </c>
      <c r="AU427" s="14">
        <v>0.2</v>
      </c>
      <c r="AV427" s="4">
        <v>386.7</v>
      </c>
      <c r="AW427" s="28" t="s">
        <v>30</v>
      </c>
      <c r="AY427" s="27">
        <v>30</v>
      </c>
      <c r="AZ427" s="14">
        <v>0.2</v>
      </c>
      <c r="BA427" s="4">
        <v>175.5</v>
      </c>
      <c r="BB427" s="28" t="s">
        <v>29</v>
      </c>
      <c r="BD427" s="27">
        <v>30</v>
      </c>
      <c r="BE427" s="14">
        <v>0.2</v>
      </c>
      <c r="BF427" s="4">
        <v>193.8</v>
      </c>
      <c r="BG427" s="28" t="s">
        <v>30</v>
      </c>
      <c r="BI427" s="27">
        <v>30</v>
      </c>
      <c r="BJ427" s="14">
        <v>0.2</v>
      </c>
      <c r="BK427" s="4">
        <v>0</v>
      </c>
      <c r="BL427" s="28" t="s">
        <v>62</v>
      </c>
    </row>
    <row r="428" spans="1:65" ht="19.5" thickBot="1" x14ac:dyDescent="0.45">
      <c r="A428" s="27"/>
      <c r="B428" s="4"/>
      <c r="C428" s="4"/>
      <c r="D428" s="4"/>
      <c r="F428" s="27"/>
      <c r="G428" s="4"/>
      <c r="H428" s="4"/>
      <c r="I428" s="4"/>
      <c r="K428" s="27"/>
      <c r="L428" s="4"/>
      <c r="M428" s="4"/>
      <c r="N428" s="4"/>
      <c r="P428" s="27"/>
      <c r="Q428" s="4"/>
      <c r="R428" s="4"/>
      <c r="S428" s="4"/>
      <c r="U428" s="27"/>
      <c r="V428" s="4"/>
      <c r="W428" s="4"/>
      <c r="X428" s="4"/>
      <c r="Z428" s="27"/>
      <c r="AA428" s="4"/>
      <c r="AB428" s="4"/>
      <c r="AC428" s="4"/>
      <c r="AE428" s="27"/>
      <c r="AF428" s="4"/>
      <c r="AG428" s="4"/>
      <c r="AH428" s="4"/>
      <c r="AJ428" s="27"/>
      <c r="AK428" s="4"/>
      <c r="AL428" s="4"/>
      <c r="AM428" s="4"/>
      <c r="AO428" s="27"/>
      <c r="AP428" s="4"/>
      <c r="AQ428" s="4"/>
      <c r="AR428" s="4"/>
      <c r="AT428" s="27"/>
      <c r="AU428" s="4"/>
      <c r="AV428" s="4"/>
      <c r="AW428" s="4"/>
      <c r="AY428" s="27"/>
      <c r="AZ428" s="4"/>
      <c r="BA428" s="4"/>
      <c r="BB428" s="4"/>
      <c r="BD428" s="27"/>
      <c r="BE428" s="4"/>
      <c r="BF428" s="4"/>
      <c r="BG428" s="4"/>
      <c r="BI428" s="27"/>
      <c r="BJ428" s="4"/>
      <c r="BK428" s="4"/>
      <c r="BL428" s="4"/>
    </row>
    <row r="429" spans="1:65" ht="19.5" thickBot="1" x14ac:dyDescent="0.45">
      <c r="A429" s="27"/>
      <c r="B429" s="43" t="s">
        <v>196</v>
      </c>
      <c r="C429" s="47">
        <v>0.58622087132725431</v>
      </c>
      <c r="D429" s="45">
        <v>0.85492713689174216</v>
      </c>
      <c r="E429" s="3"/>
      <c r="F429" s="27"/>
      <c r="G429" s="43" t="s">
        <v>196</v>
      </c>
      <c r="H429" s="47">
        <v>0.70731707317073167</v>
      </c>
      <c r="I429" s="45">
        <v>0.93658536585365859</v>
      </c>
      <c r="J429" s="3"/>
      <c r="K429" s="27"/>
      <c r="L429" s="43" t="s">
        <v>196</v>
      </c>
      <c r="M429" s="47">
        <v>0.46646403242147921</v>
      </c>
      <c r="N429" s="45">
        <v>0.9205680932110355</v>
      </c>
      <c r="O429" s="3"/>
      <c r="P429" s="27"/>
      <c r="Q429" s="43" t="s">
        <v>196</v>
      </c>
      <c r="R429" s="47">
        <v>0.74468085106382975</v>
      </c>
      <c r="S429" s="45">
        <v>0.81388044579533936</v>
      </c>
      <c r="T429" s="3"/>
      <c r="U429" s="27"/>
      <c r="V429" s="43" t="s">
        <v>196</v>
      </c>
      <c r="W429" s="47">
        <v>0.92195121951219516</v>
      </c>
      <c r="X429" s="45">
        <v>1.0124288852588297</v>
      </c>
      <c r="Y429" s="3"/>
      <c r="Z429" s="27"/>
      <c r="AA429" s="43" t="s">
        <v>196</v>
      </c>
      <c r="AB429" s="47">
        <v>0.84781725888324877</v>
      </c>
      <c r="AC429" s="45">
        <v>0.95025428223302744</v>
      </c>
      <c r="AD429" s="3"/>
      <c r="AE429" s="27"/>
      <c r="AF429" s="43" t="s">
        <v>196</v>
      </c>
      <c r="AG429" s="47">
        <v>0.83573604060913709</v>
      </c>
      <c r="AH429" s="45">
        <v>0.95390862944162436</v>
      </c>
      <c r="AI429" s="3"/>
      <c r="AJ429" s="27"/>
      <c r="AK429" s="43" t="s">
        <v>196</v>
      </c>
      <c r="AL429" s="47">
        <v>0.90507614213197973</v>
      </c>
      <c r="AM429" s="45">
        <v>0.98010152284263963</v>
      </c>
      <c r="AN429" s="3"/>
      <c r="AO429" s="27"/>
      <c r="AP429" s="43" t="s">
        <v>196</v>
      </c>
      <c r="AQ429" s="47">
        <v>0.7524390243902439</v>
      </c>
      <c r="AR429" s="45">
        <v>0.87418699186991866</v>
      </c>
      <c r="AS429" s="3"/>
      <c r="AT429" s="27"/>
      <c r="AU429" s="43" t="s">
        <v>196</v>
      </c>
      <c r="AV429" s="47">
        <v>0.59126903553299492</v>
      </c>
      <c r="AW429" s="45">
        <v>0.81992385786802036</v>
      </c>
      <c r="AX429" s="3"/>
      <c r="AY429" s="27"/>
      <c r="AZ429" s="43" t="s">
        <v>196</v>
      </c>
      <c r="BA429" s="47">
        <v>0.58152284263959386</v>
      </c>
      <c r="BB429" s="45">
        <v>0.86526010811829412</v>
      </c>
      <c r="BC429" s="3"/>
      <c r="BD429" s="27"/>
      <c r="BE429" s="43" t="s">
        <v>196</v>
      </c>
      <c r="BF429" s="47">
        <v>0.71658189216683621</v>
      </c>
      <c r="BG429" s="45">
        <v>0.88766433957428947</v>
      </c>
      <c r="BH429" s="3"/>
      <c r="BI429" s="27"/>
      <c r="BJ429" s="43" t="s">
        <v>196</v>
      </c>
      <c r="BK429" s="47">
        <v>0.65151515151515149</v>
      </c>
      <c r="BL429" s="45">
        <v>0.87272727272727268</v>
      </c>
      <c r="BM429" s="3"/>
    </row>
    <row r="430" spans="1:65" x14ac:dyDescent="0.4">
      <c r="B430" t="s">
        <v>174</v>
      </c>
      <c r="G430" t="s">
        <v>226</v>
      </c>
      <c r="L430" t="s">
        <v>314</v>
      </c>
      <c r="Q430" t="s">
        <v>315</v>
      </c>
      <c r="V430" t="s">
        <v>316</v>
      </c>
      <c r="AA430" t="s">
        <v>171</v>
      </c>
      <c r="AF430" t="s">
        <v>317</v>
      </c>
      <c r="AK430" t="s">
        <v>318</v>
      </c>
      <c r="AP430" t="s">
        <v>319</v>
      </c>
      <c r="AU430" t="s">
        <v>320</v>
      </c>
      <c r="AZ430" t="s">
        <v>321</v>
      </c>
      <c r="BE430" t="s">
        <v>322</v>
      </c>
      <c r="BJ430" t="s">
        <v>228</v>
      </c>
    </row>
    <row r="431" spans="1:65" ht="19.5" thickBot="1" x14ac:dyDescent="0.45">
      <c r="A431" s="8" t="s">
        <v>18</v>
      </c>
      <c r="B431" s="4">
        <v>1.3770002849997147</v>
      </c>
      <c r="C431" s="4" t="s">
        <v>323</v>
      </c>
      <c r="D431" s="4"/>
      <c r="E431" s="5"/>
      <c r="F431" s="8" t="s">
        <v>18</v>
      </c>
      <c r="G431" s="4">
        <v>1.0110483870967741</v>
      </c>
      <c r="H431" s="4" t="s">
        <v>324</v>
      </c>
      <c r="I431" s="4"/>
      <c r="J431" s="5"/>
      <c r="K431" s="8" t="s">
        <v>18</v>
      </c>
      <c r="L431" s="4">
        <v>2.0804</v>
      </c>
      <c r="M431" s="4" t="s">
        <v>325</v>
      </c>
      <c r="N431" s="4"/>
      <c r="O431" s="5"/>
      <c r="P431" s="8" t="s">
        <v>18</v>
      </c>
      <c r="Q431" s="4">
        <v>11.343500000000001</v>
      </c>
      <c r="R431" s="4" t="s">
        <v>326</v>
      </c>
      <c r="S431" s="4"/>
      <c r="T431" s="5"/>
      <c r="U431" s="8" t="s">
        <v>18</v>
      </c>
      <c r="V431" s="4">
        <v>5.0880002879997122</v>
      </c>
      <c r="W431" s="4" t="s">
        <v>327</v>
      </c>
      <c r="X431" s="4"/>
      <c r="Y431" s="5"/>
      <c r="Z431" s="8" t="s">
        <v>18</v>
      </c>
      <c r="AA431" s="4">
        <v>1.0096000000000001</v>
      </c>
      <c r="AB431" s="4" t="s">
        <v>328</v>
      </c>
      <c r="AC431" s="4"/>
      <c r="AD431" s="5"/>
      <c r="AE431" s="8" t="s">
        <v>18</v>
      </c>
      <c r="AF431" s="4">
        <v>4.0496002719997275</v>
      </c>
      <c r="AG431" s="4" t="s">
        <v>329</v>
      </c>
      <c r="AH431" s="4"/>
      <c r="AI431" s="5"/>
      <c r="AJ431" s="8" t="s">
        <v>18</v>
      </c>
      <c r="AK431" s="4">
        <v>1.5053176470588234</v>
      </c>
      <c r="AL431" s="4" t="s">
        <v>303</v>
      </c>
      <c r="AM431" s="4"/>
      <c r="AN431" s="5"/>
      <c r="AO431" s="8" t="s">
        <v>18</v>
      </c>
      <c r="AP431" s="4">
        <v>2.8336003219996777</v>
      </c>
      <c r="AQ431" s="4" t="s">
        <v>330</v>
      </c>
      <c r="AR431" s="4"/>
      <c r="AS431" s="5"/>
      <c r="AT431" s="8" t="s">
        <v>18</v>
      </c>
      <c r="AU431" s="4">
        <v>1.3912004439995558</v>
      </c>
      <c r="AV431" s="4" t="s">
        <v>331</v>
      </c>
      <c r="AW431" s="4"/>
      <c r="AX431" s="5"/>
      <c r="AY431" s="8" t="s">
        <v>18</v>
      </c>
      <c r="AZ431" s="4">
        <v>1.4124000000000001</v>
      </c>
      <c r="BA431" s="4" t="s">
        <v>332</v>
      </c>
      <c r="BB431" s="4"/>
      <c r="BC431" s="5"/>
      <c r="BD431" s="8" t="s">
        <v>18</v>
      </c>
      <c r="BE431" s="4">
        <v>3.9100003399996601</v>
      </c>
      <c r="BF431" s="4" t="s">
        <v>333</v>
      </c>
      <c r="BG431" s="4"/>
      <c r="BH431" s="5"/>
      <c r="BI431" s="8" t="s">
        <v>18</v>
      </c>
      <c r="BJ431" s="4">
        <v>2.3936000000000002</v>
      </c>
      <c r="BK431" s="4" t="s">
        <v>203</v>
      </c>
      <c r="BL431" s="4"/>
      <c r="BM431" s="5"/>
    </row>
    <row r="432" spans="1:65" x14ac:dyDescent="0.4">
      <c r="A432" s="9">
        <v>1</v>
      </c>
      <c r="B432" s="10">
        <v>1.3770002849997147</v>
      </c>
      <c r="C432" s="11">
        <v>91.800018999980992</v>
      </c>
      <c r="D432" s="12" t="s">
        <v>24</v>
      </c>
      <c r="F432" s="9">
        <v>1</v>
      </c>
      <c r="G432" s="10">
        <v>1.0110483870967741</v>
      </c>
      <c r="H432" s="50">
        <v>67.403225806451616</v>
      </c>
      <c r="I432" s="12" t="s">
        <v>29</v>
      </c>
      <c r="K432" s="9">
        <v>1</v>
      </c>
      <c r="L432" s="10">
        <v>2.0804</v>
      </c>
      <c r="M432" s="11">
        <v>148.6</v>
      </c>
      <c r="N432" s="12" t="s">
        <v>24</v>
      </c>
      <c r="P432" s="9">
        <v>1</v>
      </c>
      <c r="Q432" s="10">
        <v>11.343500000000001</v>
      </c>
      <c r="R432" s="11">
        <v>810.25</v>
      </c>
      <c r="S432" s="12" t="s">
        <v>40</v>
      </c>
      <c r="U432" s="9">
        <v>1</v>
      </c>
      <c r="V432" s="10">
        <v>5.0880002879997122</v>
      </c>
      <c r="W432" s="11">
        <v>318.00001799998199</v>
      </c>
      <c r="X432" s="12" t="s">
        <v>22</v>
      </c>
      <c r="Z432" s="9">
        <v>1</v>
      </c>
      <c r="AA432" s="10">
        <v>1.0096000000000001</v>
      </c>
      <c r="AB432" s="11">
        <v>63.1</v>
      </c>
      <c r="AC432" s="12" t="s">
        <v>24</v>
      </c>
      <c r="AE432" s="9">
        <v>1</v>
      </c>
      <c r="AF432" s="10">
        <v>4.0496002719997275</v>
      </c>
      <c r="AG432" s="11">
        <v>253.10001699998298</v>
      </c>
      <c r="AH432" s="12" t="s">
        <v>34</v>
      </c>
      <c r="AJ432" s="9">
        <v>1</v>
      </c>
      <c r="AK432" s="10">
        <v>1.5053176470588234</v>
      </c>
      <c r="AL432" s="11">
        <v>34.211764705882352</v>
      </c>
      <c r="AM432" s="12" t="s">
        <v>30</v>
      </c>
      <c r="AO432" s="9">
        <v>1</v>
      </c>
      <c r="AP432" s="10">
        <v>2.8336003219996777</v>
      </c>
      <c r="AQ432" s="11">
        <v>123.200013999986</v>
      </c>
      <c r="AR432" s="12" t="s">
        <v>29</v>
      </c>
      <c r="AT432" s="9">
        <v>1</v>
      </c>
      <c r="AU432" s="10">
        <v>1.3912004439995558</v>
      </c>
      <c r="AV432" s="11">
        <v>9.4000029999969996</v>
      </c>
      <c r="AW432" s="12" t="s">
        <v>30</v>
      </c>
      <c r="AY432" s="9">
        <v>1</v>
      </c>
      <c r="AZ432" s="10">
        <v>1.4124000000000001</v>
      </c>
      <c r="BA432" s="11">
        <v>88.275000000000006</v>
      </c>
      <c r="BB432" s="12" t="s">
        <v>29</v>
      </c>
      <c r="BD432" s="9">
        <v>1</v>
      </c>
      <c r="BE432" s="10">
        <v>3.9100003399996601</v>
      </c>
      <c r="BF432" s="11">
        <v>115.00000999999</v>
      </c>
      <c r="BG432" s="12" t="s">
        <v>26</v>
      </c>
      <c r="BI432" s="9">
        <v>1</v>
      </c>
      <c r="BJ432" s="10">
        <v>2.3936000000000002</v>
      </c>
      <c r="BK432" s="11">
        <v>149.6</v>
      </c>
      <c r="BL432" s="12" t="s">
        <v>31</v>
      </c>
    </row>
    <row r="433" spans="1:64" x14ac:dyDescent="0.4">
      <c r="A433" s="13">
        <v>2</v>
      </c>
      <c r="B433" s="14">
        <v>1.1759733333333333</v>
      </c>
      <c r="C433" s="4">
        <v>26.726666666666667</v>
      </c>
      <c r="D433" s="15" t="s">
        <v>57</v>
      </c>
      <c r="F433" s="13">
        <v>2</v>
      </c>
      <c r="G433" s="14">
        <v>0.971600335999664</v>
      </c>
      <c r="H433" s="4">
        <v>34.700011999988</v>
      </c>
      <c r="I433" s="15" t="s">
        <v>24</v>
      </c>
      <c r="K433" s="13">
        <v>2</v>
      </c>
      <c r="L433" s="14">
        <v>1.698</v>
      </c>
      <c r="M433" s="4">
        <v>113.2</v>
      </c>
      <c r="N433" s="15" t="s">
        <v>29</v>
      </c>
      <c r="P433" s="13">
        <v>2</v>
      </c>
      <c r="Q433" s="14">
        <v>3.3127666666666666</v>
      </c>
      <c r="R433" s="4">
        <v>144.03333333333333</v>
      </c>
      <c r="S433" s="15" t="s">
        <v>21</v>
      </c>
      <c r="U433" s="13">
        <v>2</v>
      </c>
      <c r="V433" s="14">
        <v>4.9812000000000003</v>
      </c>
      <c r="W433" s="4">
        <v>355.8</v>
      </c>
      <c r="X433" s="15" t="s">
        <v>36</v>
      </c>
      <c r="Z433" s="13">
        <v>2</v>
      </c>
      <c r="AA433" s="14">
        <v>0.87839230769230769</v>
      </c>
      <c r="AB433" s="4">
        <v>62.742307692307691</v>
      </c>
      <c r="AC433" s="15" t="s">
        <v>34</v>
      </c>
      <c r="AE433" s="13">
        <v>2</v>
      </c>
      <c r="AF433" s="14">
        <v>4.0488003119996883</v>
      </c>
      <c r="AG433" s="4">
        <v>168.700012999987</v>
      </c>
      <c r="AH433" s="15" t="s">
        <v>50</v>
      </c>
      <c r="AJ433" s="13">
        <v>2</v>
      </c>
      <c r="AK433" s="14">
        <v>1.4175</v>
      </c>
      <c r="AL433" s="4">
        <v>67.5</v>
      </c>
      <c r="AM433" s="15" t="s">
        <v>31</v>
      </c>
      <c r="AO433" s="13">
        <v>2</v>
      </c>
      <c r="AP433" s="14">
        <v>2.1509999999999998</v>
      </c>
      <c r="AQ433" s="4">
        <v>143.4</v>
      </c>
      <c r="AR433" s="15" t="s">
        <v>39</v>
      </c>
      <c r="AT433" s="13">
        <v>2</v>
      </c>
      <c r="AU433" s="14">
        <v>1.3260882352941177</v>
      </c>
      <c r="AV433" s="4">
        <v>63.147058823529413</v>
      </c>
      <c r="AW433" s="15" t="s">
        <v>68</v>
      </c>
      <c r="AY433" s="13">
        <v>2</v>
      </c>
      <c r="AZ433" s="14">
        <v>1.305600311999688</v>
      </c>
      <c r="BA433" s="4">
        <v>54.400012999986998</v>
      </c>
      <c r="BB433" s="15" t="s">
        <v>60</v>
      </c>
      <c r="BD433" s="13">
        <v>2</v>
      </c>
      <c r="BE433" s="14">
        <v>2.8755002849997147</v>
      </c>
      <c r="BF433" s="4">
        <v>191.70001899998098</v>
      </c>
      <c r="BG433" s="15" t="s">
        <v>27</v>
      </c>
      <c r="BI433" s="13">
        <v>2</v>
      </c>
      <c r="BJ433" s="14">
        <v>1.5241304347826088</v>
      </c>
      <c r="BK433" s="4">
        <v>101.60869565217392</v>
      </c>
      <c r="BL433" s="15" t="s">
        <v>36</v>
      </c>
    </row>
    <row r="434" spans="1:64" x14ac:dyDescent="0.4">
      <c r="A434" s="13">
        <v>3</v>
      </c>
      <c r="B434" s="14">
        <v>1.0388000000000002</v>
      </c>
      <c r="C434" s="4">
        <v>37.1</v>
      </c>
      <c r="D434" s="15" t="s">
        <v>38</v>
      </c>
      <c r="F434" s="13">
        <v>3</v>
      </c>
      <c r="G434" s="14">
        <v>0.85020000000000007</v>
      </c>
      <c r="H434" s="4">
        <v>10.9</v>
      </c>
      <c r="I434" s="15" t="s">
        <v>58</v>
      </c>
      <c r="K434" s="13">
        <v>3</v>
      </c>
      <c r="L434" s="14">
        <v>1.464</v>
      </c>
      <c r="M434" s="4">
        <v>91.5</v>
      </c>
      <c r="N434" s="15" t="s">
        <v>26</v>
      </c>
      <c r="P434" s="13">
        <v>3</v>
      </c>
      <c r="Q434" s="14">
        <v>3.2407500000000002</v>
      </c>
      <c r="R434" s="4">
        <v>216.05</v>
      </c>
      <c r="S434" s="15" t="s">
        <v>28</v>
      </c>
      <c r="U434" s="13">
        <v>3</v>
      </c>
      <c r="V434" s="14">
        <v>4.006800314999686</v>
      </c>
      <c r="W434" s="4">
        <v>190.80001499998502</v>
      </c>
      <c r="X434" s="15" t="s">
        <v>19</v>
      </c>
      <c r="Z434" s="13">
        <v>3</v>
      </c>
      <c r="AA434" s="14">
        <v>0.83279999999999998</v>
      </c>
      <c r="AB434" s="4">
        <v>55.52</v>
      </c>
      <c r="AC434" s="15" t="s">
        <v>29</v>
      </c>
      <c r="AE434" s="13">
        <v>3</v>
      </c>
      <c r="AF434" s="14">
        <v>3.5427003149996854</v>
      </c>
      <c r="AG434" s="4">
        <v>168.700014999985</v>
      </c>
      <c r="AH434" s="15" t="s">
        <v>43</v>
      </c>
      <c r="AJ434" s="13">
        <v>3</v>
      </c>
      <c r="AK434" s="14">
        <v>1.3295333333333337</v>
      </c>
      <c r="AL434" s="4">
        <v>94.966666666666683</v>
      </c>
      <c r="AM434" s="15" t="s">
        <v>46</v>
      </c>
      <c r="AO434" s="13">
        <v>3</v>
      </c>
      <c r="AP434" s="14">
        <v>2.0124003639996357</v>
      </c>
      <c r="AQ434" s="4">
        <v>38.700006999993001</v>
      </c>
      <c r="AR434" s="15" t="s">
        <v>35</v>
      </c>
      <c r="AT434" s="13">
        <v>3</v>
      </c>
      <c r="AU434" s="14">
        <v>1.25800033999966</v>
      </c>
      <c r="AV434" s="4">
        <v>37.000009999989999</v>
      </c>
      <c r="AW434" s="15" t="s">
        <v>50</v>
      </c>
      <c r="AY434" s="13">
        <v>3</v>
      </c>
      <c r="AZ434" s="14">
        <v>1.0549295774647889</v>
      </c>
      <c r="BA434" s="4">
        <v>26.37323943661972</v>
      </c>
      <c r="BB434" s="15" t="s">
        <v>107</v>
      </c>
      <c r="BD434" s="13">
        <v>3</v>
      </c>
      <c r="BE434" s="14">
        <v>2.5924500000000004</v>
      </c>
      <c r="BF434" s="4">
        <v>123.45</v>
      </c>
      <c r="BG434" s="15" t="s">
        <v>25</v>
      </c>
      <c r="BI434" s="13">
        <v>3</v>
      </c>
      <c r="BJ434" s="14">
        <v>1.3972</v>
      </c>
      <c r="BK434" s="4">
        <v>99.8</v>
      </c>
      <c r="BL434" s="15" t="s">
        <v>54</v>
      </c>
    </row>
    <row r="435" spans="1:64" x14ac:dyDescent="0.4">
      <c r="A435" s="13">
        <v>4</v>
      </c>
      <c r="B435" s="14">
        <v>0.97857786885245901</v>
      </c>
      <c r="C435" s="4">
        <v>10.300819672131148</v>
      </c>
      <c r="D435" s="15" t="s">
        <v>35</v>
      </c>
      <c r="F435" s="13">
        <v>4</v>
      </c>
      <c r="G435" s="14">
        <v>0.78800035999964002</v>
      </c>
      <c r="H435" s="4">
        <v>19.700008999990999</v>
      </c>
      <c r="I435" s="15" t="s">
        <v>36</v>
      </c>
      <c r="K435" s="13">
        <v>4</v>
      </c>
      <c r="L435" s="14">
        <v>1.1888000000000001</v>
      </c>
      <c r="M435" s="4">
        <v>29.72</v>
      </c>
      <c r="N435" s="15" t="s">
        <v>23</v>
      </c>
      <c r="P435" s="13">
        <v>4</v>
      </c>
      <c r="Q435" s="14">
        <v>3.0699000000000001</v>
      </c>
      <c r="R435" s="4">
        <v>170.55</v>
      </c>
      <c r="S435" s="15" t="s">
        <v>27</v>
      </c>
      <c r="U435" s="13">
        <v>4</v>
      </c>
      <c r="V435" s="14">
        <v>2.8620002879997117</v>
      </c>
      <c r="W435" s="4">
        <v>159.00001599998399</v>
      </c>
      <c r="X435" s="15" t="s">
        <v>31</v>
      </c>
      <c r="Z435" s="13">
        <v>4</v>
      </c>
      <c r="AA435" s="14">
        <v>0.72441081081081082</v>
      </c>
      <c r="AB435" s="4">
        <v>45.275675675675679</v>
      </c>
      <c r="AC435" s="15" t="s">
        <v>50</v>
      </c>
      <c r="AE435" s="13">
        <v>4</v>
      </c>
      <c r="AF435" s="14">
        <v>1.9389003219996779</v>
      </c>
      <c r="AG435" s="4">
        <v>84.300013999985993</v>
      </c>
      <c r="AH435" s="15" t="s">
        <v>33</v>
      </c>
      <c r="AJ435" s="13">
        <v>4</v>
      </c>
      <c r="AK435" s="14">
        <v>1.2183360000000001</v>
      </c>
      <c r="AL435" s="4">
        <v>43.512</v>
      </c>
      <c r="AM435" s="15" t="s">
        <v>29</v>
      </c>
      <c r="AO435" s="13">
        <v>4</v>
      </c>
      <c r="AP435" s="14">
        <v>1.8080002719997281</v>
      </c>
      <c r="AQ435" s="4">
        <v>113.000016999983</v>
      </c>
      <c r="AR435" s="15" t="s">
        <v>26</v>
      </c>
      <c r="AT435" s="13">
        <v>4</v>
      </c>
      <c r="AU435" s="14">
        <v>1.2516923076923077</v>
      </c>
      <c r="AV435" s="20">
        <v>78.230769230769226</v>
      </c>
      <c r="AW435" s="15" t="s">
        <v>39</v>
      </c>
      <c r="AY435" s="13">
        <v>4</v>
      </c>
      <c r="AZ435" s="14">
        <v>1.0164002799997198</v>
      </c>
      <c r="BA435" s="4">
        <v>72.600019999979992</v>
      </c>
      <c r="BB435" s="15" t="s">
        <v>42</v>
      </c>
      <c r="BD435" s="13">
        <v>4</v>
      </c>
      <c r="BE435" s="14">
        <v>1.8698999999999999</v>
      </c>
      <c r="BF435" s="4">
        <v>81.3</v>
      </c>
      <c r="BG435" s="15" t="s">
        <v>51</v>
      </c>
      <c r="BI435" s="13">
        <v>4</v>
      </c>
      <c r="BJ435" s="14">
        <v>1.0768</v>
      </c>
      <c r="BK435" s="4">
        <v>67.3</v>
      </c>
      <c r="BL435" s="15" t="s">
        <v>27</v>
      </c>
    </row>
    <row r="436" spans="1:64" x14ac:dyDescent="0.4">
      <c r="A436" s="13">
        <v>5</v>
      </c>
      <c r="B436" s="14">
        <v>0.97750000000000004</v>
      </c>
      <c r="C436" s="4">
        <v>28.75</v>
      </c>
      <c r="D436" s="15" t="s">
        <v>42</v>
      </c>
      <c r="F436" s="13">
        <v>5</v>
      </c>
      <c r="G436" s="14">
        <v>0.75671794871794873</v>
      </c>
      <c r="H436" s="4">
        <v>54.051282051282051</v>
      </c>
      <c r="I436" s="15" t="s">
        <v>61</v>
      </c>
      <c r="K436" s="13">
        <v>5</v>
      </c>
      <c r="L436" s="14">
        <v>1.0127999999999999</v>
      </c>
      <c r="M436" s="4">
        <v>56.266666666666666</v>
      </c>
      <c r="N436" s="15" t="s">
        <v>35</v>
      </c>
      <c r="P436" s="13">
        <v>5</v>
      </c>
      <c r="Q436" s="14">
        <v>2.6848200000000002</v>
      </c>
      <c r="R436" s="4">
        <v>92.58</v>
      </c>
      <c r="S436" s="15" t="s">
        <v>29</v>
      </c>
      <c r="U436" s="13">
        <v>5</v>
      </c>
      <c r="V436" s="14">
        <v>2.5440002719997277</v>
      </c>
      <c r="W436" s="4">
        <v>159.00001699998299</v>
      </c>
      <c r="X436" s="15" t="s">
        <v>39</v>
      </c>
      <c r="Z436" s="13">
        <v>5</v>
      </c>
      <c r="AA436" s="14">
        <v>0.71657142857142853</v>
      </c>
      <c r="AB436" s="4">
        <v>16.285714285714285</v>
      </c>
      <c r="AC436" s="15" t="s">
        <v>40</v>
      </c>
      <c r="AE436" s="13">
        <v>5</v>
      </c>
      <c r="AF436" s="14">
        <v>1.8787999999999998</v>
      </c>
      <c r="AG436" s="4">
        <v>134.19999999999999</v>
      </c>
      <c r="AH436" s="15" t="s">
        <v>37</v>
      </c>
      <c r="AJ436" s="13">
        <v>5</v>
      </c>
      <c r="AK436" s="14">
        <v>1.1218604651162791</v>
      </c>
      <c r="AL436" s="4">
        <v>28.046511627906977</v>
      </c>
      <c r="AM436" s="15" t="s">
        <v>33</v>
      </c>
      <c r="AO436" s="13">
        <v>5</v>
      </c>
      <c r="AP436" s="14">
        <v>1.1844003359996638</v>
      </c>
      <c r="AQ436" s="4">
        <v>42.300011999987994</v>
      </c>
      <c r="AR436" s="15" t="s">
        <v>42</v>
      </c>
      <c r="AT436" s="13">
        <v>5</v>
      </c>
      <c r="AU436" s="14">
        <v>1.2243692307692309</v>
      </c>
      <c r="AV436" s="4">
        <v>76.523076923076928</v>
      </c>
      <c r="AW436" s="15" t="s">
        <v>25</v>
      </c>
      <c r="AY436" s="13">
        <v>5</v>
      </c>
      <c r="AZ436" s="14">
        <v>0.99606530612244903</v>
      </c>
      <c r="BA436" s="4">
        <v>19.155102040816328</v>
      </c>
      <c r="BB436" s="15" t="s">
        <v>58</v>
      </c>
      <c r="BD436" s="13">
        <v>5</v>
      </c>
      <c r="BE436" s="14">
        <v>1.7126315789473685</v>
      </c>
      <c r="BF436" s="4">
        <v>42.815789473684212</v>
      </c>
      <c r="BG436" s="15" t="s">
        <v>45</v>
      </c>
      <c r="BI436" s="13">
        <v>5</v>
      </c>
      <c r="BJ436" s="14">
        <v>1.0631102564102564</v>
      </c>
      <c r="BK436" s="4">
        <v>31.267948717948713</v>
      </c>
      <c r="BL436" s="15" t="s">
        <v>51</v>
      </c>
    </row>
    <row r="437" spans="1:64" x14ac:dyDescent="0.4">
      <c r="A437" s="13">
        <v>6</v>
      </c>
      <c r="B437" s="14">
        <v>0.93200000000000005</v>
      </c>
      <c r="C437" s="49">
        <v>23.3</v>
      </c>
      <c r="D437" s="15" t="s">
        <v>23</v>
      </c>
      <c r="F437" s="13">
        <v>6</v>
      </c>
      <c r="G437" s="14">
        <v>0.75479999999999992</v>
      </c>
      <c r="H437" s="4">
        <v>5.0999999999999996</v>
      </c>
      <c r="I437" s="15" t="s">
        <v>32</v>
      </c>
      <c r="K437" s="13">
        <v>6</v>
      </c>
      <c r="L437" s="14">
        <v>0.91080000000000005</v>
      </c>
      <c r="M437" s="4">
        <v>39.6</v>
      </c>
      <c r="N437" s="15" t="s">
        <v>22</v>
      </c>
      <c r="P437" s="13">
        <v>6</v>
      </c>
      <c r="Q437" s="14">
        <v>1.9936</v>
      </c>
      <c r="R437" s="4">
        <v>83.066666666666663</v>
      </c>
      <c r="S437" s="15" t="s">
        <v>22</v>
      </c>
      <c r="U437" s="13">
        <v>6</v>
      </c>
      <c r="V437" s="14">
        <v>1.65600035999964</v>
      </c>
      <c r="W437" s="4">
        <v>41.400008999991002</v>
      </c>
      <c r="X437" s="15" t="s">
        <v>45</v>
      </c>
      <c r="Z437" s="13">
        <v>6</v>
      </c>
      <c r="AA437" s="14">
        <v>0.68974789915966384</v>
      </c>
      <c r="AB437" s="4">
        <v>7.2605042016806722</v>
      </c>
      <c r="AC437" s="15" t="s">
        <v>45</v>
      </c>
      <c r="AE437" s="13">
        <v>6</v>
      </c>
      <c r="AF437" s="14">
        <v>1.6257913043478263</v>
      </c>
      <c r="AG437" s="4">
        <v>47.817391304347829</v>
      </c>
      <c r="AH437" s="15" t="s">
        <v>52</v>
      </c>
      <c r="AJ437" s="13">
        <v>6</v>
      </c>
      <c r="AK437" s="14">
        <v>1.0683750000000001</v>
      </c>
      <c r="AL437" s="4">
        <v>71.225000000000009</v>
      </c>
      <c r="AM437" s="15" t="s">
        <v>63</v>
      </c>
      <c r="AO437" s="13">
        <v>6</v>
      </c>
      <c r="AP437" s="14">
        <v>0.99565714285714291</v>
      </c>
      <c r="AQ437" s="4">
        <v>41.485714285714288</v>
      </c>
      <c r="AR437" s="15" t="s">
        <v>65</v>
      </c>
      <c r="AT437" s="13">
        <v>6</v>
      </c>
      <c r="AU437" s="14">
        <v>1.211600363999636</v>
      </c>
      <c r="AV437" s="4">
        <v>23.300006999993002</v>
      </c>
      <c r="AW437" s="15" t="s">
        <v>33</v>
      </c>
      <c r="AY437" s="13">
        <v>6</v>
      </c>
      <c r="AZ437" s="14">
        <v>0.90865945945945936</v>
      </c>
      <c r="BA437" s="4">
        <v>50.481081081081079</v>
      </c>
      <c r="BB437" s="15" t="s">
        <v>69</v>
      </c>
      <c r="BD437" s="13">
        <v>6</v>
      </c>
      <c r="BE437" s="14">
        <v>1.6929600000000002</v>
      </c>
      <c r="BF437" s="4">
        <v>70.540000000000006</v>
      </c>
      <c r="BG437" s="15" t="s">
        <v>28</v>
      </c>
      <c r="BI437" s="13">
        <v>6</v>
      </c>
      <c r="BJ437" s="14">
        <v>1.0268999999999999</v>
      </c>
      <c r="BK437" s="4">
        <v>48.9</v>
      </c>
      <c r="BL437" s="15" t="s">
        <v>45</v>
      </c>
    </row>
    <row r="438" spans="1:64" x14ac:dyDescent="0.4">
      <c r="A438" s="13">
        <v>7</v>
      </c>
      <c r="B438" s="14">
        <v>0.88970000000000005</v>
      </c>
      <c r="C438" s="4">
        <v>42.366666666666667</v>
      </c>
      <c r="D438" s="15" t="s">
        <v>54</v>
      </c>
      <c r="F438" s="13">
        <v>7</v>
      </c>
      <c r="G438" s="14">
        <v>0.72160035199964789</v>
      </c>
      <c r="H438" s="4">
        <v>16.400007999991999</v>
      </c>
      <c r="I438" s="15" t="s">
        <v>28</v>
      </c>
      <c r="K438" s="13">
        <v>7</v>
      </c>
      <c r="L438" s="14">
        <v>0.88479999999999992</v>
      </c>
      <c r="M438" s="4">
        <v>55.3</v>
      </c>
      <c r="N438" s="15" t="s">
        <v>34</v>
      </c>
      <c r="P438" s="13">
        <v>7</v>
      </c>
      <c r="Q438" s="14">
        <v>1.8854400000000002</v>
      </c>
      <c r="R438" s="4">
        <v>117.84000000000002</v>
      </c>
      <c r="S438" s="15" t="s">
        <v>19</v>
      </c>
      <c r="U438" s="13">
        <v>7</v>
      </c>
      <c r="V438" s="14">
        <v>1.4960003519996479</v>
      </c>
      <c r="W438" s="4">
        <v>34.000007999992</v>
      </c>
      <c r="X438" s="15" t="s">
        <v>51</v>
      </c>
      <c r="Z438" s="13">
        <v>7</v>
      </c>
      <c r="AA438" s="14">
        <v>0.6865979381443299</v>
      </c>
      <c r="AB438" s="4">
        <v>17.164948453608247</v>
      </c>
      <c r="AC438" s="15" t="s">
        <v>26</v>
      </c>
      <c r="AE438" s="13">
        <v>7</v>
      </c>
      <c r="AF438" s="14">
        <v>1.488</v>
      </c>
      <c r="AG438" s="4">
        <v>82.666666666666671</v>
      </c>
      <c r="AH438" s="15" t="s">
        <v>39</v>
      </c>
      <c r="AJ438" s="13">
        <v>7</v>
      </c>
      <c r="AK438" s="14">
        <v>1.052</v>
      </c>
      <c r="AL438" s="4">
        <v>65.75</v>
      </c>
      <c r="AM438" s="15" t="s">
        <v>36</v>
      </c>
      <c r="AO438" s="13">
        <v>7</v>
      </c>
      <c r="AP438" s="14">
        <v>0.95971764705882345</v>
      </c>
      <c r="AQ438" s="4">
        <v>21.811764705882354</v>
      </c>
      <c r="AR438" s="15" t="s">
        <v>49</v>
      </c>
      <c r="AT438" s="13">
        <v>7</v>
      </c>
      <c r="AU438" s="14">
        <v>1.1763658536585366</v>
      </c>
      <c r="AV438" s="4">
        <v>51.146341463414636</v>
      </c>
      <c r="AW438" s="15" t="s">
        <v>60</v>
      </c>
      <c r="AY438" s="13">
        <v>7</v>
      </c>
      <c r="AZ438" s="14">
        <v>0.86103529411764701</v>
      </c>
      <c r="BA438" s="4">
        <v>53.814705882352939</v>
      </c>
      <c r="BB438" s="15" t="s">
        <v>54</v>
      </c>
      <c r="BD438" s="13">
        <v>7</v>
      </c>
      <c r="BE438" s="14">
        <v>1.3887</v>
      </c>
      <c r="BF438" s="4">
        <v>77.150000000000006</v>
      </c>
      <c r="BG438" s="15" t="s">
        <v>38</v>
      </c>
      <c r="BI438" s="13">
        <v>7</v>
      </c>
      <c r="BJ438" s="14">
        <v>0.95231372549019622</v>
      </c>
      <c r="BK438" s="4">
        <v>23.807843137254906</v>
      </c>
      <c r="BL438" s="15" t="s">
        <v>39</v>
      </c>
    </row>
    <row r="439" spans="1:64" x14ac:dyDescent="0.4">
      <c r="A439" s="13">
        <v>8</v>
      </c>
      <c r="B439" s="14">
        <v>0.84712941176470591</v>
      </c>
      <c r="C439" s="4">
        <v>35.297058823529412</v>
      </c>
      <c r="D439" s="15" t="s">
        <v>34</v>
      </c>
      <c r="F439" s="13">
        <v>8</v>
      </c>
      <c r="G439" s="14">
        <v>0.71740000000000015</v>
      </c>
      <c r="H439" s="4">
        <v>21.1</v>
      </c>
      <c r="I439" s="15" t="s">
        <v>23</v>
      </c>
      <c r="K439" s="13">
        <v>8</v>
      </c>
      <c r="L439" s="14">
        <v>0.84921666666666673</v>
      </c>
      <c r="M439" s="4">
        <v>29.283333333333335</v>
      </c>
      <c r="N439" s="15" t="s">
        <v>30</v>
      </c>
      <c r="P439" s="13">
        <v>8</v>
      </c>
      <c r="Q439" s="14">
        <v>1.7010000000000001</v>
      </c>
      <c r="R439" s="4">
        <v>81</v>
      </c>
      <c r="S439" s="15" t="s">
        <v>51</v>
      </c>
      <c r="U439" s="13">
        <v>8</v>
      </c>
      <c r="V439" s="14">
        <v>1.335600335999664</v>
      </c>
      <c r="W439" s="4">
        <v>47.700011999988</v>
      </c>
      <c r="X439" s="15" t="s">
        <v>26</v>
      </c>
      <c r="Z439" s="13">
        <v>8</v>
      </c>
      <c r="AA439" s="14">
        <v>0.65542203389830511</v>
      </c>
      <c r="AB439" s="4">
        <v>28.496610169491525</v>
      </c>
      <c r="AC439" s="15" t="s">
        <v>42</v>
      </c>
      <c r="AE439" s="13">
        <v>8</v>
      </c>
      <c r="AF439" s="14">
        <v>1.488</v>
      </c>
      <c r="AG439" s="4">
        <v>82.666666666666671</v>
      </c>
      <c r="AH439" s="15" t="s">
        <v>39</v>
      </c>
      <c r="AJ439" s="13">
        <v>8</v>
      </c>
      <c r="AK439" s="14">
        <v>1.0421333333333334</v>
      </c>
      <c r="AL439" s="4">
        <v>43.422222222222224</v>
      </c>
      <c r="AM439" s="15" t="s">
        <v>45</v>
      </c>
      <c r="AO439" s="13">
        <v>8</v>
      </c>
      <c r="AP439" s="14">
        <v>0.88140000000000007</v>
      </c>
      <c r="AQ439" s="4">
        <v>11.3</v>
      </c>
      <c r="AR439" s="15" t="s">
        <v>22</v>
      </c>
      <c r="AT439" s="13">
        <v>8</v>
      </c>
      <c r="AU439" s="14">
        <v>1.1762826923076923</v>
      </c>
      <c r="AV439" s="4">
        <v>20.636538461538461</v>
      </c>
      <c r="AW439" s="15" t="s">
        <v>46</v>
      </c>
      <c r="AY439" s="13">
        <v>8</v>
      </c>
      <c r="AZ439" s="14">
        <v>0.78779999999999994</v>
      </c>
      <c r="BA439" s="4">
        <v>10.1</v>
      </c>
      <c r="BB439" s="15" t="s">
        <v>57</v>
      </c>
      <c r="BD439" s="13">
        <v>8</v>
      </c>
      <c r="BE439" s="14">
        <v>1.3328</v>
      </c>
      <c r="BF439" s="4">
        <v>47.6</v>
      </c>
      <c r="BG439" s="15" t="s">
        <v>31</v>
      </c>
      <c r="BI439" s="13">
        <v>8</v>
      </c>
      <c r="BJ439" s="14">
        <v>0.91406493506493525</v>
      </c>
      <c r="BK439" s="4">
        <v>31.519480519480524</v>
      </c>
      <c r="BL439" s="15" t="s">
        <v>37</v>
      </c>
    </row>
    <row r="440" spans="1:64" x14ac:dyDescent="0.4">
      <c r="A440" s="13">
        <v>9</v>
      </c>
      <c r="B440" s="14">
        <v>0.81120000000000003</v>
      </c>
      <c r="C440" s="4">
        <v>50.7</v>
      </c>
      <c r="D440" s="15" t="s">
        <v>61</v>
      </c>
      <c r="F440" s="13">
        <v>9</v>
      </c>
      <c r="G440" s="14">
        <v>0.70180031899968109</v>
      </c>
      <c r="H440" s="4">
        <v>24.200010999989001</v>
      </c>
      <c r="I440" s="15" t="s">
        <v>47</v>
      </c>
      <c r="K440" s="13">
        <v>9</v>
      </c>
      <c r="L440" s="14">
        <v>0.84629999999999994</v>
      </c>
      <c r="M440" s="4">
        <v>40.299999999999997</v>
      </c>
      <c r="N440" s="15" t="s">
        <v>42</v>
      </c>
      <c r="P440" s="13">
        <v>9</v>
      </c>
      <c r="Q440" s="14">
        <v>1.3977142857142857</v>
      </c>
      <c r="R440" s="4">
        <v>34.942857142857143</v>
      </c>
      <c r="S440" s="15" t="s">
        <v>26</v>
      </c>
      <c r="U440" s="13">
        <v>9</v>
      </c>
      <c r="V440" s="14">
        <v>1.3005002849997149</v>
      </c>
      <c r="W440" s="4">
        <v>86.700018999980998</v>
      </c>
      <c r="X440" s="15" t="s">
        <v>37</v>
      </c>
      <c r="Z440" s="13">
        <v>9</v>
      </c>
      <c r="AA440" s="14">
        <v>0.61530000000000007</v>
      </c>
      <c r="AB440" s="4">
        <v>29.3</v>
      </c>
      <c r="AC440" s="15" t="s">
        <v>27</v>
      </c>
      <c r="AE440" s="13">
        <v>9</v>
      </c>
      <c r="AF440" s="14">
        <v>1.2592000000000001</v>
      </c>
      <c r="AG440" s="4">
        <v>78.7</v>
      </c>
      <c r="AH440" s="15" t="s">
        <v>38</v>
      </c>
      <c r="AJ440" s="13">
        <v>9</v>
      </c>
      <c r="AK440" s="14">
        <v>0.96139999999999992</v>
      </c>
      <c r="AL440" s="4">
        <v>41.8</v>
      </c>
      <c r="AM440" s="15" t="s">
        <v>27</v>
      </c>
      <c r="AO440" s="13">
        <v>9</v>
      </c>
      <c r="AP440" s="14">
        <v>0.87138461538461542</v>
      </c>
      <c r="AQ440" s="4">
        <v>54.46153846153846</v>
      </c>
      <c r="AR440" s="15" t="s">
        <v>31</v>
      </c>
      <c r="AT440" s="13">
        <v>9</v>
      </c>
      <c r="AU440" s="14">
        <v>1.1154230769230769</v>
      </c>
      <c r="AV440" s="4">
        <v>79.67307692307692</v>
      </c>
      <c r="AW440" s="15" t="s">
        <v>28</v>
      </c>
      <c r="AY440" s="13">
        <v>9</v>
      </c>
      <c r="AZ440" s="14">
        <v>0.76560035199964793</v>
      </c>
      <c r="BA440" s="4">
        <v>17.400007999991999</v>
      </c>
      <c r="BB440" s="15" t="s">
        <v>68</v>
      </c>
      <c r="BD440" s="13">
        <v>9</v>
      </c>
      <c r="BE440" s="14">
        <v>1.3008</v>
      </c>
      <c r="BF440" s="4">
        <v>81.3</v>
      </c>
      <c r="BG440" s="15" t="s">
        <v>51</v>
      </c>
      <c r="BI440" s="13">
        <v>9</v>
      </c>
      <c r="BJ440" s="14">
        <v>0.85432941176470578</v>
      </c>
      <c r="BK440" s="4">
        <v>35.597058823529409</v>
      </c>
      <c r="BL440" s="15" t="s">
        <v>40</v>
      </c>
    </row>
    <row r="441" spans="1:64" x14ac:dyDescent="0.4">
      <c r="A441" s="13">
        <v>10</v>
      </c>
      <c r="B441" s="14">
        <v>0.79343030303030304</v>
      </c>
      <c r="C441" s="4">
        <v>34.4969696969697</v>
      </c>
      <c r="D441" s="15" t="s">
        <v>65</v>
      </c>
      <c r="F441" s="13">
        <v>10</v>
      </c>
      <c r="G441" s="14">
        <v>0.69681230769230784</v>
      </c>
      <c r="H441" s="4">
        <v>33.181538461538466</v>
      </c>
      <c r="I441" s="15" t="s">
        <v>52</v>
      </c>
      <c r="K441" s="13">
        <v>10</v>
      </c>
      <c r="L441" s="14">
        <v>0.84096000000000004</v>
      </c>
      <c r="M441" s="4">
        <v>35.04</v>
      </c>
      <c r="N441" s="15" t="s">
        <v>31</v>
      </c>
      <c r="P441" s="13">
        <v>10</v>
      </c>
      <c r="Q441" s="14">
        <v>1.2711999999999999</v>
      </c>
      <c r="R441" s="4">
        <v>45.4</v>
      </c>
      <c r="S441" s="15" t="s">
        <v>35</v>
      </c>
      <c r="U441" s="13">
        <v>10</v>
      </c>
      <c r="V441" s="14">
        <v>1.0649</v>
      </c>
      <c r="W441" s="4">
        <v>36.720689655172414</v>
      </c>
      <c r="X441" s="15" t="s">
        <v>33</v>
      </c>
      <c r="Z441" s="13">
        <v>10</v>
      </c>
      <c r="AA441" s="14">
        <v>0.60472941176470596</v>
      </c>
      <c r="AB441" s="4">
        <v>33.596078431372554</v>
      </c>
      <c r="AC441" s="15" t="s">
        <v>21</v>
      </c>
      <c r="AE441" s="13">
        <v>10</v>
      </c>
      <c r="AF441" s="14">
        <v>1.2532003639996361</v>
      </c>
      <c r="AG441" s="4">
        <v>24.100006999993003</v>
      </c>
      <c r="AH441" s="15" t="s">
        <v>31</v>
      </c>
      <c r="AJ441" s="13">
        <v>10</v>
      </c>
      <c r="AK441" s="14">
        <v>0.95679999999999987</v>
      </c>
      <c r="AL441" s="4">
        <v>18.399999999999999</v>
      </c>
      <c r="AM441" s="15" t="s">
        <v>40</v>
      </c>
      <c r="AO441" s="13">
        <v>10</v>
      </c>
      <c r="AP441" s="14">
        <v>0.86836521739130434</v>
      </c>
      <c r="AQ441" s="4">
        <v>62.026086956521738</v>
      </c>
      <c r="AR441" s="15" t="s">
        <v>38</v>
      </c>
      <c r="AT441" s="13">
        <v>10</v>
      </c>
      <c r="AU441" s="14">
        <v>0.89735294117647046</v>
      </c>
      <c r="AV441" s="4">
        <v>59.823529411764703</v>
      </c>
      <c r="AW441" s="15" t="s">
        <v>38</v>
      </c>
      <c r="AY441" s="13">
        <v>10</v>
      </c>
      <c r="AZ441" s="14">
        <v>0.76360000000000006</v>
      </c>
      <c r="BA441" s="4">
        <v>33.200000000000003</v>
      </c>
      <c r="BB441" s="15" t="s">
        <v>41</v>
      </c>
      <c r="BD441" s="13">
        <v>10</v>
      </c>
      <c r="BE441" s="14">
        <v>1.1968000000000001</v>
      </c>
      <c r="BF441" s="4">
        <v>74.8</v>
      </c>
      <c r="BG441" s="15" t="s">
        <v>37</v>
      </c>
      <c r="BI441" s="13">
        <v>10</v>
      </c>
      <c r="BJ441" s="14">
        <v>0.84394259259259263</v>
      </c>
      <c r="BK441" s="4">
        <v>5.7023148148148151</v>
      </c>
      <c r="BL441" s="15" t="s">
        <v>46</v>
      </c>
    </row>
    <row r="442" spans="1:64" x14ac:dyDescent="0.4">
      <c r="A442" s="13">
        <v>11</v>
      </c>
      <c r="B442" s="14">
        <v>0.79200000000000004</v>
      </c>
      <c r="C442" s="4">
        <v>49.5</v>
      </c>
      <c r="D442" s="15" t="s">
        <v>52</v>
      </c>
      <c r="F442" s="13">
        <v>11</v>
      </c>
      <c r="G442" s="14">
        <v>0.65760027199972815</v>
      </c>
      <c r="H442" s="4">
        <v>41.100016999983005</v>
      </c>
      <c r="I442" s="15" t="s">
        <v>26</v>
      </c>
      <c r="K442" s="13">
        <v>11</v>
      </c>
      <c r="L442" s="14">
        <v>0.7964</v>
      </c>
      <c r="M442" s="4">
        <v>18.100000000000001</v>
      </c>
      <c r="N442" s="15" t="s">
        <v>21</v>
      </c>
      <c r="P442" s="13">
        <v>11</v>
      </c>
      <c r="Q442" s="14">
        <v>1.2352000000000001</v>
      </c>
      <c r="R442" s="4">
        <v>77.2</v>
      </c>
      <c r="S442" s="15" t="s">
        <v>23</v>
      </c>
      <c r="U442" s="13">
        <v>11</v>
      </c>
      <c r="V442" s="14">
        <v>0.97966451612903227</v>
      </c>
      <c r="W442" s="4">
        <v>17.187096774193549</v>
      </c>
      <c r="X442" s="15" t="s">
        <v>63</v>
      </c>
      <c r="Z442" s="13">
        <v>11</v>
      </c>
      <c r="AA442" s="14">
        <v>0.59227826086956525</v>
      </c>
      <c r="AB442" s="4">
        <v>24.678260869565218</v>
      </c>
      <c r="AC442" s="15" t="s">
        <v>43</v>
      </c>
      <c r="AE442" s="13">
        <v>11</v>
      </c>
      <c r="AF442" s="14">
        <v>1.170400351999648</v>
      </c>
      <c r="AG442" s="4">
        <v>26.600007999992002</v>
      </c>
      <c r="AH442" s="15" t="s">
        <v>24</v>
      </c>
      <c r="AJ442" s="13">
        <v>11</v>
      </c>
      <c r="AK442" s="14">
        <v>0.91167999999999993</v>
      </c>
      <c r="AL442" s="4">
        <v>56.98</v>
      </c>
      <c r="AM442" s="15" t="s">
        <v>51</v>
      </c>
      <c r="AO442" s="13">
        <v>11</v>
      </c>
      <c r="AP442" s="14">
        <v>0.86639999999999995</v>
      </c>
      <c r="AQ442" s="4">
        <v>15.2</v>
      </c>
      <c r="AR442" s="15" t="s">
        <v>21</v>
      </c>
      <c r="AT442" s="13">
        <v>11</v>
      </c>
      <c r="AU442" s="14">
        <v>0.83599999999999997</v>
      </c>
      <c r="AV442" s="4">
        <v>20.9</v>
      </c>
      <c r="AW442" s="15" t="s">
        <v>51</v>
      </c>
      <c r="AY442" s="13">
        <v>11</v>
      </c>
      <c r="AZ442" s="14">
        <v>0.7602000000000001</v>
      </c>
      <c r="BA442" s="4">
        <v>36.200000000000003</v>
      </c>
      <c r="BB442" s="15" t="s">
        <v>31</v>
      </c>
      <c r="BD442" s="13">
        <v>11</v>
      </c>
      <c r="BE442" s="14">
        <v>1.1214</v>
      </c>
      <c r="BF442" s="4">
        <v>80.099999999999994</v>
      </c>
      <c r="BG442" s="15" t="s">
        <v>39</v>
      </c>
      <c r="BI442" s="13">
        <v>11</v>
      </c>
      <c r="BJ442" s="14">
        <v>0.70848684210526314</v>
      </c>
      <c r="BK442" s="4">
        <v>16.101973684210527</v>
      </c>
      <c r="BL442" s="15" t="s">
        <v>23</v>
      </c>
    </row>
    <row r="443" spans="1:64" x14ac:dyDescent="0.4">
      <c r="A443" s="13">
        <v>12</v>
      </c>
      <c r="B443" s="14">
        <v>0.77140000000000009</v>
      </c>
      <c r="C443" s="4">
        <v>26.6</v>
      </c>
      <c r="D443" s="15" t="s">
        <v>30</v>
      </c>
      <c r="F443" s="13">
        <v>12</v>
      </c>
      <c r="G443" s="14">
        <v>0.64319999999999999</v>
      </c>
      <c r="H443" s="4">
        <v>26.8</v>
      </c>
      <c r="I443" s="15" t="s">
        <v>68</v>
      </c>
      <c r="K443" s="13">
        <v>12</v>
      </c>
      <c r="L443" s="14">
        <v>0.7636972972972973</v>
      </c>
      <c r="M443" s="4">
        <v>14.686486486486487</v>
      </c>
      <c r="N443" s="15" t="s">
        <v>51</v>
      </c>
      <c r="P443" s="13">
        <v>12</v>
      </c>
      <c r="Q443" s="14">
        <v>1.1183999999999998</v>
      </c>
      <c r="R443" s="4">
        <v>25.418181818181818</v>
      </c>
      <c r="S443" s="15" t="s">
        <v>36</v>
      </c>
      <c r="U443" s="13">
        <v>12</v>
      </c>
      <c r="V443" s="14">
        <v>0.94257777777777774</v>
      </c>
      <c r="W443" s="4">
        <v>39.274074074074072</v>
      </c>
      <c r="X443" s="15" t="s">
        <v>38</v>
      </c>
      <c r="Z443" s="13">
        <v>12</v>
      </c>
      <c r="AA443" s="14">
        <v>0.59199999999999997</v>
      </c>
      <c r="AB443" s="4">
        <v>4</v>
      </c>
      <c r="AC443" s="15" t="s">
        <v>30</v>
      </c>
      <c r="AE443" s="13">
        <v>12</v>
      </c>
      <c r="AF443" s="14">
        <v>1.1226666666666667</v>
      </c>
      <c r="AG443" s="4">
        <v>28.066666666666666</v>
      </c>
      <c r="AH443" s="15" t="s">
        <v>27</v>
      </c>
      <c r="AJ443" s="13">
        <v>12</v>
      </c>
      <c r="AK443" s="14">
        <v>0.80784000000000011</v>
      </c>
      <c r="AL443" s="4">
        <v>23.76</v>
      </c>
      <c r="AM443" s="15" t="s">
        <v>26</v>
      </c>
      <c r="AO443" s="13">
        <v>12</v>
      </c>
      <c r="AP443" s="14">
        <v>0.84660000000000002</v>
      </c>
      <c r="AQ443" s="4">
        <v>24.9</v>
      </c>
      <c r="AR443" s="15" t="s">
        <v>50</v>
      </c>
      <c r="AT443" s="13">
        <v>12</v>
      </c>
      <c r="AU443" s="14">
        <v>0.83217534246575342</v>
      </c>
      <c r="AV443" s="4">
        <v>29.720547945205478</v>
      </c>
      <c r="AW443" s="15" t="s">
        <v>49</v>
      </c>
      <c r="AY443" s="13">
        <v>12</v>
      </c>
      <c r="AZ443" s="14">
        <v>0.74249999999999994</v>
      </c>
      <c r="BA443" s="4">
        <v>49.5</v>
      </c>
      <c r="BB443" s="15" t="s">
        <v>67</v>
      </c>
      <c r="BD443" s="13">
        <v>12</v>
      </c>
      <c r="BE443" s="14">
        <v>1.09200038999961</v>
      </c>
      <c r="BF443" s="4">
        <v>14.000004999994999</v>
      </c>
      <c r="BG443" s="15" t="s">
        <v>50</v>
      </c>
      <c r="BI443" s="13">
        <v>12</v>
      </c>
      <c r="BJ443" s="14">
        <v>0.68288780487804879</v>
      </c>
      <c r="BK443" s="4">
        <v>11.980487804878049</v>
      </c>
      <c r="BL443" s="15" t="s">
        <v>30</v>
      </c>
    </row>
    <row r="444" spans="1:64" x14ac:dyDescent="0.4">
      <c r="A444" s="13">
        <v>13</v>
      </c>
      <c r="B444" s="14">
        <v>0.76159999999999994</v>
      </c>
      <c r="C444" s="4">
        <v>54.4</v>
      </c>
      <c r="D444" s="15" t="s">
        <v>22</v>
      </c>
      <c r="F444" s="13">
        <v>13</v>
      </c>
      <c r="G444" s="14">
        <v>0.63270000000000004</v>
      </c>
      <c r="H444" s="4">
        <v>11.1</v>
      </c>
      <c r="I444" s="15" t="s">
        <v>53</v>
      </c>
      <c r="K444" s="13">
        <v>13</v>
      </c>
      <c r="L444" s="14">
        <v>0.76160000000000005</v>
      </c>
      <c r="M444" s="4">
        <v>22.4</v>
      </c>
      <c r="N444" s="15" t="s">
        <v>40</v>
      </c>
      <c r="P444" s="13">
        <v>13</v>
      </c>
      <c r="Q444" s="14">
        <v>0.9936947368421053</v>
      </c>
      <c r="R444" s="4">
        <v>29.226315789473684</v>
      </c>
      <c r="S444" s="15" t="s">
        <v>42</v>
      </c>
      <c r="U444" s="13">
        <v>13</v>
      </c>
      <c r="V444" s="14">
        <v>0.91302702702702709</v>
      </c>
      <c r="W444" s="4">
        <v>9.6108108108108112</v>
      </c>
      <c r="X444" s="15" t="s">
        <v>50</v>
      </c>
      <c r="Z444" s="13">
        <v>13</v>
      </c>
      <c r="AA444" s="14">
        <v>0.58592592592592596</v>
      </c>
      <c r="AB444" s="4">
        <v>20.925925925925927</v>
      </c>
      <c r="AC444" s="15" t="s">
        <v>31</v>
      </c>
      <c r="AE444" s="13">
        <v>13</v>
      </c>
      <c r="AF444" s="14">
        <v>0.94360033599966397</v>
      </c>
      <c r="AG444" s="4">
        <v>33.700011999988</v>
      </c>
      <c r="AH444" s="15" t="s">
        <v>19</v>
      </c>
      <c r="AJ444" s="13">
        <v>13</v>
      </c>
      <c r="AK444" s="14">
        <v>0.77219999999999989</v>
      </c>
      <c r="AL444" s="4">
        <v>42.9</v>
      </c>
      <c r="AM444" s="15" t="s">
        <v>25</v>
      </c>
      <c r="AO444" s="13">
        <v>13</v>
      </c>
      <c r="AP444" s="14">
        <v>0.83520031899968106</v>
      </c>
      <c r="AQ444" s="4">
        <v>28.800010999989002</v>
      </c>
      <c r="AR444" s="15" t="s">
        <v>51</v>
      </c>
      <c r="AT444" s="13">
        <v>13</v>
      </c>
      <c r="AU444" s="14">
        <v>0.75109999999999999</v>
      </c>
      <c r="AV444" s="4">
        <v>25.9</v>
      </c>
      <c r="AW444" s="15" t="s">
        <v>23</v>
      </c>
      <c r="AY444" s="13">
        <v>13</v>
      </c>
      <c r="AZ444" s="14">
        <v>0.72883536585365849</v>
      </c>
      <c r="BA444" s="4">
        <v>7.6719512195121951</v>
      </c>
      <c r="BB444" s="15" t="s">
        <v>59</v>
      </c>
      <c r="BD444" s="13">
        <v>13</v>
      </c>
      <c r="BE444" s="14">
        <v>1.0208000000000002</v>
      </c>
      <c r="BF444" s="4">
        <v>35.200000000000003</v>
      </c>
      <c r="BG444" s="15" t="s">
        <v>61</v>
      </c>
      <c r="BI444" s="13">
        <v>13</v>
      </c>
      <c r="BJ444" s="14">
        <v>0.65780000000000005</v>
      </c>
      <c r="BK444" s="4">
        <v>28.6</v>
      </c>
      <c r="BL444" s="15" t="s">
        <v>43</v>
      </c>
    </row>
    <row r="445" spans="1:64" x14ac:dyDescent="0.4">
      <c r="A445" s="13">
        <v>14</v>
      </c>
      <c r="B445" s="14">
        <v>0.73320000000000007</v>
      </c>
      <c r="C445" s="4">
        <v>9.4</v>
      </c>
      <c r="D445" s="15" t="s">
        <v>66</v>
      </c>
      <c r="F445" s="13">
        <v>14</v>
      </c>
      <c r="G445" s="14">
        <v>0.63019999999999998</v>
      </c>
      <c r="H445" s="4">
        <v>27.4</v>
      </c>
      <c r="I445" s="15" t="s">
        <v>30</v>
      </c>
      <c r="K445" s="13">
        <v>14</v>
      </c>
      <c r="L445" s="14">
        <v>0.73919999999999997</v>
      </c>
      <c r="M445" s="4">
        <v>26.4</v>
      </c>
      <c r="N445" s="15" t="s">
        <v>33</v>
      </c>
      <c r="P445" s="13">
        <v>14</v>
      </c>
      <c r="Q445" s="14">
        <v>0.89151111111111114</v>
      </c>
      <c r="R445" s="4">
        <v>17.144444444444446</v>
      </c>
      <c r="S445" s="15" t="s">
        <v>45</v>
      </c>
      <c r="U445" s="13">
        <v>14</v>
      </c>
      <c r="V445" s="14">
        <v>0.83489999999999998</v>
      </c>
      <c r="W445" s="4">
        <v>36.299999999999997</v>
      </c>
      <c r="X445" s="15" t="s">
        <v>61</v>
      </c>
      <c r="Z445" s="13">
        <v>14</v>
      </c>
      <c r="AA445" s="14">
        <v>0.58239999999999992</v>
      </c>
      <c r="AB445" s="4">
        <v>11.2</v>
      </c>
      <c r="AC445" s="15" t="s">
        <v>28</v>
      </c>
      <c r="AE445" s="13">
        <v>14</v>
      </c>
      <c r="AF445" s="14">
        <v>0.7353003419996581</v>
      </c>
      <c r="AG445" s="4">
        <v>12.900005999994001</v>
      </c>
      <c r="AH445" s="15" t="s">
        <v>22</v>
      </c>
      <c r="AJ445" s="13">
        <v>14</v>
      </c>
      <c r="AK445" s="14">
        <v>0.76559999999999995</v>
      </c>
      <c r="AL445" s="4">
        <v>26.4</v>
      </c>
      <c r="AM445" s="15" t="s">
        <v>34</v>
      </c>
      <c r="AO445" s="13">
        <v>14</v>
      </c>
      <c r="AP445" s="14">
        <v>0.75419999999999987</v>
      </c>
      <c r="AQ445" s="4">
        <v>41.9</v>
      </c>
      <c r="AR445" s="15" t="s">
        <v>37</v>
      </c>
      <c r="AT445" s="13">
        <v>14</v>
      </c>
      <c r="AU445" s="14">
        <v>0.72899999999999998</v>
      </c>
      <c r="AV445" s="4">
        <v>40.5</v>
      </c>
      <c r="AW445" s="15" t="s">
        <v>41</v>
      </c>
      <c r="AY445" s="13">
        <v>14</v>
      </c>
      <c r="AZ445" s="14">
        <v>0.69106064516129018</v>
      </c>
      <c r="BA445" s="4">
        <v>12.123870967741933</v>
      </c>
      <c r="BB445" s="15" t="s">
        <v>65</v>
      </c>
      <c r="BD445" s="13">
        <v>14</v>
      </c>
      <c r="BE445" s="14">
        <v>0.9942777777777777</v>
      </c>
      <c r="BF445" s="4">
        <v>22.597222222222221</v>
      </c>
      <c r="BG445" s="15" t="s">
        <v>23</v>
      </c>
      <c r="BI445" s="13">
        <v>14</v>
      </c>
      <c r="BJ445" s="14">
        <v>0.61319999999999997</v>
      </c>
      <c r="BK445" s="4">
        <v>21.9</v>
      </c>
      <c r="BL445" s="15" t="s">
        <v>26</v>
      </c>
    </row>
    <row r="446" spans="1:64" x14ac:dyDescent="0.4">
      <c r="A446" s="13">
        <v>15</v>
      </c>
      <c r="B446" s="14">
        <v>0.66039999999999999</v>
      </c>
      <c r="C446" s="4">
        <v>12.7</v>
      </c>
      <c r="D446" s="18" t="s">
        <v>107</v>
      </c>
      <c r="F446" s="13">
        <v>15</v>
      </c>
      <c r="G446" s="14">
        <v>0.60140350877192983</v>
      </c>
      <c r="H446" s="4">
        <v>37.587719298245617</v>
      </c>
      <c r="I446" s="18" t="s">
        <v>31</v>
      </c>
      <c r="K446" s="13">
        <v>15</v>
      </c>
      <c r="L446" s="14">
        <v>0.61187913669064742</v>
      </c>
      <c r="M446" s="4">
        <v>7.8446043165467625</v>
      </c>
      <c r="N446" s="18" t="s">
        <v>50</v>
      </c>
      <c r="P446" s="13">
        <v>15</v>
      </c>
      <c r="Q446" s="14">
        <v>0.7175999999999999</v>
      </c>
      <c r="R446" s="4">
        <v>9.1999999999999993</v>
      </c>
      <c r="S446" s="18" t="s">
        <v>33</v>
      </c>
      <c r="U446" s="13">
        <v>15</v>
      </c>
      <c r="V446" s="14">
        <v>0.79039999999999988</v>
      </c>
      <c r="W446" s="4">
        <v>15.2</v>
      </c>
      <c r="X446" s="18" t="s">
        <v>46</v>
      </c>
      <c r="Z446" s="13">
        <v>15</v>
      </c>
      <c r="AA446" s="14">
        <v>0.5750240343347639</v>
      </c>
      <c r="AB446" s="4">
        <v>7.3721030042918452</v>
      </c>
      <c r="AC446" s="18" t="s">
        <v>51</v>
      </c>
      <c r="AE446" s="13">
        <v>15</v>
      </c>
      <c r="AF446" s="14">
        <v>0.65520038999960994</v>
      </c>
      <c r="AG446" s="4">
        <v>8.4000049999949997</v>
      </c>
      <c r="AH446" s="18" t="s">
        <v>21</v>
      </c>
      <c r="AJ446" s="13">
        <v>15</v>
      </c>
      <c r="AK446" s="14">
        <v>0.74726999999999999</v>
      </c>
      <c r="AL446" s="4">
        <v>13.11</v>
      </c>
      <c r="AM446" s="18" t="s">
        <v>24</v>
      </c>
      <c r="AO446" s="13">
        <v>15</v>
      </c>
      <c r="AP446" s="14">
        <v>0.72240000000000004</v>
      </c>
      <c r="AQ446" s="4">
        <v>34.4</v>
      </c>
      <c r="AR446" s="18" t="s">
        <v>33</v>
      </c>
      <c r="AT446" s="13">
        <v>15</v>
      </c>
      <c r="AU446" s="14">
        <v>0.71279999999999988</v>
      </c>
      <c r="AV446" s="4">
        <v>16.2</v>
      </c>
      <c r="AW446" s="18" t="s">
        <v>61</v>
      </c>
      <c r="AY446" s="13">
        <v>15</v>
      </c>
      <c r="AZ446" s="14">
        <v>0.68080044399955597</v>
      </c>
      <c r="BA446" s="4">
        <v>4.6000029999969998</v>
      </c>
      <c r="BB446" s="18" t="s">
        <v>52</v>
      </c>
      <c r="BD446" s="13">
        <v>15</v>
      </c>
      <c r="BE446" s="14">
        <v>0.93599999999999994</v>
      </c>
      <c r="BF446" s="4">
        <v>18</v>
      </c>
      <c r="BG446" s="18" t="s">
        <v>33</v>
      </c>
      <c r="BI446" s="13">
        <v>15</v>
      </c>
      <c r="BJ446" s="14">
        <v>0.60287499999999994</v>
      </c>
      <c r="BK446" s="4">
        <v>33.493055555555557</v>
      </c>
      <c r="BL446" s="18" t="s">
        <v>33</v>
      </c>
    </row>
    <row r="447" spans="1:64" x14ac:dyDescent="0.4">
      <c r="A447" s="13">
        <v>16</v>
      </c>
      <c r="B447" s="14">
        <v>0.65879999999999994</v>
      </c>
      <c r="C447" s="4">
        <v>36.6</v>
      </c>
      <c r="D447" s="18" t="s">
        <v>63</v>
      </c>
      <c r="F447" s="13">
        <v>16</v>
      </c>
      <c r="G447" s="14">
        <v>0.58873239436619718</v>
      </c>
      <c r="H447" s="4">
        <v>6.197183098591549</v>
      </c>
      <c r="I447" s="18" t="s">
        <v>88</v>
      </c>
      <c r="K447" s="13">
        <v>16</v>
      </c>
      <c r="L447" s="14">
        <v>0.55116964285714287</v>
      </c>
      <c r="M447" s="4">
        <v>9.6696428571428577</v>
      </c>
      <c r="N447" s="18" t="s">
        <v>27</v>
      </c>
      <c r="P447" s="13">
        <v>16</v>
      </c>
      <c r="Q447" s="14">
        <v>0.57800000000000007</v>
      </c>
      <c r="R447" s="4">
        <v>10.140350877192983</v>
      </c>
      <c r="S447" s="18" t="s">
        <v>50</v>
      </c>
      <c r="U447" s="13">
        <v>16</v>
      </c>
      <c r="V447" s="14">
        <v>0.78000038999960997</v>
      </c>
      <c r="W447" s="4">
        <v>10.000004999994999</v>
      </c>
      <c r="X447" s="18" t="s">
        <v>42</v>
      </c>
      <c r="Z447" s="13">
        <v>16</v>
      </c>
      <c r="AA447" s="14">
        <v>0.56779999999999997</v>
      </c>
      <c r="AB447" s="4">
        <v>16.7</v>
      </c>
      <c r="AC447" s="18" t="s">
        <v>36</v>
      </c>
      <c r="AE447" s="13">
        <v>16</v>
      </c>
      <c r="AF447" s="14">
        <v>0.61770000000000003</v>
      </c>
      <c r="AG447" s="4">
        <v>21.3</v>
      </c>
      <c r="AH447" s="18" t="s">
        <v>54</v>
      </c>
      <c r="AJ447" s="13">
        <v>16</v>
      </c>
      <c r="AK447" s="14">
        <v>0.49919658119658122</v>
      </c>
      <c r="AL447" s="4">
        <v>5.2547008547008547</v>
      </c>
      <c r="AM447" s="18" t="s">
        <v>23</v>
      </c>
      <c r="AO447" s="13">
        <v>16</v>
      </c>
      <c r="AP447" s="14">
        <v>0.69599999999999995</v>
      </c>
      <c r="AQ447" s="4">
        <v>17.399999999999999</v>
      </c>
      <c r="AR447" s="18" t="s">
        <v>45</v>
      </c>
      <c r="AT447" s="13">
        <v>16</v>
      </c>
      <c r="AU447" s="14">
        <v>0.66479999999999995</v>
      </c>
      <c r="AV447" s="4">
        <v>27.7</v>
      </c>
      <c r="AW447" s="18" t="s">
        <v>37</v>
      </c>
      <c r="AY447" s="13">
        <v>16</v>
      </c>
      <c r="AZ447" s="14">
        <v>0.66410031899968103</v>
      </c>
      <c r="BA447" s="4">
        <v>22.900010999989</v>
      </c>
      <c r="BB447" s="18" t="s">
        <v>36</v>
      </c>
      <c r="BD447" s="13">
        <v>16</v>
      </c>
      <c r="BE447" s="14">
        <v>0.87780000000000002</v>
      </c>
      <c r="BF447" s="4">
        <v>15.4</v>
      </c>
      <c r="BG447" s="18" t="s">
        <v>46</v>
      </c>
      <c r="BI447" s="13">
        <v>16</v>
      </c>
      <c r="BJ447" s="14">
        <v>0.54599999999999993</v>
      </c>
      <c r="BK447" s="20">
        <v>10.5</v>
      </c>
      <c r="BL447" s="18" t="s">
        <v>63</v>
      </c>
    </row>
    <row r="448" spans="1:64" ht="19.5" thickBot="1" x14ac:dyDescent="0.45">
      <c r="A448" s="13">
        <v>17</v>
      </c>
      <c r="B448" s="14">
        <v>0.60419999999999996</v>
      </c>
      <c r="C448" s="4">
        <v>10.6</v>
      </c>
      <c r="D448" s="18" t="s">
        <v>31</v>
      </c>
      <c r="F448" s="13">
        <v>17</v>
      </c>
      <c r="G448" s="14">
        <v>0.57719999999999994</v>
      </c>
      <c r="H448" s="4">
        <v>11.1</v>
      </c>
      <c r="I448" s="18" t="s">
        <v>53</v>
      </c>
      <c r="K448" s="13">
        <v>17</v>
      </c>
      <c r="L448" s="14">
        <v>0.52249999999999996</v>
      </c>
      <c r="M448" s="4">
        <v>5.5</v>
      </c>
      <c r="N448" s="18" t="s">
        <v>19</v>
      </c>
      <c r="P448" s="13">
        <v>17</v>
      </c>
      <c r="Q448" s="14">
        <v>0.48449999999999999</v>
      </c>
      <c r="R448" s="4">
        <v>5.0999999999999996</v>
      </c>
      <c r="S448" s="18" t="s">
        <v>30</v>
      </c>
      <c r="U448" s="13">
        <v>17</v>
      </c>
      <c r="V448" s="14">
        <v>0.72441250000000001</v>
      </c>
      <c r="W448" s="4">
        <v>21.306249999999999</v>
      </c>
      <c r="X448" s="18" t="s">
        <v>68</v>
      </c>
      <c r="Z448" s="13">
        <v>17</v>
      </c>
      <c r="AA448" s="14">
        <v>0.5423</v>
      </c>
      <c r="AB448" s="4">
        <v>18.7</v>
      </c>
      <c r="AC448" s="18" t="s">
        <v>33</v>
      </c>
      <c r="AE448" s="13">
        <v>17</v>
      </c>
      <c r="AF448" s="14">
        <v>0.47360000000000002</v>
      </c>
      <c r="AG448" s="4">
        <v>3.2</v>
      </c>
      <c r="AH448" s="18" t="s">
        <v>29</v>
      </c>
      <c r="AJ448" s="13">
        <v>17</v>
      </c>
      <c r="AK448" s="14">
        <v>0.48839999999999995</v>
      </c>
      <c r="AL448" s="20">
        <v>3.3</v>
      </c>
      <c r="AM448" s="18" t="s">
        <v>43</v>
      </c>
      <c r="AO448" s="13">
        <v>17</v>
      </c>
      <c r="AP448" s="14">
        <v>0.63640044399955598</v>
      </c>
      <c r="AQ448" s="4">
        <v>4.300002999997</v>
      </c>
      <c r="AR448" s="18" t="s">
        <v>19</v>
      </c>
      <c r="AT448" s="13">
        <v>17</v>
      </c>
      <c r="AU448" s="14">
        <v>0.6552</v>
      </c>
      <c r="AV448" s="4">
        <v>8.4</v>
      </c>
      <c r="AW448" s="18" t="s">
        <v>63</v>
      </c>
      <c r="AY448" s="13">
        <v>17</v>
      </c>
      <c r="AZ448" s="14">
        <v>0.55640701754385968</v>
      </c>
      <c r="BA448" s="4">
        <v>16.364912280701756</v>
      </c>
      <c r="BB448" s="18" t="s">
        <v>35</v>
      </c>
      <c r="BD448" s="13">
        <v>17</v>
      </c>
      <c r="BE448" s="14">
        <v>0.57950000000000002</v>
      </c>
      <c r="BF448" s="20">
        <v>6.1</v>
      </c>
      <c r="BG448" s="18" t="s">
        <v>63</v>
      </c>
      <c r="BI448" s="13">
        <v>17</v>
      </c>
      <c r="BJ448" s="14">
        <v>0.51479999999999992</v>
      </c>
      <c r="BK448" s="4">
        <v>6.6</v>
      </c>
      <c r="BL448" s="18" t="s">
        <v>25</v>
      </c>
    </row>
    <row r="449" spans="1:65" ht="19.5" thickBot="1" x14ac:dyDescent="0.45">
      <c r="A449" s="40">
        <v>18</v>
      </c>
      <c r="B449" s="22">
        <v>0.45879999999999999</v>
      </c>
      <c r="C449" s="23">
        <v>3.1</v>
      </c>
      <c r="D449" s="24" t="s">
        <v>50</v>
      </c>
      <c r="F449" s="40">
        <v>18</v>
      </c>
      <c r="G449" s="22">
        <v>0.57105000000000006</v>
      </c>
      <c r="H449" s="23">
        <v>31.725000000000005</v>
      </c>
      <c r="I449" s="24" t="s">
        <v>48</v>
      </c>
      <c r="K449" s="40">
        <v>18</v>
      </c>
      <c r="L449" s="22">
        <v>0.3772111368909512</v>
      </c>
      <c r="M449" s="39">
        <v>2.5487238979118327</v>
      </c>
      <c r="N449" s="24" t="s">
        <v>45</v>
      </c>
      <c r="P449" s="40">
        <v>18</v>
      </c>
      <c r="Q449" s="22">
        <v>0.29599999999999999</v>
      </c>
      <c r="R449" s="39">
        <v>2</v>
      </c>
      <c r="S449" s="24" t="s">
        <v>31</v>
      </c>
      <c r="U449" s="40">
        <v>18</v>
      </c>
      <c r="V449" s="22">
        <v>0.43298975741239892</v>
      </c>
      <c r="W449" s="39">
        <v>2.9256064690026955</v>
      </c>
      <c r="X449" s="24" t="s">
        <v>30</v>
      </c>
      <c r="Z449" s="40">
        <v>18</v>
      </c>
      <c r="AA449" s="22">
        <v>0.54039779005524868</v>
      </c>
      <c r="AB449" s="23">
        <v>9.4806629834254146</v>
      </c>
      <c r="AC449" s="24" t="s">
        <v>23</v>
      </c>
      <c r="AE449" s="40">
        <v>18</v>
      </c>
      <c r="AF449" s="22">
        <v>0.41800037999962003</v>
      </c>
      <c r="AG449" s="39">
        <v>4.4000039999960006</v>
      </c>
      <c r="AH449" s="24" t="s">
        <v>35</v>
      </c>
      <c r="AJ449" s="40">
        <v>18</v>
      </c>
      <c r="AK449" s="22">
        <v>0.39</v>
      </c>
      <c r="AL449" s="23">
        <v>5</v>
      </c>
      <c r="AM449" s="24" t="s">
        <v>28</v>
      </c>
      <c r="AO449" s="40">
        <v>18</v>
      </c>
      <c r="AP449" s="22">
        <v>0.58900000000000008</v>
      </c>
      <c r="AQ449" s="23">
        <v>6.2</v>
      </c>
      <c r="AR449" s="24" t="s">
        <v>27</v>
      </c>
      <c r="AT449" s="40">
        <v>18</v>
      </c>
      <c r="AU449" s="22">
        <v>0.45599999999999996</v>
      </c>
      <c r="AV449" s="23">
        <v>4.8</v>
      </c>
      <c r="AW449" s="24" t="s">
        <v>45</v>
      </c>
      <c r="AY449" s="40">
        <v>18</v>
      </c>
      <c r="AZ449" s="22">
        <v>0.52639999999999998</v>
      </c>
      <c r="BA449" s="23">
        <v>18.8</v>
      </c>
      <c r="BB449" s="24" t="s">
        <v>64</v>
      </c>
      <c r="BD449" s="40">
        <v>18</v>
      </c>
      <c r="BE449" s="22">
        <v>0.52606225680933849</v>
      </c>
      <c r="BF449" s="23">
        <v>3.554474708171206</v>
      </c>
      <c r="BG449" s="24" t="s">
        <v>30</v>
      </c>
      <c r="BI449" s="40">
        <v>18</v>
      </c>
      <c r="BJ449" s="22">
        <v>0.46599203187250998</v>
      </c>
      <c r="BK449" s="23">
        <v>4.9051792828685263</v>
      </c>
      <c r="BL449" s="24" t="s">
        <v>28</v>
      </c>
    </row>
    <row r="450" spans="1:65" x14ac:dyDescent="0.4">
      <c r="A450" s="27">
        <v>19</v>
      </c>
      <c r="B450" s="14">
        <v>0.31</v>
      </c>
      <c r="C450" s="4">
        <v>79.959999999999994</v>
      </c>
      <c r="D450" s="28" t="s">
        <v>56</v>
      </c>
      <c r="E450" s="29"/>
      <c r="F450" s="27">
        <v>19</v>
      </c>
      <c r="G450" s="14">
        <v>0.31</v>
      </c>
      <c r="H450" s="4">
        <v>56.870270270270275</v>
      </c>
      <c r="I450" s="28" t="s">
        <v>87</v>
      </c>
      <c r="J450" s="29"/>
      <c r="K450" s="27">
        <v>19</v>
      </c>
      <c r="L450" s="14">
        <v>0.31</v>
      </c>
      <c r="M450" s="4">
        <v>158.6</v>
      </c>
      <c r="N450" s="28" t="s">
        <v>36</v>
      </c>
      <c r="O450" s="29"/>
      <c r="P450" s="27">
        <v>19</v>
      </c>
      <c r="Q450" s="14">
        <v>0.31</v>
      </c>
      <c r="R450" s="4">
        <v>810.25</v>
      </c>
      <c r="S450" s="28" t="s">
        <v>40</v>
      </c>
      <c r="T450" s="29"/>
      <c r="U450" s="27">
        <v>19</v>
      </c>
      <c r="V450" s="14">
        <v>0.31</v>
      </c>
      <c r="W450" s="4">
        <v>101.6</v>
      </c>
      <c r="X450" s="28" t="s">
        <v>65</v>
      </c>
      <c r="Y450" s="29"/>
      <c r="Z450" s="27">
        <v>19</v>
      </c>
      <c r="AA450" s="14">
        <v>0.31</v>
      </c>
      <c r="AB450" s="4">
        <v>102.3</v>
      </c>
      <c r="AC450" s="28" t="s">
        <v>22</v>
      </c>
      <c r="AD450" s="29"/>
      <c r="AE450" s="27">
        <v>19</v>
      </c>
      <c r="AF450" s="14">
        <v>0.31</v>
      </c>
      <c r="AG450" s="4">
        <v>141.71428571428572</v>
      </c>
      <c r="AH450" s="28" t="s">
        <v>65</v>
      </c>
      <c r="AI450" s="29"/>
      <c r="AJ450" s="27">
        <v>19</v>
      </c>
      <c r="AK450" s="14">
        <v>0.31</v>
      </c>
      <c r="AL450" s="4">
        <v>78.900000000000006</v>
      </c>
      <c r="AM450" s="28" t="s">
        <v>42</v>
      </c>
      <c r="AN450" s="29"/>
      <c r="AO450" s="27">
        <v>19</v>
      </c>
      <c r="AP450" s="14">
        <v>0.31</v>
      </c>
      <c r="AQ450" s="4">
        <v>96.8</v>
      </c>
      <c r="AR450" s="28" t="s">
        <v>41</v>
      </c>
      <c r="AS450" s="29"/>
      <c r="AT450" s="27">
        <v>19</v>
      </c>
      <c r="AU450" s="14">
        <v>0.31</v>
      </c>
      <c r="AV450" s="4">
        <v>57.110810810810811</v>
      </c>
      <c r="AW450" s="28" t="s">
        <v>26</v>
      </c>
      <c r="AX450" s="29"/>
      <c r="AY450" s="27">
        <v>19</v>
      </c>
      <c r="AZ450" s="14">
        <v>0.31</v>
      </c>
      <c r="BA450" s="4">
        <v>86.857142857142861</v>
      </c>
      <c r="BB450" s="28" t="s">
        <v>87</v>
      </c>
      <c r="BC450" s="29"/>
      <c r="BD450" s="27">
        <v>19</v>
      </c>
      <c r="BE450" s="14">
        <v>0.31</v>
      </c>
      <c r="BF450" s="4">
        <v>84</v>
      </c>
      <c r="BG450" s="28" t="s">
        <v>68</v>
      </c>
      <c r="BH450" s="29"/>
      <c r="BI450" s="27">
        <v>19</v>
      </c>
      <c r="BJ450" s="14">
        <v>0.31</v>
      </c>
      <c r="BK450" s="4">
        <v>135</v>
      </c>
      <c r="BL450" s="28" t="s">
        <v>24</v>
      </c>
      <c r="BM450" s="29"/>
    </row>
    <row r="451" spans="1:65" x14ac:dyDescent="0.4">
      <c r="A451" s="27">
        <v>20</v>
      </c>
      <c r="B451" s="14">
        <v>0.3</v>
      </c>
      <c r="C451" s="4">
        <v>67.199999999999989</v>
      </c>
      <c r="D451" s="28" t="s">
        <v>67</v>
      </c>
      <c r="E451" s="30"/>
      <c r="F451" s="27">
        <v>20</v>
      </c>
      <c r="G451" s="14">
        <v>0.3</v>
      </c>
      <c r="H451" s="4">
        <v>59.7</v>
      </c>
      <c r="I451" s="28" t="s">
        <v>41</v>
      </c>
      <c r="J451" s="30"/>
      <c r="K451" s="27">
        <v>20</v>
      </c>
      <c r="L451" s="14">
        <v>0.3</v>
      </c>
      <c r="M451" s="4">
        <v>264.3</v>
      </c>
      <c r="N451" s="28" t="s">
        <v>28</v>
      </c>
      <c r="O451" s="30"/>
      <c r="P451" s="27">
        <v>20</v>
      </c>
      <c r="Q451" s="14">
        <v>0.3</v>
      </c>
      <c r="R451" s="4">
        <v>275.8</v>
      </c>
      <c r="S451" s="28" t="s">
        <v>24</v>
      </c>
      <c r="T451" s="30"/>
      <c r="U451" s="27">
        <v>20</v>
      </c>
      <c r="V451" s="14">
        <v>0.3</v>
      </c>
      <c r="W451" s="4">
        <v>140.30000000000001</v>
      </c>
      <c r="X451" s="28" t="s">
        <v>60</v>
      </c>
      <c r="Y451" s="30"/>
      <c r="Z451" s="27">
        <v>20</v>
      </c>
      <c r="AA451" s="14">
        <v>0.3</v>
      </c>
      <c r="AB451" s="4">
        <v>82.4</v>
      </c>
      <c r="AC451" s="28" t="s">
        <v>19</v>
      </c>
      <c r="AD451" s="30"/>
      <c r="AE451" s="27">
        <v>20</v>
      </c>
      <c r="AF451" s="14">
        <v>0.3</v>
      </c>
      <c r="AG451" s="4">
        <v>223.2</v>
      </c>
      <c r="AH451" s="28" t="s">
        <v>41</v>
      </c>
      <c r="AI451" s="30"/>
      <c r="AJ451" s="27">
        <v>20</v>
      </c>
      <c r="AK451" s="14">
        <v>0.3</v>
      </c>
      <c r="AL451" s="4">
        <v>148.69999999999999</v>
      </c>
      <c r="AM451" s="28" t="s">
        <v>22</v>
      </c>
      <c r="AN451" s="30"/>
      <c r="AO451" s="27">
        <v>20</v>
      </c>
      <c r="AP451" s="14">
        <v>0.3</v>
      </c>
      <c r="AQ451" s="4">
        <v>64.599999999999994</v>
      </c>
      <c r="AR451" s="28" t="s">
        <v>44</v>
      </c>
      <c r="AS451" s="30"/>
      <c r="AT451" s="27">
        <v>20</v>
      </c>
      <c r="AU451" s="14">
        <v>0.3</v>
      </c>
      <c r="AV451" s="4">
        <v>82.86</v>
      </c>
      <c r="AW451" s="28" t="s">
        <v>27</v>
      </c>
      <c r="AX451" s="30"/>
      <c r="AY451" s="27">
        <v>20</v>
      </c>
      <c r="AZ451" s="14">
        <v>0.3</v>
      </c>
      <c r="BA451" s="4">
        <v>75.900000000000006</v>
      </c>
      <c r="BB451" s="28" t="s">
        <v>48</v>
      </c>
      <c r="BC451" s="30"/>
      <c r="BD451" s="27">
        <v>20</v>
      </c>
      <c r="BE451" s="14">
        <v>0.3</v>
      </c>
      <c r="BF451" s="4">
        <v>287.60002199997803</v>
      </c>
      <c r="BG451" s="28" t="s">
        <v>22</v>
      </c>
      <c r="BH451" s="30"/>
      <c r="BI451" s="27">
        <v>20</v>
      </c>
      <c r="BJ451" s="14">
        <v>0.3</v>
      </c>
      <c r="BK451" s="4">
        <v>151.06</v>
      </c>
      <c r="BL451" s="28" t="s">
        <v>38</v>
      </c>
      <c r="BM451" s="30"/>
    </row>
    <row r="452" spans="1:65" x14ac:dyDescent="0.4">
      <c r="A452" s="27">
        <v>21</v>
      </c>
      <c r="B452" s="14">
        <v>0.28999999999999998</v>
      </c>
      <c r="C452" s="4">
        <v>89.500022999977006</v>
      </c>
      <c r="D452" s="28" t="s">
        <v>36</v>
      </c>
      <c r="E452" s="31"/>
      <c r="F452" s="27">
        <v>21</v>
      </c>
      <c r="G452" s="14">
        <v>0.28999999999999998</v>
      </c>
      <c r="H452" s="4">
        <v>96.000022999977006</v>
      </c>
      <c r="I452" s="28" t="s">
        <v>43</v>
      </c>
      <c r="J452" s="31"/>
      <c r="K452" s="27">
        <v>21</v>
      </c>
      <c r="L452" s="14">
        <v>0.28999999999999998</v>
      </c>
      <c r="M452" s="4">
        <v>339.8</v>
      </c>
      <c r="N452" s="28" t="s">
        <v>43</v>
      </c>
      <c r="O452" s="31"/>
      <c r="P452" s="27">
        <v>21</v>
      </c>
      <c r="Q452" s="14">
        <v>0.28999999999999998</v>
      </c>
      <c r="R452" s="4">
        <v>297</v>
      </c>
      <c r="S452" s="28" t="s">
        <v>34</v>
      </c>
      <c r="T452" s="31"/>
      <c r="U452" s="27">
        <v>21</v>
      </c>
      <c r="V452" s="14">
        <v>0.28999999999999998</v>
      </c>
      <c r="W452" s="4">
        <v>355.8</v>
      </c>
      <c r="X452" s="28" t="s">
        <v>36</v>
      </c>
      <c r="Y452" s="31"/>
      <c r="Z452" s="27">
        <v>21</v>
      </c>
      <c r="AA452" s="14">
        <v>0.28999999999999998</v>
      </c>
      <c r="AB452" s="4">
        <v>121.8</v>
      </c>
      <c r="AC452" s="28" t="s">
        <v>35</v>
      </c>
      <c r="AD452" s="31"/>
      <c r="AE452" s="27">
        <v>21</v>
      </c>
      <c r="AF452" s="14">
        <v>0.28999999999999998</v>
      </c>
      <c r="AG452" s="4">
        <v>162.32</v>
      </c>
      <c r="AH452" s="28" t="s">
        <v>63</v>
      </c>
      <c r="AI452" s="31"/>
      <c r="AJ452" s="27">
        <v>21</v>
      </c>
      <c r="AK452" s="14">
        <v>0.28999999999999998</v>
      </c>
      <c r="AL452" s="4">
        <v>263.10000000000002</v>
      </c>
      <c r="AM452" s="28" t="s">
        <v>35</v>
      </c>
      <c r="AN452" s="31"/>
      <c r="AO452" s="27">
        <v>21</v>
      </c>
      <c r="AP452" s="14">
        <v>0.28999999999999998</v>
      </c>
      <c r="AQ452" s="4">
        <v>121</v>
      </c>
      <c r="AR452" s="28" t="s">
        <v>61</v>
      </c>
      <c r="AS452" s="31"/>
      <c r="AT452" s="27">
        <v>21</v>
      </c>
      <c r="AU452" s="14">
        <v>0.28999999999999998</v>
      </c>
      <c r="AV452" s="4">
        <v>310.8</v>
      </c>
      <c r="AW452" s="28" t="s">
        <v>48</v>
      </c>
      <c r="AX452" s="31"/>
      <c r="AY452" s="27">
        <v>21</v>
      </c>
      <c r="AZ452" s="14">
        <v>0.28999999999999998</v>
      </c>
      <c r="BA452" s="4">
        <v>78.3</v>
      </c>
      <c r="BB452" s="28" t="s">
        <v>88</v>
      </c>
      <c r="BC452" s="31"/>
      <c r="BD452" s="27">
        <v>21</v>
      </c>
      <c r="BE452" s="14">
        <v>0.28999999999999998</v>
      </c>
      <c r="BF452" s="4">
        <v>191.70002299997699</v>
      </c>
      <c r="BG452" s="28" t="s">
        <v>36</v>
      </c>
      <c r="BH452" s="31"/>
      <c r="BI452" s="27">
        <v>21</v>
      </c>
      <c r="BJ452" s="14">
        <v>0.28999999999999998</v>
      </c>
      <c r="BK452" s="4">
        <v>137.80000000000001</v>
      </c>
      <c r="BL452" s="28" t="s">
        <v>50</v>
      </c>
      <c r="BM452" s="31"/>
    </row>
    <row r="453" spans="1:65" x14ac:dyDescent="0.4">
      <c r="A453" s="27">
        <v>22</v>
      </c>
      <c r="B453" s="14">
        <v>0.28000000000000003</v>
      </c>
      <c r="C453" s="4">
        <v>157.4</v>
      </c>
      <c r="D453" s="28" t="s">
        <v>59</v>
      </c>
      <c r="E453" s="32"/>
      <c r="F453" s="27">
        <v>22</v>
      </c>
      <c r="G453" s="14">
        <v>0.28000000000000003</v>
      </c>
      <c r="H453" s="4">
        <v>76.821428571428569</v>
      </c>
      <c r="I453" s="28" t="s">
        <v>83</v>
      </c>
      <c r="J453" s="32"/>
      <c r="K453" s="27">
        <v>22</v>
      </c>
      <c r="L453" s="14">
        <v>0.28000000000000003</v>
      </c>
      <c r="M453" s="4">
        <v>0</v>
      </c>
      <c r="N453" s="28" t="s">
        <v>62</v>
      </c>
      <c r="O453" s="32"/>
      <c r="P453" s="27">
        <v>22</v>
      </c>
      <c r="Q453" s="14">
        <v>0.28000000000000003</v>
      </c>
      <c r="R453" s="4">
        <v>0</v>
      </c>
      <c r="S453" s="28" t="s">
        <v>62</v>
      </c>
      <c r="T453" s="32"/>
      <c r="U453" s="27">
        <v>22</v>
      </c>
      <c r="V453" s="14">
        <v>0.28000000000000003</v>
      </c>
      <c r="W453" s="4">
        <v>163.69999999999999</v>
      </c>
      <c r="X453" s="28" t="s">
        <v>49</v>
      </c>
      <c r="Y453" s="32"/>
      <c r="Z453" s="27">
        <v>22</v>
      </c>
      <c r="AA453" s="14">
        <v>0.28000000000000003</v>
      </c>
      <c r="AB453" s="4">
        <v>0</v>
      </c>
      <c r="AC453" s="28" t="s">
        <v>62</v>
      </c>
      <c r="AD453" s="32"/>
      <c r="AE453" s="27">
        <v>22</v>
      </c>
      <c r="AF453" s="14">
        <v>0.28000000000000003</v>
      </c>
      <c r="AG453" s="4">
        <v>159.42857142857142</v>
      </c>
      <c r="AH453" s="28" t="s">
        <v>45</v>
      </c>
      <c r="AI453" s="32"/>
      <c r="AJ453" s="27">
        <v>22</v>
      </c>
      <c r="AK453" s="14">
        <v>0.28000000000000003</v>
      </c>
      <c r="AL453" s="4">
        <v>114</v>
      </c>
      <c r="AM453" s="28" t="s">
        <v>21</v>
      </c>
      <c r="AN453" s="32"/>
      <c r="AO453" s="27">
        <v>22</v>
      </c>
      <c r="AP453" s="14">
        <v>0.28000000000000003</v>
      </c>
      <c r="AQ453" s="4">
        <v>143.4</v>
      </c>
      <c r="AR453" s="28" t="s">
        <v>39</v>
      </c>
      <c r="AS453" s="32"/>
      <c r="AT453" s="27">
        <v>22</v>
      </c>
      <c r="AU453" s="14">
        <v>0.28000000000000003</v>
      </c>
      <c r="AV453" s="4">
        <v>126.00002399997599</v>
      </c>
      <c r="AW453" s="28" t="s">
        <v>19</v>
      </c>
      <c r="AX453" s="32"/>
      <c r="AY453" s="27">
        <v>22</v>
      </c>
      <c r="AZ453" s="14">
        <v>0.28000000000000003</v>
      </c>
      <c r="BA453" s="4">
        <v>160.5</v>
      </c>
      <c r="BB453" s="28" t="s">
        <v>24</v>
      </c>
      <c r="BC453" s="32"/>
      <c r="BD453" s="27">
        <v>22</v>
      </c>
      <c r="BE453" s="14">
        <v>0.28000000000000003</v>
      </c>
      <c r="BF453" s="4">
        <v>143.80002399997602</v>
      </c>
      <c r="BG453" s="28" t="s">
        <v>43</v>
      </c>
      <c r="BH453" s="32"/>
      <c r="BI453" s="27">
        <v>22</v>
      </c>
      <c r="BJ453" s="14">
        <v>0.28000000000000003</v>
      </c>
      <c r="BK453" s="4">
        <v>350.6</v>
      </c>
      <c r="BL453" s="28" t="s">
        <v>19</v>
      </c>
      <c r="BM453" s="32"/>
    </row>
    <row r="454" spans="1:65" x14ac:dyDescent="0.4">
      <c r="A454" s="27">
        <v>23</v>
      </c>
      <c r="B454" s="14">
        <v>0.27</v>
      </c>
      <c r="C454" s="4">
        <v>83.8</v>
      </c>
      <c r="D454" s="28" t="s">
        <v>19</v>
      </c>
      <c r="E454" s="32"/>
      <c r="F454" s="27">
        <v>23</v>
      </c>
      <c r="G454" s="14">
        <v>0.27</v>
      </c>
      <c r="H454" s="4">
        <v>87.1</v>
      </c>
      <c r="I454" s="28" t="s">
        <v>33</v>
      </c>
      <c r="J454" s="32"/>
      <c r="K454" s="27">
        <v>23</v>
      </c>
      <c r="L454" s="14">
        <v>0.27</v>
      </c>
      <c r="M454" s="4">
        <v>0</v>
      </c>
      <c r="N454" s="28" t="s">
        <v>62</v>
      </c>
      <c r="O454" s="32"/>
      <c r="P454" s="27">
        <v>23</v>
      </c>
      <c r="Q454" s="14">
        <v>0.27</v>
      </c>
      <c r="R454" s="4">
        <v>0</v>
      </c>
      <c r="S454" s="28" t="s">
        <v>62</v>
      </c>
      <c r="T454" s="32"/>
      <c r="U454" s="27">
        <v>23</v>
      </c>
      <c r="V454" s="14">
        <v>0.27</v>
      </c>
      <c r="W454" s="4">
        <v>318.00002499997498</v>
      </c>
      <c r="X454" s="28" t="s">
        <v>27</v>
      </c>
      <c r="Y454" s="32"/>
      <c r="Z454" s="27">
        <v>23</v>
      </c>
      <c r="AA454" s="14">
        <v>0.27</v>
      </c>
      <c r="AB454" s="4">
        <v>0</v>
      </c>
      <c r="AC454" s="28" t="s">
        <v>62</v>
      </c>
      <c r="AD454" s="32"/>
      <c r="AE454" s="27">
        <v>23</v>
      </c>
      <c r="AF454" s="14">
        <v>0.27</v>
      </c>
      <c r="AG454" s="4">
        <v>178.56</v>
      </c>
      <c r="AH454" s="28" t="s">
        <v>60</v>
      </c>
      <c r="AI454" s="32"/>
      <c r="AJ454" s="27">
        <v>23</v>
      </c>
      <c r="AK454" s="14">
        <v>0.27</v>
      </c>
      <c r="AL454" s="4">
        <v>128.25</v>
      </c>
      <c r="AM454" s="28" t="s">
        <v>50</v>
      </c>
      <c r="AN454" s="32"/>
      <c r="AO454" s="27">
        <v>23</v>
      </c>
      <c r="AP454" s="14">
        <v>0.27</v>
      </c>
      <c r="AQ454" s="4">
        <v>193.6</v>
      </c>
      <c r="AR454" s="28" t="s">
        <v>63</v>
      </c>
      <c r="AS454" s="32"/>
      <c r="AT454" s="27">
        <v>23</v>
      </c>
      <c r="AU454" s="14">
        <v>0.27</v>
      </c>
      <c r="AV454" s="4">
        <v>101.7</v>
      </c>
      <c r="AW454" s="28" t="s">
        <v>42</v>
      </c>
      <c r="AX454" s="32"/>
      <c r="AY454" s="27">
        <v>23</v>
      </c>
      <c r="AZ454" s="14">
        <v>0.27</v>
      </c>
      <c r="BA454" s="4">
        <v>93.4</v>
      </c>
      <c r="BB454" s="28" t="s">
        <v>22</v>
      </c>
      <c r="BC454" s="32"/>
      <c r="BD454" s="27">
        <v>23</v>
      </c>
      <c r="BE454" s="14">
        <v>0.27</v>
      </c>
      <c r="BF454" s="4">
        <v>117.6</v>
      </c>
      <c r="BG454" s="28" t="s">
        <v>48</v>
      </c>
      <c r="BH454" s="32"/>
      <c r="BI454" s="27">
        <v>23</v>
      </c>
      <c r="BJ454" s="14">
        <v>0.27</v>
      </c>
      <c r="BK454" s="4">
        <v>350.6</v>
      </c>
      <c r="BL454" s="28" t="s">
        <v>19</v>
      </c>
      <c r="BM454" s="32"/>
    </row>
    <row r="455" spans="1:65" x14ac:dyDescent="0.4">
      <c r="A455" s="27">
        <v>24</v>
      </c>
      <c r="B455" s="14">
        <v>0.26</v>
      </c>
      <c r="C455" s="4">
        <v>204.5</v>
      </c>
      <c r="D455" s="41" t="s">
        <v>70</v>
      </c>
      <c r="E455" s="32"/>
      <c r="F455" s="27">
        <v>24</v>
      </c>
      <c r="G455" s="14">
        <v>0.26</v>
      </c>
      <c r="H455" s="4">
        <v>205.1</v>
      </c>
      <c r="I455" s="41" t="s">
        <v>44</v>
      </c>
      <c r="J455" s="32"/>
      <c r="K455" s="27">
        <v>24</v>
      </c>
      <c r="L455" s="14">
        <v>0.26</v>
      </c>
      <c r="M455" s="4">
        <v>0</v>
      </c>
      <c r="N455" s="41" t="s">
        <v>62</v>
      </c>
      <c r="O455" s="32"/>
      <c r="P455" s="27">
        <v>24</v>
      </c>
      <c r="Q455" s="14">
        <v>0.26</v>
      </c>
      <c r="R455" s="4">
        <v>0</v>
      </c>
      <c r="S455" s="41" t="s">
        <v>62</v>
      </c>
      <c r="T455" s="32"/>
      <c r="U455" s="27">
        <v>24</v>
      </c>
      <c r="V455" s="14">
        <v>0.26</v>
      </c>
      <c r="W455" s="4">
        <v>229.7</v>
      </c>
      <c r="X455" s="41" t="s">
        <v>28</v>
      </c>
      <c r="Y455" s="32"/>
      <c r="Z455" s="27">
        <v>24</v>
      </c>
      <c r="AA455" s="14">
        <v>0.26</v>
      </c>
      <c r="AB455" s="4">
        <v>0</v>
      </c>
      <c r="AC455" s="41" t="s">
        <v>62</v>
      </c>
      <c r="AD455" s="32"/>
      <c r="AE455" s="27">
        <v>24</v>
      </c>
      <c r="AF455" s="14">
        <v>0.26</v>
      </c>
      <c r="AG455" s="4">
        <v>190.2</v>
      </c>
      <c r="AH455" s="41" t="s">
        <v>25</v>
      </c>
      <c r="AI455" s="32"/>
      <c r="AJ455" s="27">
        <v>24</v>
      </c>
      <c r="AK455" s="14">
        <v>0.26</v>
      </c>
      <c r="AL455" s="4">
        <v>115.1</v>
      </c>
      <c r="AM455" s="41" t="s">
        <v>39</v>
      </c>
      <c r="AN455" s="32"/>
      <c r="AO455" s="27">
        <v>24</v>
      </c>
      <c r="AP455" s="14">
        <v>0.26</v>
      </c>
      <c r="AQ455" s="4">
        <v>169.50002599997401</v>
      </c>
      <c r="AR455" s="41" t="s">
        <v>36</v>
      </c>
      <c r="AS455" s="32"/>
      <c r="AT455" s="27">
        <v>24</v>
      </c>
      <c r="AU455" s="14">
        <v>0.26</v>
      </c>
      <c r="AV455" s="4">
        <v>81.099999999999994</v>
      </c>
      <c r="AW455" s="41" t="s">
        <v>40</v>
      </c>
      <c r="AX455" s="32"/>
      <c r="AY455" s="27">
        <v>24</v>
      </c>
      <c r="AZ455" s="14">
        <v>0.26</v>
      </c>
      <c r="BA455" s="4">
        <v>115.6</v>
      </c>
      <c r="BB455" s="41" t="s">
        <v>21</v>
      </c>
      <c r="BC455" s="32"/>
      <c r="BD455" s="27">
        <v>24</v>
      </c>
      <c r="BE455" s="14">
        <v>0.26</v>
      </c>
      <c r="BF455" s="4">
        <v>352.7</v>
      </c>
      <c r="BG455" s="41" t="s">
        <v>60</v>
      </c>
      <c r="BH455" s="32"/>
      <c r="BI455" s="27">
        <v>24</v>
      </c>
      <c r="BJ455" s="14">
        <v>0.26</v>
      </c>
      <c r="BK455" s="4">
        <v>241.2</v>
      </c>
      <c r="BL455" s="41" t="s">
        <v>22</v>
      </c>
      <c r="BM455" s="32"/>
    </row>
    <row r="456" spans="1:65" ht="19.5" thickBot="1" x14ac:dyDescent="0.45">
      <c r="A456" s="27">
        <v>25</v>
      </c>
      <c r="B456" s="14">
        <v>0.25</v>
      </c>
      <c r="C456" s="4">
        <v>102</v>
      </c>
      <c r="D456" s="41" t="s">
        <v>33</v>
      </c>
      <c r="E456" s="33"/>
      <c r="F456" s="27">
        <v>25</v>
      </c>
      <c r="G456" s="14">
        <v>0.25</v>
      </c>
      <c r="H456" s="4">
        <v>172.5</v>
      </c>
      <c r="I456" s="41" t="s">
        <v>34</v>
      </c>
      <c r="J456" s="33"/>
      <c r="K456" s="27">
        <v>25</v>
      </c>
      <c r="L456" s="14">
        <v>0.25</v>
      </c>
      <c r="M456" s="4">
        <v>0</v>
      </c>
      <c r="N456" s="41" t="s">
        <v>62</v>
      </c>
      <c r="O456" s="33"/>
      <c r="P456" s="27">
        <v>25</v>
      </c>
      <c r="Q456" s="14">
        <v>0.25</v>
      </c>
      <c r="R456" s="4">
        <v>0</v>
      </c>
      <c r="S456" s="41" t="s">
        <v>62</v>
      </c>
      <c r="T456" s="33"/>
      <c r="U456" s="27">
        <v>25</v>
      </c>
      <c r="V456" s="14">
        <v>0.25</v>
      </c>
      <c r="W456" s="4">
        <v>301.5</v>
      </c>
      <c r="X456" s="41" t="s">
        <v>54</v>
      </c>
      <c r="Y456" s="33"/>
      <c r="Z456" s="27">
        <v>25</v>
      </c>
      <c r="AA456" s="14">
        <v>0.25</v>
      </c>
      <c r="AB456" s="4">
        <v>0</v>
      </c>
      <c r="AC456" s="41" t="s">
        <v>62</v>
      </c>
      <c r="AD456" s="33"/>
      <c r="AE456" s="27">
        <v>25</v>
      </c>
      <c r="AF456" s="14">
        <v>0.25</v>
      </c>
      <c r="AG456" s="4">
        <v>207.5</v>
      </c>
      <c r="AH456" s="41" t="s">
        <v>40</v>
      </c>
      <c r="AI456" s="33"/>
      <c r="AJ456" s="27">
        <v>25</v>
      </c>
      <c r="AK456" s="14">
        <v>0.25</v>
      </c>
      <c r="AL456" s="4">
        <v>115.1</v>
      </c>
      <c r="AM456" s="41" t="s">
        <v>39</v>
      </c>
      <c r="AN456" s="33"/>
      <c r="AO456" s="27">
        <v>25</v>
      </c>
      <c r="AP456" s="14">
        <v>0.25</v>
      </c>
      <c r="AQ456" s="4">
        <v>104.3</v>
      </c>
      <c r="AR456" s="41" t="s">
        <v>30</v>
      </c>
      <c r="AS456" s="33"/>
      <c r="AT456" s="27">
        <v>25</v>
      </c>
      <c r="AU456" s="14">
        <v>0.25</v>
      </c>
      <c r="AV456" s="4">
        <v>169.55</v>
      </c>
      <c r="AW456" s="41" t="s">
        <v>22</v>
      </c>
      <c r="AX456" s="33"/>
      <c r="AY456" s="27">
        <v>25</v>
      </c>
      <c r="AZ456" s="14">
        <v>0.25</v>
      </c>
      <c r="BA456" s="4">
        <v>240.8</v>
      </c>
      <c r="BB456" s="41" t="s">
        <v>61</v>
      </c>
      <c r="BC456" s="33"/>
      <c r="BD456" s="27">
        <v>25</v>
      </c>
      <c r="BE456" s="14">
        <v>0.25</v>
      </c>
      <c r="BF456" s="4">
        <v>575.20002699997303</v>
      </c>
      <c r="BG456" s="41" t="s">
        <v>35</v>
      </c>
      <c r="BH456" s="33"/>
      <c r="BI456" s="27">
        <v>25</v>
      </c>
      <c r="BJ456" s="14">
        <v>0.25</v>
      </c>
      <c r="BK456" s="4">
        <v>263.10000000000002</v>
      </c>
      <c r="BL456" s="41" t="s">
        <v>42</v>
      </c>
      <c r="BM456" s="33"/>
    </row>
    <row r="457" spans="1:65" ht="19.5" thickBot="1" x14ac:dyDescent="0.45">
      <c r="A457" s="27">
        <v>26</v>
      </c>
      <c r="B457" s="14">
        <v>0.24</v>
      </c>
      <c r="C457" s="4">
        <v>166.20002799997198</v>
      </c>
      <c r="D457" s="28" t="s">
        <v>28</v>
      </c>
      <c r="E457" s="35"/>
      <c r="F457" s="27">
        <v>26</v>
      </c>
      <c r="G457" s="14">
        <v>0.24</v>
      </c>
      <c r="H457" s="4">
        <v>207.9</v>
      </c>
      <c r="I457" s="28" t="s">
        <v>42</v>
      </c>
      <c r="J457" s="35"/>
      <c r="K457" s="27">
        <v>26</v>
      </c>
      <c r="L457" s="14">
        <v>0.24</v>
      </c>
      <c r="M457" s="4">
        <v>0</v>
      </c>
      <c r="N457" s="28" t="s">
        <v>62</v>
      </c>
      <c r="O457" s="35"/>
      <c r="P457" s="27">
        <v>26</v>
      </c>
      <c r="Q457" s="14">
        <v>0.24</v>
      </c>
      <c r="R457" s="4">
        <v>0</v>
      </c>
      <c r="S457" s="28" t="s">
        <v>62</v>
      </c>
      <c r="T457" s="35"/>
      <c r="U457" s="27">
        <v>26</v>
      </c>
      <c r="V457" s="14">
        <v>0.24</v>
      </c>
      <c r="W457" s="4">
        <v>318.00002799997202</v>
      </c>
      <c r="X457" s="28" t="s">
        <v>35</v>
      </c>
      <c r="Y457" s="35"/>
      <c r="Z457" s="27">
        <v>26</v>
      </c>
      <c r="AA457" s="14">
        <v>0.24</v>
      </c>
      <c r="AB457" s="4">
        <v>0</v>
      </c>
      <c r="AC457" s="28" t="s">
        <v>62</v>
      </c>
      <c r="AD457" s="35"/>
      <c r="AE457" s="27">
        <v>26</v>
      </c>
      <c r="AF457" s="14">
        <v>0.24</v>
      </c>
      <c r="AG457" s="4">
        <v>253.10002799997199</v>
      </c>
      <c r="AH457" s="28" t="s">
        <v>23</v>
      </c>
      <c r="AI457" s="35"/>
      <c r="AJ457" s="27">
        <v>26</v>
      </c>
      <c r="AK457" s="14">
        <v>0.24</v>
      </c>
      <c r="AL457" s="4">
        <v>155.44999999999999</v>
      </c>
      <c r="AM457" s="28" t="s">
        <v>37</v>
      </c>
      <c r="AN457" s="35"/>
      <c r="AO457" s="27">
        <v>26</v>
      </c>
      <c r="AP457" s="14">
        <v>0.24</v>
      </c>
      <c r="AQ457" s="4">
        <v>135.60002799997199</v>
      </c>
      <c r="AR457" s="28" t="s">
        <v>40</v>
      </c>
      <c r="AS457" s="35"/>
      <c r="AT457" s="27">
        <v>26</v>
      </c>
      <c r="AU457" s="14">
        <v>0.24</v>
      </c>
      <c r="AV457" s="4">
        <v>169.5</v>
      </c>
      <c r="AW457" s="28" t="s">
        <v>65</v>
      </c>
      <c r="AX457" s="35"/>
      <c r="AY457" s="27">
        <v>26</v>
      </c>
      <c r="AZ457" s="14">
        <v>0.24</v>
      </c>
      <c r="BA457" s="4">
        <v>127.8</v>
      </c>
      <c r="BB457" s="28" t="s">
        <v>55</v>
      </c>
      <c r="BC457" s="35"/>
      <c r="BD457" s="27">
        <v>26</v>
      </c>
      <c r="BE457" s="14">
        <v>0.24</v>
      </c>
      <c r="BF457" s="4">
        <v>246.9</v>
      </c>
      <c r="BG457" s="28" t="s">
        <v>19</v>
      </c>
      <c r="BH457" s="35"/>
      <c r="BI457" s="27">
        <v>26</v>
      </c>
      <c r="BJ457" s="14">
        <v>0.24</v>
      </c>
      <c r="BK457" s="4">
        <v>321.60000000000002</v>
      </c>
      <c r="BL457" s="28" t="s">
        <v>34</v>
      </c>
      <c r="BM457" s="35"/>
    </row>
    <row r="458" spans="1:65" x14ac:dyDescent="0.4">
      <c r="A458" s="27">
        <v>27</v>
      </c>
      <c r="B458" s="14">
        <v>0.23</v>
      </c>
      <c r="C458" s="4">
        <v>121.8</v>
      </c>
      <c r="D458" s="28" t="s">
        <v>60</v>
      </c>
      <c r="E458" s="36"/>
      <c r="F458" s="27">
        <v>27</v>
      </c>
      <c r="G458" s="14">
        <v>0.23</v>
      </c>
      <c r="H458" s="4">
        <v>113.5</v>
      </c>
      <c r="I458" s="28" t="s">
        <v>51</v>
      </c>
      <c r="J458" s="36"/>
      <c r="K458" s="27">
        <v>27</v>
      </c>
      <c r="L458" s="14">
        <v>0.23</v>
      </c>
      <c r="M458" s="4">
        <v>0</v>
      </c>
      <c r="N458" s="28" t="s">
        <v>62</v>
      </c>
      <c r="O458" s="36"/>
      <c r="P458" s="27">
        <v>27</v>
      </c>
      <c r="Q458" s="14">
        <v>0.23</v>
      </c>
      <c r="R458" s="4">
        <v>0</v>
      </c>
      <c r="S458" s="28" t="s">
        <v>62</v>
      </c>
      <c r="T458" s="36"/>
      <c r="U458" s="27">
        <v>27</v>
      </c>
      <c r="V458" s="14">
        <v>0.23</v>
      </c>
      <c r="W458" s="4">
        <v>327.5</v>
      </c>
      <c r="X458" s="28" t="s">
        <v>41</v>
      </c>
      <c r="Y458" s="36"/>
      <c r="Z458" s="27">
        <v>27</v>
      </c>
      <c r="AA458" s="14">
        <v>0.23</v>
      </c>
      <c r="AB458" s="4">
        <v>0</v>
      </c>
      <c r="AC458" s="28" t="s">
        <v>62</v>
      </c>
      <c r="AD458" s="36"/>
      <c r="AE458" s="27">
        <v>27</v>
      </c>
      <c r="AF458" s="14">
        <v>0.23</v>
      </c>
      <c r="AG458" s="4">
        <v>228.3</v>
      </c>
      <c r="AH458" s="28" t="s">
        <v>49</v>
      </c>
      <c r="AI458" s="36"/>
      <c r="AJ458" s="27">
        <v>27</v>
      </c>
      <c r="AK458" s="14">
        <v>0.23</v>
      </c>
      <c r="AL458" s="4">
        <v>342</v>
      </c>
      <c r="AM458" s="28" t="s">
        <v>19</v>
      </c>
      <c r="AN458" s="36"/>
      <c r="AO458" s="27">
        <v>27</v>
      </c>
      <c r="AP458" s="14">
        <v>0.23</v>
      </c>
      <c r="AQ458" s="4">
        <v>110</v>
      </c>
      <c r="AR458" s="28" t="s">
        <v>52</v>
      </c>
      <c r="AS458" s="36"/>
      <c r="AT458" s="27">
        <v>27</v>
      </c>
      <c r="AU458" s="14">
        <v>0.23</v>
      </c>
      <c r="AV458" s="4">
        <v>266.39999999999998</v>
      </c>
      <c r="AW458" s="28" t="s">
        <v>43</v>
      </c>
      <c r="AX458" s="36"/>
      <c r="AY458" s="27">
        <v>27</v>
      </c>
      <c r="AZ458" s="14">
        <v>0.23</v>
      </c>
      <c r="BA458" s="4">
        <v>145.20002899997098</v>
      </c>
      <c r="BB458" s="28" t="s">
        <v>27</v>
      </c>
      <c r="BC458" s="36"/>
      <c r="BD458" s="27">
        <v>27</v>
      </c>
      <c r="BE458" s="14">
        <v>0.23</v>
      </c>
      <c r="BF458" s="4">
        <v>575.2000289999711</v>
      </c>
      <c r="BG458" s="28" t="s">
        <v>29</v>
      </c>
      <c r="BH458" s="36"/>
      <c r="BI458" s="27">
        <v>27</v>
      </c>
      <c r="BJ458" s="14">
        <v>0.23</v>
      </c>
      <c r="BK458" s="4">
        <v>361.8</v>
      </c>
      <c r="BL458" s="28" t="s">
        <v>29</v>
      </c>
      <c r="BM458" s="36"/>
    </row>
    <row r="459" spans="1:65" x14ac:dyDescent="0.4">
      <c r="A459" s="27">
        <v>28</v>
      </c>
      <c r="B459" s="14">
        <v>0.22</v>
      </c>
      <c r="C459" s="4">
        <v>124.60002999996999</v>
      </c>
      <c r="D459" s="28" t="s">
        <v>25</v>
      </c>
      <c r="F459" s="27">
        <v>28</v>
      </c>
      <c r="G459" s="14">
        <v>0.22</v>
      </c>
      <c r="H459" s="4">
        <v>213.8</v>
      </c>
      <c r="I459" s="28" t="s">
        <v>46</v>
      </c>
      <c r="K459" s="27">
        <v>28</v>
      </c>
      <c r="L459" s="14">
        <v>0.22</v>
      </c>
      <c r="M459" s="4">
        <v>0</v>
      </c>
      <c r="N459" s="28" t="s">
        <v>62</v>
      </c>
      <c r="P459" s="27">
        <v>28</v>
      </c>
      <c r="Q459" s="14">
        <v>0.22</v>
      </c>
      <c r="R459" s="4">
        <v>0</v>
      </c>
      <c r="S459" s="28" t="s">
        <v>62</v>
      </c>
      <c r="U459" s="27">
        <v>28</v>
      </c>
      <c r="V459" s="14">
        <v>0.22</v>
      </c>
      <c r="W459" s="4">
        <v>954.00002999997002</v>
      </c>
      <c r="X459" s="28" t="s">
        <v>29</v>
      </c>
      <c r="Z459" s="27">
        <v>28</v>
      </c>
      <c r="AA459" s="14">
        <v>0.22</v>
      </c>
      <c r="AB459" s="4">
        <v>0</v>
      </c>
      <c r="AC459" s="28" t="s">
        <v>62</v>
      </c>
      <c r="AE459" s="27">
        <v>28</v>
      </c>
      <c r="AF459" s="14">
        <v>0.22</v>
      </c>
      <c r="AG459" s="4">
        <v>285.3</v>
      </c>
      <c r="AH459" s="28" t="s">
        <v>48</v>
      </c>
      <c r="AJ459" s="27">
        <v>28</v>
      </c>
      <c r="AK459" s="14">
        <v>0.22</v>
      </c>
      <c r="AL459" s="4">
        <v>155.44999999999999</v>
      </c>
      <c r="AM459" s="28" t="s">
        <v>37</v>
      </c>
      <c r="AO459" s="27">
        <v>28</v>
      </c>
      <c r="AP459" s="14">
        <v>0.22</v>
      </c>
      <c r="AQ459" s="4">
        <v>215.2</v>
      </c>
      <c r="AR459" s="28" t="s">
        <v>47</v>
      </c>
      <c r="AT459" s="27">
        <v>28</v>
      </c>
      <c r="AU459" s="14">
        <v>0.22</v>
      </c>
      <c r="AV459" s="4">
        <v>146.69999999999999</v>
      </c>
      <c r="AW459" s="28" t="s">
        <v>34</v>
      </c>
      <c r="AY459" s="27">
        <v>28</v>
      </c>
      <c r="AZ459" s="14">
        <v>0.22</v>
      </c>
      <c r="BA459" s="4">
        <v>142.80000000000001</v>
      </c>
      <c r="BB459" s="28" t="s">
        <v>49</v>
      </c>
      <c r="BD459" s="27">
        <v>28</v>
      </c>
      <c r="BE459" s="14">
        <v>0.22</v>
      </c>
      <c r="BF459" s="4">
        <v>493.8</v>
      </c>
      <c r="BG459" s="28" t="s">
        <v>40</v>
      </c>
      <c r="BI459" s="27">
        <v>28</v>
      </c>
      <c r="BJ459" s="14">
        <v>0.22</v>
      </c>
      <c r="BK459" s="4">
        <v>579</v>
      </c>
      <c r="BL459" s="28" t="s">
        <v>35</v>
      </c>
    </row>
    <row r="460" spans="1:65" x14ac:dyDescent="0.4">
      <c r="A460" s="27">
        <v>29</v>
      </c>
      <c r="B460" s="14">
        <v>0.21</v>
      </c>
      <c r="C460" s="4">
        <v>127</v>
      </c>
      <c r="D460" s="28" t="s">
        <v>87</v>
      </c>
      <c r="F460" s="27">
        <v>29</v>
      </c>
      <c r="G460" s="14">
        <v>0.21</v>
      </c>
      <c r="H460" s="4">
        <v>202.4</v>
      </c>
      <c r="I460" s="28" t="s">
        <v>35</v>
      </c>
      <c r="K460" s="27">
        <v>29</v>
      </c>
      <c r="L460" s="14">
        <v>0.21</v>
      </c>
      <c r="M460" s="4">
        <v>0</v>
      </c>
      <c r="N460" s="28" t="s">
        <v>62</v>
      </c>
      <c r="P460" s="27">
        <v>29</v>
      </c>
      <c r="Q460" s="14">
        <v>0.21</v>
      </c>
      <c r="R460" s="4">
        <v>0</v>
      </c>
      <c r="S460" s="28" t="s">
        <v>62</v>
      </c>
      <c r="U460" s="27">
        <v>29</v>
      </c>
      <c r="V460" s="14">
        <v>0.21</v>
      </c>
      <c r="W460" s="4">
        <v>421.1</v>
      </c>
      <c r="X460" s="28" t="s">
        <v>25</v>
      </c>
      <c r="Z460" s="27">
        <v>29</v>
      </c>
      <c r="AA460" s="14">
        <v>0.21</v>
      </c>
      <c r="AB460" s="4">
        <v>0</v>
      </c>
      <c r="AC460" s="28" t="s">
        <v>62</v>
      </c>
      <c r="AE460" s="27">
        <v>29</v>
      </c>
      <c r="AF460" s="14">
        <v>0.21</v>
      </c>
      <c r="AG460" s="4">
        <v>0</v>
      </c>
      <c r="AH460" s="28" t="s">
        <v>62</v>
      </c>
      <c r="AJ460" s="27">
        <v>29</v>
      </c>
      <c r="AK460" s="14">
        <v>0.21</v>
      </c>
      <c r="AL460" s="4">
        <v>0</v>
      </c>
      <c r="AM460" s="28" t="s">
        <v>62</v>
      </c>
      <c r="AO460" s="27">
        <v>29</v>
      </c>
      <c r="AP460" s="14">
        <v>0.21</v>
      </c>
      <c r="AQ460" s="4">
        <v>140.30000000000001</v>
      </c>
      <c r="AR460" s="28" t="s">
        <v>54</v>
      </c>
      <c r="AT460" s="27">
        <v>29</v>
      </c>
      <c r="AU460" s="14">
        <v>0.21</v>
      </c>
      <c r="AV460" s="4">
        <v>0</v>
      </c>
      <c r="AW460" s="28" t="s">
        <v>62</v>
      </c>
      <c r="AY460" s="27">
        <v>29</v>
      </c>
      <c r="AZ460" s="14">
        <v>0.21</v>
      </c>
      <c r="BA460" s="4">
        <v>142.80000000000001</v>
      </c>
      <c r="BB460" s="28" t="s">
        <v>49</v>
      </c>
      <c r="BD460" s="27">
        <v>29</v>
      </c>
      <c r="BE460" s="14">
        <v>0.21</v>
      </c>
      <c r="BF460" s="4">
        <v>176.4</v>
      </c>
      <c r="BG460" s="28" t="s">
        <v>34</v>
      </c>
      <c r="BI460" s="27">
        <v>29</v>
      </c>
      <c r="BJ460" s="14">
        <v>0.21</v>
      </c>
      <c r="BK460" s="4">
        <v>0</v>
      </c>
      <c r="BL460" s="28" t="s">
        <v>62</v>
      </c>
    </row>
    <row r="461" spans="1:65" x14ac:dyDescent="0.4">
      <c r="A461" s="27">
        <v>30</v>
      </c>
      <c r="B461" s="14">
        <v>0.2</v>
      </c>
      <c r="C461" s="4">
        <v>185.3</v>
      </c>
      <c r="D461" s="28" t="s">
        <v>29</v>
      </c>
      <c r="F461" s="27">
        <v>30</v>
      </c>
      <c r="G461" s="14">
        <v>0.2</v>
      </c>
      <c r="H461" s="4">
        <v>144.30000000000001</v>
      </c>
      <c r="I461" s="28" t="s">
        <v>21</v>
      </c>
      <c r="K461" s="27">
        <v>30</v>
      </c>
      <c r="L461" s="14">
        <v>0.2</v>
      </c>
      <c r="M461" s="4">
        <v>0</v>
      </c>
      <c r="N461" s="28" t="s">
        <v>62</v>
      </c>
      <c r="P461" s="27">
        <v>30</v>
      </c>
      <c r="Q461" s="14">
        <v>0.2</v>
      </c>
      <c r="R461" s="4">
        <v>0</v>
      </c>
      <c r="S461" s="28" t="s">
        <v>62</v>
      </c>
      <c r="U461" s="27">
        <v>30</v>
      </c>
      <c r="V461" s="14">
        <v>0.2</v>
      </c>
      <c r="W461" s="4">
        <v>491.3</v>
      </c>
      <c r="X461" s="28" t="s">
        <v>21</v>
      </c>
      <c r="Z461" s="27">
        <v>30</v>
      </c>
      <c r="AA461" s="14">
        <v>0.2</v>
      </c>
      <c r="AB461" s="4">
        <v>0</v>
      </c>
      <c r="AC461" s="28" t="s">
        <v>62</v>
      </c>
      <c r="AE461" s="27">
        <v>30</v>
      </c>
      <c r="AF461" s="14">
        <v>0.2</v>
      </c>
      <c r="AG461" s="4">
        <v>0</v>
      </c>
      <c r="AH461" s="28" t="s">
        <v>62</v>
      </c>
      <c r="AJ461" s="27">
        <v>30</v>
      </c>
      <c r="AK461" s="14">
        <v>0.2</v>
      </c>
      <c r="AL461" s="4">
        <v>0</v>
      </c>
      <c r="AM461" s="28" t="s">
        <v>62</v>
      </c>
      <c r="AO461" s="27">
        <v>30</v>
      </c>
      <c r="AP461" s="14">
        <v>0.2</v>
      </c>
      <c r="AQ461" s="4">
        <v>169.5</v>
      </c>
      <c r="AR461" s="28" t="s">
        <v>53</v>
      </c>
      <c r="AT461" s="27">
        <v>30</v>
      </c>
      <c r="AU461" s="14">
        <v>0.2</v>
      </c>
      <c r="AV461" s="4">
        <v>0</v>
      </c>
      <c r="AW461" s="28" t="s">
        <v>62</v>
      </c>
      <c r="AY461" s="27">
        <v>30</v>
      </c>
      <c r="AZ461" s="14">
        <v>0.2</v>
      </c>
      <c r="BA461" s="4">
        <v>151.80000000000001</v>
      </c>
      <c r="BB461" s="28" t="s">
        <v>26</v>
      </c>
      <c r="BD461" s="27">
        <v>30</v>
      </c>
      <c r="BE461" s="14">
        <v>0.2</v>
      </c>
      <c r="BF461" s="4">
        <v>411.5</v>
      </c>
      <c r="BG461" s="28" t="s">
        <v>54</v>
      </c>
      <c r="BI461" s="27">
        <v>30</v>
      </c>
      <c r="BJ461" s="14">
        <v>0.2</v>
      </c>
      <c r="BK461" s="4">
        <v>0</v>
      </c>
      <c r="BL461" s="28" t="s">
        <v>62</v>
      </c>
    </row>
    <row r="462" spans="1:65" ht="19.5" thickBot="1" x14ac:dyDescent="0.45">
      <c r="A462" s="27"/>
      <c r="B462" s="4"/>
      <c r="C462" s="4"/>
      <c r="D462" s="4"/>
      <c r="F462" s="27"/>
      <c r="G462" s="4"/>
      <c r="H462" s="4"/>
      <c r="I462" s="4"/>
      <c r="K462" s="27"/>
      <c r="L462" s="4"/>
      <c r="M462" s="4"/>
      <c r="N462" s="4"/>
      <c r="P462" s="27"/>
      <c r="Q462" s="4"/>
      <c r="R462" s="4"/>
      <c r="S462" s="4"/>
      <c r="U462" s="27"/>
      <c r="V462" s="4"/>
      <c r="W462" s="4"/>
      <c r="X462" s="4"/>
      <c r="Z462" s="27"/>
      <c r="AA462" s="4"/>
      <c r="AB462" s="4"/>
      <c r="AC462" s="4"/>
      <c r="AE462" s="27"/>
      <c r="AF462" s="4"/>
      <c r="AG462" s="4"/>
      <c r="AH462" s="4"/>
      <c r="AJ462" s="27"/>
      <c r="AK462" s="4"/>
      <c r="AL462" s="4"/>
      <c r="AM462" s="4"/>
      <c r="AO462" s="27"/>
      <c r="AP462" s="4"/>
      <c r="AQ462" s="4"/>
      <c r="AR462" s="4"/>
      <c r="AT462" s="27"/>
      <c r="AU462" s="4"/>
      <c r="AV462" s="4"/>
      <c r="AW462" s="4"/>
      <c r="AY462" s="27"/>
      <c r="AZ462" s="4"/>
      <c r="BA462" s="4"/>
      <c r="BB462" s="4"/>
      <c r="BD462" s="27"/>
      <c r="BE462" s="4"/>
      <c r="BF462" s="4"/>
      <c r="BG462" s="4"/>
      <c r="BI462" s="27"/>
      <c r="BJ462" s="4"/>
      <c r="BK462" s="4"/>
      <c r="BL462" s="4"/>
    </row>
    <row r="463" spans="1:65" ht="19.5" thickBot="1" x14ac:dyDescent="0.45">
      <c r="A463" s="27"/>
      <c r="B463" s="43" t="s">
        <v>196</v>
      </c>
      <c r="C463" s="47">
        <v>0.75248730964467003</v>
      </c>
      <c r="D463" s="45">
        <v>0.87177664974619284</v>
      </c>
      <c r="E463" s="3"/>
      <c r="F463" s="27"/>
      <c r="G463" s="43" t="s">
        <v>196</v>
      </c>
      <c r="H463" s="47">
        <v>0.65249237029501528</v>
      </c>
      <c r="I463" s="45">
        <v>0.85381485249237032</v>
      </c>
      <c r="J463" s="3"/>
      <c r="K463" s="27"/>
      <c r="L463" s="43" t="s">
        <v>196</v>
      </c>
      <c r="M463" s="47">
        <v>0.68577194752774973</v>
      </c>
      <c r="N463" s="45">
        <v>0.81785489357816632</v>
      </c>
      <c r="O463" s="3"/>
      <c r="P463" s="27"/>
      <c r="Q463" s="43" t="s">
        <v>196</v>
      </c>
      <c r="R463" s="47">
        <v>0.6</v>
      </c>
      <c r="S463" s="45">
        <v>0.86262626262626263</v>
      </c>
      <c r="T463" s="3"/>
      <c r="U463" s="27"/>
      <c r="V463" s="43" t="s">
        <v>196</v>
      </c>
      <c r="W463" s="47">
        <v>0.72317073170731705</v>
      </c>
      <c r="X463" s="45">
        <v>1.0614242982052462</v>
      </c>
      <c r="Y463" s="3"/>
      <c r="Z463" s="27"/>
      <c r="AA463" s="43" t="s">
        <v>196</v>
      </c>
      <c r="AB463" s="47">
        <v>0.72479757085020247</v>
      </c>
      <c r="AC463" s="45">
        <v>0.81570441941958971</v>
      </c>
      <c r="AD463" s="3"/>
      <c r="AE463" s="27"/>
      <c r="AF463" s="43" t="s">
        <v>196</v>
      </c>
      <c r="AG463" s="47">
        <v>0.77008118762672317</v>
      </c>
      <c r="AH463" s="45">
        <v>0.94563950811302744</v>
      </c>
      <c r="AI463" s="3"/>
      <c r="AJ463" s="27"/>
      <c r="AK463" s="43" t="s">
        <v>196</v>
      </c>
      <c r="AL463" s="47">
        <v>0.69160768452982813</v>
      </c>
      <c r="AM463" s="45">
        <v>0.8375126390293226</v>
      </c>
      <c r="AN463" s="3"/>
      <c r="AO463" s="27"/>
      <c r="AP463" s="43" t="s">
        <v>196</v>
      </c>
      <c r="AQ463" s="47">
        <v>0.86040609137055835</v>
      </c>
      <c r="AR463" s="45">
        <v>1.0075303465018759</v>
      </c>
      <c r="AS463" s="3"/>
      <c r="AT463" s="27"/>
      <c r="AU463" s="43" t="s">
        <v>196</v>
      </c>
      <c r="AV463" s="47">
        <v>0.80890688259109311</v>
      </c>
      <c r="AW463" s="45">
        <v>1.0404803589014116</v>
      </c>
      <c r="AX463" s="3"/>
      <c r="AY463" s="27"/>
      <c r="AZ463" s="43" t="s">
        <v>196</v>
      </c>
      <c r="BA463" s="47">
        <v>0.73265720081135899</v>
      </c>
      <c r="BB463" s="45">
        <v>0.92373285395477278</v>
      </c>
      <c r="BC463" s="3"/>
      <c r="BD463" s="27"/>
      <c r="BE463" s="43" t="s">
        <v>196</v>
      </c>
      <c r="BF463" s="47">
        <v>0.58336716734277183</v>
      </c>
      <c r="BG463" s="45">
        <v>1.1139276722362097</v>
      </c>
      <c r="BH463" s="3"/>
      <c r="BI463" s="27"/>
      <c r="BJ463" s="43" t="s">
        <v>196</v>
      </c>
      <c r="BK463" s="47">
        <v>0.58781725888324876</v>
      </c>
      <c r="BL463" s="45">
        <v>0.90609137055837563</v>
      </c>
      <c r="BM463" s="3"/>
    </row>
    <row r="464" spans="1:65" x14ac:dyDescent="0.4">
      <c r="B464" t="s">
        <v>334</v>
      </c>
      <c r="G464" t="s">
        <v>335</v>
      </c>
      <c r="L464" t="s">
        <v>336</v>
      </c>
      <c r="Q464" t="s">
        <v>337</v>
      </c>
      <c r="V464" t="s">
        <v>338</v>
      </c>
      <c r="AA464" t="s">
        <v>339</v>
      </c>
      <c r="AF464" t="s">
        <v>340</v>
      </c>
      <c r="AK464" t="s">
        <v>276</v>
      </c>
      <c r="AP464" t="s">
        <v>341</v>
      </c>
      <c r="AU464" t="s">
        <v>342</v>
      </c>
      <c r="AZ464" t="s">
        <v>162</v>
      </c>
      <c r="BE464" t="s">
        <v>278</v>
      </c>
      <c r="BJ464" t="s">
        <v>343</v>
      </c>
    </row>
    <row r="465" spans="1:65" ht="19.5" thickBot="1" x14ac:dyDescent="0.45">
      <c r="A465" s="8" t="s">
        <v>18</v>
      </c>
      <c r="B465" s="4">
        <v>0.94990000000000019</v>
      </c>
      <c r="C465" s="4" t="s">
        <v>311</v>
      </c>
      <c r="D465" s="4"/>
      <c r="E465" s="5"/>
      <c r="F465" s="8" t="s">
        <v>18</v>
      </c>
      <c r="G465" s="4">
        <v>5.9724000000000004</v>
      </c>
      <c r="H465" s="4" t="s">
        <v>223</v>
      </c>
      <c r="I465" s="4"/>
      <c r="J465" s="5"/>
      <c r="K465" s="8" t="s">
        <v>18</v>
      </c>
      <c r="L465" s="4">
        <v>1.9911428571428571</v>
      </c>
      <c r="M465" s="4" t="s">
        <v>344</v>
      </c>
      <c r="N465" s="4"/>
      <c r="O465" s="5"/>
      <c r="P465" s="8" t="s">
        <v>18</v>
      </c>
      <c r="Q465" s="4">
        <v>1.2192000000000001</v>
      </c>
      <c r="R465" s="4" t="s">
        <v>345</v>
      </c>
      <c r="S465" s="4"/>
      <c r="T465" s="5"/>
      <c r="U465" s="8" t="s">
        <v>18</v>
      </c>
      <c r="V465" s="4">
        <v>2.6725333333333334</v>
      </c>
      <c r="W465" s="4" t="s">
        <v>346</v>
      </c>
      <c r="X465" s="4"/>
      <c r="Y465" s="5"/>
      <c r="Z465" s="8" t="s">
        <v>18</v>
      </c>
      <c r="AA465" s="4">
        <v>1.7486999999999999</v>
      </c>
      <c r="AB465" s="4" t="s">
        <v>328</v>
      </c>
      <c r="AC465" s="4"/>
      <c r="AD465" s="5"/>
      <c r="AE465" s="8" t="s">
        <v>18</v>
      </c>
      <c r="AF465" s="4">
        <v>1.6312</v>
      </c>
      <c r="AG465" s="4" t="s">
        <v>347</v>
      </c>
      <c r="AH465" s="4"/>
      <c r="AI465" s="5"/>
      <c r="AJ465" s="8" t="s">
        <v>18</v>
      </c>
      <c r="AK465" s="4">
        <v>1.7803384615384612</v>
      </c>
      <c r="AL465" s="4" t="s">
        <v>348</v>
      </c>
      <c r="AM465" s="4"/>
      <c r="AN465" s="5"/>
      <c r="AO465" s="8" t="s">
        <v>18</v>
      </c>
      <c r="AP465" s="4">
        <v>1.2284004439995559</v>
      </c>
      <c r="AQ465" s="4" t="s">
        <v>349</v>
      </c>
      <c r="AR465" s="4"/>
      <c r="AS465" s="5"/>
      <c r="AT465" s="8" t="s">
        <v>18</v>
      </c>
      <c r="AU465" s="4">
        <v>2.3216000000000001</v>
      </c>
      <c r="AV465" s="4" t="s">
        <v>350</v>
      </c>
      <c r="AW465" s="4"/>
      <c r="AX465" s="5"/>
      <c r="AY465" s="8" t="s">
        <v>18</v>
      </c>
      <c r="AZ465" s="4">
        <v>0.9825454545454545</v>
      </c>
      <c r="BA465" s="4" t="s">
        <v>351</v>
      </c>
      <c r="BB465" s="4"/>
      <c r="BC465" s="5"/>
      <c r="BD465" s="8" t="s">
        <v>18</v>
      </c>
      <c r="BE465" s="4">
        <v>3.0179999999999998</v>
      </c>
      <c r="BF465" s="4" t="s">
        <v>352</v>
      </c>
      <c r="BG465" s="4"/>
      <c r="BH465" s="5"/>
      <c r="BI465" s="8" t="s">
        <v>18</v>
      </c>
      <c r="BJ465" s="4">
        <v>1.4672000000000001</v>
      </c>
      <c r="BK465" s="4" t="s">
        <v>353</v>
      </c>
      <c r="BL465" s="4"/>
      <c r="BM465" s="5"/>
    </row>
    <row r="466" spans="1:65" x14ac:dyDescent="0.4">
      <c r="A466" s="9">
        <v>1</v>
      </c>
      <c r="B466" s="10">
        <v>0.94990000000000019</v>
      </c>
      <c r="C466" s="11">
        <v>18.267307692307696</v>
      </c>
      <c r="D466" s="12" t="s">
        <v>56</v>
      </c>
      <c r="F466" s="9">
        <v>1</v>
      </c>
      <c r="G466" s="10">
        <v>5.9724000000000004</v>
      </c>
      <c r="H466" s="11">
        <v>426.6</v>
      </c>
      <c r="I466" s="12" t="s">
        <v>45</v>
      </c>
      <c r="K466" s="9">
        <v>1</v>
      </c>
      <c r="L466" s="10">
        <v>1.9911428571428571</v>
      </c>
      <c r="M466" s="11">
        <v>86.571428571428569</v>
      </c>
      <c r="N466" s="12" t="s">
        <v>50</v>
      </c>
      <c r="P466" s="9">
        <v>1</v>
      </c>
      <c r="Q466" s="10">
        <v>1.2192000000000001</v>
      </c>
      <c r="R466" s="11">
        <v>81.28</v>
      </c>
      <c r="S466" s="12" t="s">
        <v>88</v>
      </c>
      <c r="U466" s="9">
        <v>1</v>
      </c>
      <c r="V466" s="10">
        <v>2.6725333333333334</v>
      </c>
      <c r="W466" s="11">
        <v>167.03333333333333</v>
      </c>
      <c r="X466" s="12" t="s">
        <v>36</v>
      </c>
      <c r="Z466" s="9">
        <v>1</v>
      </c>
      <c r="AA466" s="10">
        <v>1.7486999999999999</v>
      </c>
      <c r="AB466" s="11">
        <v>97.15</v>
      </c>
      <c r="AC466" s="12" t="s">
        <v>23</v>
      </c>
      <c r="AE466" s="9">
        <v>1</v>
      </c>
      <c r="AF466" s="10">
        <v>1.6312</v>
      </c>
      <c r="AG466" s="11">
        <v>101.95</v>
      </c>
      <c r="AH466" s="12" t="s">
        <v>34</v>
      </c>
      <c r="AJ466" s="9">
        <v>1</v>
      </c>
      <c r="AK466" s="10">
        <v>1.7803384615384612</v>
      </c>
      <c r="AL466" s="11">
        <v>98.907692307692301</v>
      </c>
      <c r="AM466" s="12" t="s">
        <v>36</v>
      </c>
      <c r="AO466" s="9">
        <v>1</v>
      </c>
      <c r="AP466" s="10">
        <v>1.2284004439995559</v>
      </c>
      <c r="AQ466" s="11">
        <v>8.300002999997</v>
      </c>
      <c r="AR466" s="12" t="s">
        <v>24</v>
      </c>
      <c r="AT466" s="9">
        <v>1</v>
      </c>
      <c r="AU466" s="10">
        <v>2.3216000000000001</v>
      </c>
      <c r="AV466" s="11">
        <v>145.1</v>
      </c>
      <c r="AW466" s="12" t="s">
        <v>92</v>
      </c>
      <c r="AY466" s="9">
        <v>1</v>
      </c>
      <c r="AZ466" s="10">
        <v>0.9825454545454545</v>
      </c>
      <c r="BA466" s="11">
        <v>61.409090909090907</v>
      </c>
      <c r="BB466" s="12" t="s">
        <v>36</v>
      </c>
      <c r="BD466" s="9">
        <v>1</v>
      </c>
      <c r="BE466" s="10">
        <v>3.0179999999999998</v>
      </c>
      <c r="BF466" s="11">
        <v>201.2</v>
      </c>
      <c r="BG466" s="12" t="s">
        <v>57</v>
      </c>
      <c r="BI466" s="9">
        <v>1</v>
      </c>
      <c r="BJ466" s="10">
        <v>1.4672000000000001</v>
      </c>
      <c r="BK466" s="11">
        <v>91.7</v>
      </c>
      <c r="BL466" s="12" t="s">
        <v>26</v>
      </c>
    </row>
    <row r="467" spans="1:65" x14ac:dyDescent="0.4">
      <c r="A467" s="13">
        <v>2</v>
      </c>
      <c r="B467" s="14">
        <v>0.91120000000000012</v>
      </c>
      <c r="C467" s="4">
        <v>26.8</v>
      </c>
      <c r="D467" s="15" t="s">
        <v>69</v>
      </c>
      <c r="F467" s="13">
        <v>2</v>
      </c>
      <c r="G467" s="14">
        <v>1.9424999999999999</v>
      </c>
      <c r="H467" s="4">
        <v>129.5</v>
      </c>
      <c r="I467" s="15" t="s">
        <v>35</v>
      </c>
      <c r="K467" s="13">
        <v>2</v>
      </c>
      <c r="L467" s="14">
        <v>1.4847000000000001</v>
      </c>
      <c r="M467" s="4">
        <v>70.7</v>
      </c>
      <c r="N467" s="15" t="s">
        <v>51</v>
      </c>
      <c r="P467" s="13">
        <v>2</v>
      </c>
      <c r="Q467" s="14">
        <v>1.0931154929577465</v>
      </c>
      <c r="R467" s="4">
        <v>19.177464788732394</v>
      </c>
      <c r="S467" s="15" t="s">
        <v>22</v>
      </c>
      <c r="U467" s="13">
        <v>2</v>
      </c>
      <c r="V467" s="14">
        <v>2.5816000000000003</v>
      </c>
      <c r="W467" s="4">
        <v>184.4</v>
      </c>
      <c r="X467" s="15" t="s">
        <v>88</v>
      </c>
      <c r="Z467" s="13">
        <v>2</v>
      </c>
      <c r="AA467" s="14">
        <v>1.7178</v>
      </c>
      <c r="AB467" s="4">
        <v>122.7</v>
      </c>
      <c r="AC467" s="15" t="s">
        <v>43</v>
      </c>
      <c r="AE467" s="13">
        <v>2</v>
      </c>
      <c r="AF467" s="14">
        <v>1.3972</v>
      </c>
      <c r="AG467" s="4">
        <v>99.8</v>
      </c>
      <c r="AH467" s="15" t="s">
        <v>35</v>
      </c>
      <c r="AJ467" s="13">
        <v>2</v>
      </c>
      <c r="AK467" s="14">
        <v>1.3945714285714284</v>
      </c>
      <c r="AL467" s="4">
        <v>92.971428571428561</v>
      </c>
      <c r="AM467" s="15" t="s">
        <v>31</v>
      </c>
      <c r="AO467" s="13">
        <v>2</v>
      </c>
      <c r="AP467" s="14">
        <v>1.2064000000000001</v>
      </c>
      <c r="AQ467" s="4">
        <v>75.400000000000006</v>
      </c>
      <c r="AR467" s="15" t="s">
        <v>34</v>
      </c>
      <c r="AT467" s="13">
        <v>2</v>
      </c>
      <c r="AU467" s="14">
        <v>1.8102000000000003</v>
      </c>
      <c r="AV467" s="4">
        <v>129.30000000000001</v>
      </c>
      <c r="AW467" s="15" t="s">
        <v>60</v>
      </c>
      <c r="AY467" s="13">
        <v>2</v>
      </c>
      <c r="AZ467" s="14">
        <v>0.9159310344827587</v>
      </c>
      <c r="BA467" s="4">
        <v>16.068965517241381</v>
      </c>
      <c r="BB467" s="15" t="s">
        <v>26</v>
      </c>
      <c r="BD467" s="13">
        <v>2</v>
      </c>
      <c r="BE467" s="14">
        <v>2.7425999999999999</v>
      </c>
      <c r="BF467" s="4">
        <v>195.9</v>
      </c>
      <c r="BG467" s="15" t="s">
        <v>28</v>
      </c>
      <c r="BI467" s="13">
        <v>2</v>
      </c>
      <c r="BJ467" s="14">
        <v>1.4672000000000001</v>
      </c>
      <c r="BK467" s="4">
        <v>91.7</v>
      </c>
      <c r="BL467" s="15" t="s">
        <v>26</v>
      </c>
    </row>
    <row r="468" spans="1:65" x14ac:dyDescent="0.4">
      <c r="A468" s="13">
        <v>3</v>
      </c>
      <c r="B468" s="14">
        <v>0.90630034199965803</v>
      </c>
      <c r="C468" s="4">
        <v>15.900005999994001</v>
      </c>
      <c r="D468" s="15" t="s">
        <v>34</v>
      </c>
      <c r="F468" s="13">
        <v>3</v>
      </c>
      <c r="G468" s="14">
        <v>1.4687999999999999</v>
      </c>
      <c r="H468" s="4">
        <v>81.599999999999994</v>
      </c>
      <c r="I468" s="15" t="s">
        <v>22</v>
      </c>
      <c r="K468" s="13">
        <v>3</v>
      </c>
      <c r="L468" s="14">
        <v>1.4216799999999998</v>
      </c>
      <c r="M468" s="4">
        <v>88.85499999999999</v>
      </c>
      <c r="N468" s="15" t="s">
        <v>31</v>
      </c>
      <c r="P468" s="13">
        <v>3</v>
      </c>
      <c r="Q468" s="14">
        <v>0.98080027199972808</v>
      </c>
      <c r="R468" s="4">
        <v>61.300016999983001</v>
      </c>
      <c r="S468" s="15" t="s">
        <v>36</v>
      </c>
      <c r="U468" s="13">
        <v>3</v>
      </c>
      <c r="V468" s="14">
        <v>1.9728002879997117</v>
      </c>
      <c r="W468" s="4">
        <v>109.600015999984</v>
      </c>
      <c r="X468" s="15" t="s">
        <v>42</v>
      </c>
      <c r="Z468" s="13">
        <v>3</v>
      </c>
      <c r="AA468" s="14">
        <v>1.653</v>
      </c>
      <c r="AB468" s="4">
        <v>110.2</v>
      </c>
      <c r="AC468" s="15" t="s">
        <v>26</v>
      </c>
      <c r="AE468" s="13">
        <v>3</v>
      </c>
      <c r="AF468" s="14">
        <v>1.17696</v>
      </c>
      <c r="AG468" s="4">
        <v>49.04</v>
      </c>
      <c r="AH468" s="15" t="s">
        <v>24</v>
      </c>
      <c r="AJ468" s="13">
        <v>3</v>
      </c>
      <c r="AK468" s="14">
        <v>1.2858000000000001</v>
      </c>
      <c r="AL468" s="4">
        <v>80.362499999999997</v>
      </c>
      <c r="AM468" s="15" t="s">
        <v>40</v>
      </c>
      <c r="AO468" s="13">
        <v>3</v>
      </c>
      <c r="AP468" s="14">
        <v>1.1918545454545455</v>
      </c>
      <c r="AQ468" s="4">
        <v>35.054545454545455</v>
      </c>
      <c r="AR468" s="15" t="s">
        <v>26</v>
      </c>
      <c r="AT468" s="13">
        <v>3</v>
      </c>
      <c r="AU468" s="14">
        <v>1.2544000000000002</v>
      </c>
      <c r="AV468" s="4">
        <v>78.400000000000006</v>
      </c>
      <c r="AW468" s="15" t="s">
        <v>44</v>
      </c>
      <c r="AY468" s="13">
        <v>3</v>
      </c>
      <c r="AZ468" s="14">
        <v>0.88400000000000012</v>
      </c>
      <c r="BA468" s="4">
        <v>22.1</v>
      </c>
      <c r="BB468" s="15" t="s">
        <v>23</v>
      </c>
      <c r="BD468" s="13">
        <v>3</v>
      </c>
      <c r="BE468" s="14">
        <v>1.6364551724137932</v>
      </c>
      <c r="BF468" s="4">
        <v>58.444827586206898</v>
      </c>
      <c r="BG468" s="15" t="s">
        <v>43</v>
      </c>
      <c r="BI468" s="13">
        <v>3</v>
      </c>
      <c r="BJ468" s="14">
        <v>1.2585</v>
      </c>
      <c r="BK468" s="4">
        <v>83.9</v>
      </c>
      <c r="BL468" s="15" t="s">
        <v>52</v>
      </c>
    </row>
    <row r="469" spans="1:65" x14ac:dyDescent="0.4">
      <c r="A469" s="13">
        <v>4</v>
      </c>
      <c r="B469" s="14">
        <v>0.90000035999964001</v>
      </c>
      <c r="C469" s="4">
        <v>22.500008999991</v>
      </c>
      <c r="D469" s="15" t="s">
        <v>130</v>
      </c>
      <c r="F469" s="13">
        <v>4</v>
      </c>
      <c r="G469" s="14">
        <v>1.4625882352941175</v>
      </c>
      <c r="H469" s="4">
        <v>60.941176470588232</v>
      </c>
      <c r="I469" s="15" t="s">
        <v>19</v>
      </c>
      <c r="K469" s="13">
        <v>4</v>
      </c>
      <c r="L469" s="14">
        <v>1.3815002849997149</v>
      </c>
      <c r="M469" s="4">
        <v>92.100018999980989</v>
      </c>
      <c r="N469" s="15" t="s">
        <v>36</v>
      </c>
      <c r="P469" s="13">
        <v>4</v>
      </c>
      <c r="Q469" s="14">
        <v>0.9264</v>
      </c>
      <c r="R469" s="4">
        <v>57.9</v>
      </c>
      <c r="S469" s="15" t="s">
        <v>32</v>
      </c>
      <c r="U469" s="13">
        <v>4</v>
      </c>
      <c r="V469" s="14">
        <v>1.8824999999999998</v>
      </c>
      <c r="W469" s="4">
        <v>125.5</v>
      </c>
      <c r="X469" s="15" t="s">
        <v>40</v>
      </c>
      <c r="Z469" s="13">
        <v>4</v>
      </c>
      <c r="AA469" s="14">
        <v>1.4091</v>
      </c>
      <c r="AB469" s="4">
        <v>67.099999999999994</v>
      </c>
      <c r="AC469" s="15" t="s">
        <v>33</v>
      </c>
      <c r="AE469" s="13">
        <v>4</v>
      </c>
      <c r="AF469" s="14">
        <v>1.1685000000000001</v>
      </c>
      <c r="AG469" s="4">
        <v>77.900000000000006</v>
      </c>
      <c r="AH469" s="15" t="s">
        <v>19</v>
      </c>
      <c r="AJ469" s="13">
        <v>4</v>
      </c>
      <c r="AK469" s="14">
        <v>1.2516</v>
      </c>
      <c r="AL469" s="4">
        <v>89.4</v>
      </c>
      <c r="AM469" s="15" t="s">
        <v>43</v>
      </c>
      <c r="AO469" s="13">
        <v>4</v>
      </c>
      <c r="AP469" s="14">
        <v>1.1835</v>
      </c>
      <c r="AQ469" s="4">
        <v>78.900000000000006</v>
      </c>
      <c r="AR469" s="15" t="s">
        <v>52</v>
      </c>
      <c r="AT469" s="13">
        <v>4</v>
      </c>
      <c r="AU469" s="14">
        <v>1.2276970588235294</v>
      </c>
      <c r="AV469" s="4">
        <v>58.461764705882352</v>
      </c>
      <c r="AW469" s="15" t="s">
        <v>130</v>
      </c>
      <c r="AY469" s="13">
        <v>4</v>
      </c>
      <c r="AZ469" s="14">
        <v>0.87879999999999991</v>
      </c>
      <c r="BA469" s="4">
        <v>16.899999999999999</v>
      </c>
      <c r="BB469" s="15" t="s">
        <v>63</v>
      </c>
      <c r="BD469" s="13">
        <v>4</v>
      </c>
      <c r="BE469" s="14">
        <v>1.5496875000000001</v>
      </c>
      <c r="BF469" s="20">
        <v>53.4375</v>
      </c>
      <c r="BG469" s="15" t="s">
        <v>23</v>
      </c>
      <c r="BI469" s="13">
        <v>4</v>
      </c>
      <c r="BJ469" s="14">
        <v>1.1597249999999999</v>
      </c>
      <c r="BK469" s="4">
        <v>20.346052631578946</v>
      </c>
      <c r="BL469" s="15" t="s">
        <v>66</v>
      </c>
    </row>
    <row r="470" spans="1:65" x14ac:dyDescent="0.4">
      <c r="A470" s="13">
        <v>5</v>
      </c>
      <c r="B470" s="14">
        <v>0.88759999999999994</v>
      </c>
      <c r="C470" s="4">
        <v>63.4</v>
      </c>
      <c r="D470" s="15" t="s">
        <v>70</v>
      </c>
      <c r="F470" s="13">
        <v>5</v>
      </c>
      <c r="G470" s="14">
        <v>1.3632</v>
      </c>
      <c r="H470" s="4">
        <v>85.2</v>
      </c>
      <c r="I470" s="15" t="s">
        <v>29</v>
      </c>
      <c r="K470" s="13">
        <v>5</v>
      </c>
      <c r="L470" s="14">
        <v>1.3391999999999999</v>
      </c>
      <c r="M470" s="4">
        <v>74.400000000000006</v>
      </c>
      <c r="N470" s="15" t="s">
        <v>42</v>
      </c>
      <c r="P470" s="13">
        <v>5</v>
      </c>
      <c r="Q470" s="14">
        <v>0.89068852459016401</v>
      </c>
      <c r="R470" s="4">
        <v>22.267213114754099</v>
      </c>
      <c r="S470" s="15" t="s">
        <v>43</v>
      </c>
      <c r="U470" s="13">
        <v>5</v>
      </c>
      <c r="V470" s="14">
        <v>1.789200335999664</v>
      </c>
      <c r="W470" s="4">
        <v>63.900011999987996</v>
      </c>
      <c r="X470" s="15" t="s">
        <v>43</v>
      </c>
      <c r="Z470" s="13">
        <v>5</v>
      </c>
      <c r="AA470" s="14">
        <v>1.3552000000000002</v>
      </c>
      <c r="AB470" s="4">
        <v>84.7</v>
      </c>
      <c r="AC470" s="15" t="s">
        <v>37</v>
      </c>
      <c r="AE470" s="13">
        <v>5</v>
      </c>
      <c r="AF470" s="14">
        <v>1.0832000000000002</v>
      </c>
      <c r="AG470" s="4">
        <v>67.7</v>
      </c>
      <c r="AH470" s="15" t="s">
        <v>51</v>
      </c>
      <c r="AJ470" s="13">
        <v>5</v>
      </c>
      <c r="AK470" s="14">
        <v>1.2222000000000002</v>
      </c>
      <c r="AL470" s="4">
        <v>58.2</v>
      </c>
      <c r="AM470" s="15" t="s">
        <v>30</v>
      </c>
      <c r="AO470" s="13">
        <v>5</v>
      </c>
      <c r="AP470" s="14">
        <v>1.1685003799996201</v>
      </c>
      <c r="AQ470" s="4">
        <v>12.300003999996001</v>
      </c>
      <c r="AR470" s="15" t="s">
        <v>29</v>
      </c>
      <c r="AT470" s="13">
        <v>5</v>
      </c>
      <c r="AU470" s="14">
        <v>0.96</v>
      </c>
      <c r="AV470" s="4">
        <v>64</v>
      </c>
      <c r="AW470" s="15" t="s">
        <v>36</v>
      </c>
      <c r="AY470" s="13">
        <v>5</v>
      </c>
      <c r="AZ470" s="14">
        <v>0.8552727272727273</v>
      </c>
      <c r="BA470" s="4">
        <v>61.090909090909093</v>
      </c>
      <c r="BB470" s="15" t="s">
        <v>21</v>
      </c>
      <c r="BD470" s="13">
        <v>5</v>
      </c>
      <c r="BE470" s="14">
        <v>1.5246</v>
      </c>
      <c r="BF470" s="4">
        <v>84.7</v>
      </c>
      <c r="BG470" s="15" t="s">
        <v>39</v>
      </c>
      <c r="BI470" s="13">
        <v>5</v>
      </c>
      <c r="BJ470" s="14">
        <v>1.1128727272727272</v>
      </c>
      <c r="BK470" s="4">
        <v>69.554545454545448</v>
      </c>
      <c r="BL470" s="15" t="s">
        <v>61</v>
      </c>
    </row>
    <row r="471" spans="1:65" x14ac:dyDescent="0.4">
      <c r="A471" s="13">
        <v>6</v>
      </c>
      <c r="B471" s="14">
        <v>0.85020000000000007</v>
      </c>
      <c r="C471" s="4">
        <v>10.9</v>
      </c>
      <c r="D471" s="15" t="s">
        <v>66</v>
      </c>
      <c r="F471" s="13">
        <v>6</v>
      </c>
      <c r="G471" s="14">
        <v>1.283696153846154</v>
      </c>
      <c r="H471" s="4">
        <v>44.265384615384619</v>
      </c>
      <c r="I471" s="15" t="s">
        <v>36</v>
      </c>
      <c r="K471" s="13">
        <v>6</v>
      </c>
      <c r="L471" s="14">
        <v>1.3024000000000002</v>
      </c>
      <c r="M471" s="4">
        <v>81.400000000000006</v>
      </c>
      <c r="N471" s="15" t="s">
        <v>38</v>
      </c>
      <c r="P471" s="13">
        <v>6</v>
      </c>
      <c r="Q471" s="14">
        <v>0.884100314999685</v>
      </c>
      <c r="R471" s="4">
        <v>42.100014999985</v>
      </c>
      <c r="S471" s="15" t="s">
        <v>26</v>
      </c>
      <c r="U471" s="13">
        <v>6</v>
      </c>
      <c r="V471" s="14">
        <v>1.5456000000000001</v>
      </c>
      <c r="W471" s="4">
        <v>73.599999999999994</v>
      </c>
      <c r="X471" s="15" t="s">
        <v>30</v>
      </c>
      <c r="Z471" s="13">
        <v>6</v>
      </c>
      <c r="AA471" s="14">
        <v>1.32</v>
      </c>
      <c r="AB471" s="4">
        <v>82.5</v>
      </c>
      <c r="AC471" s="15" t="s">
        <v>30</v>
      </c>
      <c r="AE471" s="13">
        <v>6</v>
      </c>
      <c r="AF471" s="14">
        <v>0.98460000000000003</v>
      </c>
      <c r="AG471" s="4">
        <v>54.7</v>
      </c>
      <c r="AH471" s="15" t="s">
        <v>22</v>
      </c>
      <c r="AJ471" s="13">
        <v>6</v>
      </c>
      <c r="AK471" s="14">
        <v>1.1008</v>
      </c>
      <c r="AL471" s="4">
        <v>68.8</v>
      </c>
      <c r="AM471" s="15" t="s">
        <v>22</v>
      </c>
      <c r="AO471" s="13">
        <v>6</v>
      </c>
      <c r="AP471" s="14">
        <v>1.1536000000000002</v>
      </c>
      <c r="AQ471" s="4">
        <v>82.4</v>
      </c>
      <c r="AR471" s="15" t="s">
        <v>48</v>
      </c>
      <c r="AT471" s="13">
        <v>6</v>
      </c>
      <c r="AU471" s="14">
        <v>0.95575384615384618</v>
      </c>
      <c r="AV471" s="4">
        <v>39.823076923076925</v>
      </c>
      <c r="AW471" s="15" t="s">
        <v>37</v>
      </c>
      <c r="AY471" s="13">
        <v>6</v>
      </c>
      <c r="AZ471" s="14">
        <v>0.77879999999999994</v>
      </c>
      <c r="BA471" s="4">
        <v>17.7</v>
      </c>
      <c r="BB471" s="15" t="s">
        <v>33</v>
      </c>
      <c r="BD471" s="13">
        <v>6</v>
      </c>
      <c r="BE471" s="14">
        <v>1.472</v>
      </c>
      <c r="BF471" s="4">
        <v>64</v>
      </c>
      <c r="BG471" s="15" t="s">
        <v>27</v>
      </c>
      <c r="BI471" s="13">
        <v>6</v>
      </c>
      <c r="BJ471" s="14">
        <v>1.0682097447795824</v>
      </c>
      <c r="BK471" s="4">
        <v>7.2176334106728541</v>
      </c>
      <c r="BL471" s="15" t="s">
        <v>31</v>
      </c>
    </row>
    <row r="472" spans="1:65" x14ac:dyDescent="0.4">
      <c r="A472" s="13">
        <v>7</v>
      </c>
      <c r="B472" s="14">
        <v>0.84040000000000004</v>
      </c>
      <c r="C472" s="4">
        <v>19.100000000000001</v>
      </c>
      <c r="D472" s="15" t="s">
        <v>55</v>
      </c>
      <c r="F472" s="13">
        <v>7</v>
      </c>
      <c r="G472" s="14">
        <v>1.2075</v>
      </c>
      <c r="H472" s="4">
        <v>52.5</v>
      </c>
      <c r="I472" s="15" t="s">
        <v>25</v>
      </c>
      <c r="K472" s="13">
        <v>7</v>
      </c>
      <c r="L472" s="14">
        <v>1.218</v>
      </c>
      <c r="M472" s="4">
        <v>87</v>
      </c>
      <c r="N472" s="15" t="s">
        <v>37</v>
      </c>
      <c r="P472" s="13">
        <v>7</v>
      </c>
      <c r="Q472" s="14">
        <v>0.83793103448275852</v>
      </c>
      <c r="R472" s="4">
        <v>46.551724137931032</v>
      </c>
      <c r="S472" s="15" t="s">
        <v>30</v>
      </c>
      <c r="U472" s="13">
        <v>7</v>
      </c>
      <c r="V472" s="14">
        <v>1.4752000000000001</v>
      </c>
      <c r="W472" s="4">
        <v>92.2</v>
      </c>
      <c r="X472" s="15" t="s">
        <v>48</v>
      </c>
      <c r="Z472" s="13">
        <v>7</v>
      </c>
      <c r="AA472" s="14">
        <v>0.95450000000000002</v>
      </c>
      <c r="AB472" s="4">
        <v>41.5</v>
      </c>
      <c r="AC472" s="15" t="s">
        <v>54</v>
      </c>
      <c r="AE472" s="13">
        <v>7</v>
      </c>
      <c r="AF472" s="14">
        <v>0.94018064516129041</v>
      </c>
      <c r="AG472" s="4">
        <v>40.877419354838715</v>
      </c>
      <c r="AH472" s="15" t="s">
        <v>40</v>
      </c>
      <c r="AJ472" s="13">
        <v>7</v>
      </c>
      <c r="AK472" s="14">
        <v>0.80436363636363639</v>
      </c>
      <c r="AL472" s="4">
        <v>20.109090909090909</v>
      </c>
      <c r="AM472" s="15" t="s">
        <v>46</v>
      </c>
      <c r="AO472" s="13">
        <v>7</v>
      </c>
      <c r="AP472" s="14">
        <v>0.95771014492753614</v>
      </c>
      <c r="AQ472" s="4">
        <v>16.801932367149757</v>
      </c>
      <c r="AR472" s="15" t="s">
        <v>47</v>
      </c>
      <c r="AT472" s="13">
        <v>7</v>
      </c>
      <c r="AU472" s="14">
        <v>0.94319999999999993</v>
      </c>
      <c r="AV472" s="4">
        <v>52.4</v>
      </c>
      <c r="AW472" s="15" t="s">
        <v>55</v>
      </c>
      <c r="AY472" s="13">
        <v>7</v>
      </c>
      <c r="AZ472" s="14">
        <v>0.77180000000000004</v>
      </c>
      <c r="BA472" s="4">
        <v>22.7</v>
      </c>
      <c r="BB472" s="15" t="s">
        <v>50</v>
      </c>
      <c r="BD472" s="13">
        <v>7</v>
      </c>
      <c r="BE472" s="14">
        <v>1.1692800000000001</v>
      </c>
      <c r="BF472" s="4">
        <v>55.68</v>
      </c>
      <c r="BG472" s="15" t="s">
        <v>63</v>
      </c>
      <c r="BI472" s="13">
        <v>7</v>
      </c>
      <c r="BJ472" s="14">
        <v>1.0134679245283018</v>
      </c>
      <c r="BK472" s="4">
        <v>56.303773584905663</v>
      </c>
      <c r="BL472" s="15" t="s">
        <v>65</v>
      </c>
    </row>
    <row r="473" spans="1:65" x14ac:dyDescent="0.4">
      <c r="A473" s="13">
        <v>8</v>
      </c>
      <c r="B473" s="14">
        <v>0.78185407725321898</v>
      </c>
      <c r="C473" s="4">
        <v>8.2300429184549362</v>
      </c>
      <c r="D473" s="15" t="s">
        <v>50</v>
      </c>
      <c r="F473" s="13">
        <v>8</v>
      </c>
      <c r="G473" s="14">
        <v>1.2015393939393939</v>
      </c>
      <c r="H473" s="4">
        <v>35.339393939393936</v>
      </c>
      <c r="I473" s="15" t="s">
        <v>27</v>
      </c>
      <c r="K473" s="13">
        <v>8</v>
      </c>
      <c r="L473" s="14">
        <v>1.032</v>
      </c>
      <c r="M473" s="4">
        <v>43</v>
      </c>
      <c r="N473" s="15" t="s">
        <v>45</v>
      </c>
      <c r="P473" s="13">
        <v>8</v>
      </c>
      <c r="Q473" s="14">
        <v>0.83626666666666671</v>
      </c>
      <c r="R473" s="4">
        <v>29.866666666666667</v>
      </c>
      <c r="S473" s="15" t="s">
        <v>87</v>
      </c>
      <c r="U473" s="13">
        <v>8</v>
      </c>
      <c r="V473" s="14">
        <v>1.2019199999999999</v>
      </c>
      <c r="W473" s="4">
        <v>50.08</v>
      </c>
      <c r="X473" s="15" t="s">
        <v>58</v>
      </c>
      <c r="Z473" s="13">
        <v>8</v>
      </c>
      <c r="AA473" s="14">
        <v>0.94208333333333338</v>
      </c>
      <c r="AB473" s="20">
        <v>27.708333333333332</v>
      </c>
      <c r="AC473" s="15" t="s">
        <v>40</v>
      </c>
      <c r="AE473" s="13">
        <v>8</v>
      </c>
      <c r="AF473" s="14">
        <v>0.93410909090909089</v>
      </c>
      <c r="AG473" s="4">
        <v>23.352727272727272</v>
      </c>
      <c r="AH473" s="15" t="s">
        <v>43</v>
      </c>
      <c r="AJ473" s="13">
        <v>8</v>
      </c>
      <c r="AK473" s="14">
        <v>0.69840000000000002</v>
      </c>
      <c r="AL473" s="4">
        <v>29.1</v>
      </c>
      <c r="AM473" s="15" t="s">
        <v>63</v>
      </c>
      <c r="AO473" s="13">
        <v>8</v>
      </c>
      <c r="AP473" s="14">
        <v>0.85280036399963599</v>
      </c>
      <c r="AQ473" s="4">
        <v>16.400006999993</v>
      </c>
      <c r="AR473" s="15" t="s">
        <v>55</v>
      </c>
      <c r="AT473" s="13">
        <v>8</v>
      </c>
      <c r="AU473" s="14">
        <v>0.90936263736263745</v>
      </c>
      <c r="AV473" s="4">
        <v>22.734065934065935</v>
      </c>
      <c r="AW473" s="15" t="s">
        <v>90</v>
      </c>
      <c r="AY473" s="13">
        <v>8</v>
      </c>
      <c r="AZ473" s="14">
        <v>0.76800000000000002</v>
      </c>
      <c r="BA473" s="4">
        <v>27.428571428571427</v>
      </c>
      <c r="BB473" s="15" t="s">
        <v>42</v>
      </c>
      <c r="BD473" s="13">
        <v>8</v>
      </c>
      <c r="BE473" s="14">
        <v>1.1029333333333333</v>
      </c>
      <c r="BF473" s="4">
        <v>68.933333333333337</v>
      </c>
      <c r="BG473" s="15" t="s">
        <v>69</v>
      </c>
      <c r="BI473" s="13">
        <v>8</v>
      </c>
      <c r="BJ473" s="14">
        <v>0.86437702702702701</v>
      </c>
      <c r="BK473" s="4">
        <v>41.160810810810808</v>
      </c>
      <c r="BL473" s="15" t="s">
        <v>67</v>
      </c>
    </row>
    <row r="474" spans="1:65" x14ac:dyDescent="0.4">
      <c r="A474" s="13">
        <v>9</v>
      </c>
      <c r="B474" s="14">
        <v>0.71529818181818183</v>
      </c>
      <c r="C474" s="4">
        <v>34.061818181818182</v>
      </c>
      <c r="D474" s="15" t="s">
        <v>19</v>
      </c>
      <c r="F474" s="13">
        <v>9</v>
      </c>
      <c r="G474" s="14">
        <v>1.1025</v>
      </c>
      <c r="H474" s="4">
        <v>52.5</v>
      </c>
      <c r="I474" s="15" t="s">
        <v>25</v>
      </c>
      <c r="K474" s="13">
        <v>9</v>
      </c>
      <c r="L474" s="14">
        <v>1.0177725490196079</v>
      </c>
      <c r="M474" s="4">
        <v>36.34901960784314</v>
      </c>
      <c r="N474" s="15" t="s">
        <v>41</v>
      </c>
      <c r="P474" s="13">
        <v>9</v>
      </c>
      <c r="Q474" s="14">
        <v>0.83320930232558121</v>
      </c>
      <c r="R474" s="4">
        <v>16.023255813953487</v>
      </c>
      <c r="S474" s="15" t="s">
        <v>23</v>
      </c>
      <c r="U474" s="13">
        <v>9</v>
      </c>
      <c r="V474" s="14">
        <v>1.1868266666666667</v>
      </c>
      <c r="W474" s="4">
        <v>34.906666666666666</v>
      </c>
      <c r="X474" s="15" t="s">
        <v>87</v>
      </c>
      <c r="Z474" s="13">
        <v>9</v>
      </c>
      <c r="AA474" s="14">
        <v>0.88919999999999999</v>
      </c>
      <c r="AB474" s="4">
        <v>11.4</v>
      </c>
      <c r="AC474" s="15" t="s">
        <v>29</v>
      </c>
      <c r="AE474" s="13">
        <v>9</v>
      </c>
      <c r="AF474" s="14">
        <v>0.92137500000000006</v>
      </c>
      <c r="AG474" s="4">
        <v>43.875</v>
      </c>
      <c r="AH474" s="15" t="s">
        <v>26</v>
      </c>
      <c r="AJ474" s="13">
        <v>9</v>
      </c>
      <c r="AK474" s="14">
        <v>0.68080000000000007</v>
      </c>
      <c r="AL474" s="4">
        <v>29.6</v>
      </c>
      <c r="AM474" s="15" t="s">
        <v>54</v>
      </c>
      <c r="AO474" s="13">
        <v>9</v>
      </c>
      <c r="AP474" s="14">
        <v>0.8441003219996781</v>
      </c>
      <c r="AQ474" s="4">
        <v>36.700013999986005</v>
      </c>
      <c r="AR474" s="15" t="s">
        <v>36</v>
      </c>
      <c r="AT474" s="13">
        <v>9</v>
      </c>
      <c r="AU474" s="14">
        <v>0.85290843373493985</v>
      </c>
      <c r="AV474" s="4">
        <v>25.085542168674699</v>
      </c>
      <c r="AW474" s="15" t="s">
        <v>83</v>
      </c>
      <c r="AY474" s="13">
        <v>9</v>
      </c>
      <c r="AZ474" s="14">
        <v>0.71362500000000006</v>
      </c>
      <c r="BA474" s="4">
        <v>47.575000000000003</v>
      </c>
      <c r="BB474" s="15" t="s">
        <v>31</v>
      </c>
      <c r="BD474" s="13">
        <v>9</v>
      </c>
      <c r="BE474" s="14">
        <v>0.89759999999999995</v>
      </c>
      <c r="BF474" s="4">
        <v>37.4</v>
      </c>
      <c r="BG474" s="15" t="s">
        <v>45</v>
      </c>
      <c r="BI474" s="13">
        <v>9</v>
      </c>
      <c r="BJ474" s="14">
        <v>0.79230769230769227</v>
      </c>
      <c r="BK474" s="4">
        <v>19.807692307692307</v>
      </c>
      <c r="BL474" s="15" t="s">
        <v>30</v>
      </c>
    </row>
    <row r="475" spans="1:65" x14ac:dyDescent="0.4">
      <c r="A475" s="13">
        <v>10</v>
      </c>
      <c r="B475" s="14">
        <v>0.70953750000000004</v>
      </c>
      <c r="C475" s="20">
        <v>39.418750000000003</v>
      </c>
      <c r="D475" s="15" t="s">
        <v>20</v>
      </c>
      <c r="F475" s="13">
        <v>10</v>
      </c>
      <c r="G475" s="14">
        <v>1.0663529411764705</v>
      </c>
      <c r="H475" s="4">
        <v>66.647058823529406</v>
      </c>
      <c r="I475" s="15" t="s">
        <v>21</v>
      </c>
      <c r="K475" s="13">
        <v>10</v>
      </c>
      <c r="L475" s="14">
        <v>0.95700031899968108</v>
      </c>
      <c r="M475" s="4">
        <v>33.000010999989001</v>
      </c>
      <c r="N475" s="15" t="s">
        <v>22</v>
      </c>
      <c r="P475" s="13">
        <v>10</v>
      </c>
      <c r="Q475" s="14">
        <v>0.774648</v>
      </c>
      <c r="R475" s="4">
        <v>26.712</v>
      </c>
      <c r="S475" s="15" t="s">
        <v>48</v>
      </c>
      <c r="U475" s="13">
        <v>10</v>
      </c>
      <c r="V475" s="14">
        <v>1.0856000000000001</v>
      </c>
      <c r="W475" s="4">
        <v>47.2</v>
      </c>
      <c r="X475" s="15" t="s">
        <v>53</v>
      </c>
      <c r="Z475" s="13">
        <v>10</v>
      </c>
      <c r="AA475" s="14">
        <v>0.88855555555555543</v>
      </c>
      <c r="AB475" s="4">
        <v>20.194444444444443</v>
      </c>
      <c r="AC475" s="15" t="s">
        <v>27</v>
      </c>
      <c r="AE475" s="13">
        <v>10</v>
      </c>
      <c r="AF475" s="14">
        <v>0.91122051282051275</v>
      </c>
      <c r="AG475" s="4">
        <v>32.543589743589742</v>
      </c>
      <c r="AH475" s="15" t="s">
        <v>21</v>
      </c>
      <c r="AJ475" s="13">
        <v>10</v>
      </c>
      <c r="AK475" s="14">
        <v>0.6552</v>
      </c>
      <c r="AL475" s="4">
        <v>12.6</v>
      </c>
      <c r="AM475" s="15" t="s">
        <v>51</v>
      </c>
      <c r="AO475" s="13">
        <v>10</v>
      </c>
      <c r="AP475" s="14">
        <v>0.84290712074303409</v>
      </c>
      <c r="AQ475" s="4">
        <v>10.806501547987617</v>
      </c>
      <c r="AR475" s="15" t="s">
        <v>43</v>
      </c>
      <c r="AT475" s="13">
        <v>10</v>
      </c>
      <c r="AU475" s="14">
        <v>0.82224999999999993</v>
      </c>
      <c r="AV475" s="4">
        <v>18.6875</v>
      </c>
      <c r="AW475" s="15" t="s">
        <v>69</v>
      </c>
      <c r="AY475" s="13">
        <v>10</v>
      </c>
      <c r="AZ475" s="14">
        <v>0.66990000000000005</v>
      </c>
      <c r="BA475" s="4">
        <v>23.1</v>
      </c>
      <c r="BB475" s="15" t="s">
        <v>46</v>
      </c>
      <c r="BD475" s="13">
        <v>10</v>
      </c>
      <c r="BE475" s="14">
        <v>0.83680027199972806</v>
      </c>
      <c r="BF475" s="4">
        <v>52.300016999983001</v>
      </c>
      <c r="BG475" s="15" t="s">
        <v>67</v>
      </c>
      <c r="BI475" s="13">
        <v>10</v>
      </c>
      <c r="BJ475" s="14">
        <v>0.74360000000000004</v>
      </c>
      <c r="BK475" s="4">
        <v>14.3</v>
      </c>
      <c r="BL475" s="15" t="s">
        <v>107</v>
      </c>
    </row>
    <row r="476" spans="1:65" x14ac:dyDescent="0.4">
      <c r="A476" s="13">
        <v>11</v>
      </c>
      <c r="B476" s="14">
        <v>0.7047000000000001</v>
      </c>
      <c r="C476" s="4">
        <v>24.3</v>
      </c>
      <c r="D476" s="15" t="s">
        <v>87</v>
      </c>
      <c r="F476" s="13">
        <v>11</v>
      </c>
      <c r="G476" s="14">
        <v>1.0471999999999999</v>
      </c>
      <c r="H476" s="4">
        <v>37.4</v>
      </c>
      <c r="I476" s="15" t="s">
        <v>42</v>
      </c>
      <c r="K476" s="13">
        <v>11</v>
      </c>
      <c r="L476" s="14">
        <v>0.81260033999965997</v>
      </c>
      <c r="M476" s="4">
        <v>23.900009999989997</v>
      </c>
      <c r="N476" s="15" t="s">
        <v>29</v>
      </c>
      <c r="P476" s="13">
        <v>11</v>
      </c>
      <c r="Q476" s="14">
        <v>0.7722</v>
      </c>
      <c r="R476" s="4">
        <v>9.9</v>
      </c>
      <c r="S476" s="15" t="s">
        <v>28</v>
      </c>
      <c r="U476" s="13">
        <v>11</v>
      </c>
      <c r="V476" s="14">
        <v>1.0584</v>
      </c>
      <c r="W476" s="4">
        <v>20.353846153846156</v>
      </c>
      <c r="X476" s="15" t="s">
        <v>35</v>
      </c>
      <c r="Z476" s="13">
        <v>11</v>
      </c>
      <c r="AA476" s="14">
        <v>0.85799999999999998</v>
      </c>
      <c r="AB476" s="4">
        <v>16.5</v>
      </c>
      <c r="AC476" s="15" t="s">
        <v>36</v>
      </c>
      <c r="AE476" s="13">
        <v>11</v>
      </c>
      <c r="AF476" s="14">
        <v>0.8071666666666667</v>
      </c>
      <c r="AG476" s="4">
        <v>27.833333333333332</v>
      </c>
      <c r="AH476" s="15" t="s">
        <v>30</v>
      </c>
      <c r="AJ476" s="13">
        <v>11</v>
      </c>
      <c r="AK476" s="14">
        <v>0.64752527472527466</v>
      </c>
      <c r="AL476" s="4">
        <v>14.716483516483516</v>
      </c>
      <c r="AM476" s="15" t="s">
        <v>45</v>
      </c>
      <c r="AO476" s="13">
        <v>11</v>
      </c>
      <c r="AP476" s="14">
        <v>0.76326800000000006</v>
      </c>
      <c r="AQ476" s="4">
        <v>17.347000000000001</v>
      </c>
      <c r="AR476" s="15" t="s">
        <v>57</v>
      </c>
      <c r="AT476" s="13">
        <v>11</v>
      </c>
      <c r="AU476" s="14">
        <v>0.79081081081081084</v>
      </c>
      <c r="AV476" s="4">
        <v>28.243243243243242</v>
      </c>
      <c r="AW476" s="15" t="s">
        <v>20</v>
      </c>
      <c r="AY476" s="13">
        <v>11</v>
      </c>
      <c r="AZ476" s="14">
        <v>0.65756842105263158</v>
      </c>
      <c r="BA476" s="4">
        <v>36.531578947368423</v>
      </c>
      <c r="BB476" s="15" t="s">
        <v>40</v>
      </c>
      <c r="BD476" s="13">
        <v>11</v>
      </c>
      <c r="BE476" s="14">
        <v>0.74427096774193546</v>
      </c>
      <c r="BF476" s="4">
        <v>14.312903225806451</v>
      </c>
      <c r="BG476" s="15" t="s">
        <v>37</v>
      </c>
      <c r="BI476" s="13">
        <v>11</v>
      </c>
      <c r="BJ476" s="14">
        <v>0.68400037999962005</v>
      </c>
      <c r="BK476" s="4">
        <v>7.2000039999960004</v>
      </c>
      <c r="BL476" s="15" t="s">
        <v>50</v>
      </c>
    </row>
    <row r="477" spans="1:65" x14ac:dyDescent="0.4">
      <c r="A477" s="13">
        <v>12</v>
      </c>
      <c r="B477" s="14">
        <v>0.6956</v>
      </c>
      <c r="C477" s="4">
        <v>4.7</v>
      </c>
      <c r="D477" s="15" t="s">
        <v>107</v>
      </c>
      <c r="F477" s="13">
        <v>12</v>
      </c>
      <c r="G477" s="14">
        <v>0.82799999999999996</v>
      </c>
      <c r="H477" s="4">
        <v>20.7</v>
      </c>
      <c r="I477" s="15" t="s">
        <v>26</v>
      </c>
      <c r="K477" s="13">
        <v>12</v>
      </c>
      <c r="L477" s="14">
        <v>0.73600035999963997</v>
      </c>
      <c r="M477" s="4">
        <v>18.400008999990998</v>
      </c>
      <c r="N477" s="15" t="s">
        <v>27</v>
      </c>
      <c r="P477" s="13">
        <v>12</v>
      </c>
      <c r="Q477" s="14">
        <v>0.75669999999999993</v>
      </c>
      <c r="R477" s="4">
        <v>32.9</v>
      </c>
      <c r="S477" s="15" t="s">
        <v>24</v>
      </c>
      <c r="U477" s="13">
        <v>12</v>
      </c>
      <c r="V477" s="14">
        <v>0.95428125000000008</v>
      </c>
      <c r="W477" s="4">
        <v>32.90625</v>
      </c>
      <c r="X477" s="15" t="s">
        <v>31</v>
      </c>
      <c r="Z477" s="13">
        <v>12</v>
      </c>
      <c r="AA477" s="14">
        <v>0.83760000000000001</v>
      </c>
      <c r="AB477" s="4">
        <v>34.9</v>
      </c>
      <c r="AC477" s="15" t="s">
        <v>19</v>
      </c>
      <c r="AE477" s="13">
        <v>12</v>
      </c>
      <c r="AF477" s="14">
        <v>0.71740000000000015</v>
      </c>
      <c r="AG477" s="4">
        <v>21.1</v>
      </c>
      <c r="AH477" s="15" t="s">
        <v>50</v>
      </c>
      <c r="AJ477" s="13">
        <v>12</v>
      </c>
      <c r="AK477" s="14">
        <v>0.61750000000000005</v>
      </c>
      <c r="AL477" s="4">
        <v>10.833333333333334</v>
      </c>
      <c r="AM477" s="15" t="s">
        <v>26</v>
      </c>
      <c r="AO477" s="13">
        <v>12</v>
      </c>
      <c r="AP477" s="14">
        <v>0.75600000000000001</v>
      </c>
      <c r="AQ477" s="4">
        <v>36</v>
      </c>
      <c r="AR477" s="15" t="s">
        <v>28</v>
      </c>
      <c r="AT477" s="13">
        <v>12</v>
      </c>
      <c r="AU477" s="14">
        <v>0.78439999999999999</v>
      </c>
      <c r="AV477" s="4">
        <v>5.3</v>
      </c>
      <c r="AW477" s="15" t="s">
        <v>57</v>
      </c>
      <c r="AY477" s="13">
        <v>12</v>
      </c>
      <c r="AZ477" s="14">
        <v>0.64319999999999999</v>
      </c>
      <c r="BA477" s="4">
        <v>26.8</v>
      </c>
      <c r="BB477" s="15" t="s">
        <v>28</v>
      </c>
      <c r="BD477" s="13">
        <v>12</v>
      </c>
      <c r="BE477" s="14">
        <v>0.72767010309278346</v>
      </c>
      <c r="BF477" s="4">
        <v>18.191752577319587</v>
      </c>
      <c r="BG477" s="15" t="s">
        <v>55</v>
      </c>
      <c r="BI477" s="13">
        <v>12</v>
      </c>
      <c r="BJ477" s="14">
        <v>0.67896000000000001</v>
      </c>
      <c r="BK477" s="4">
        <v>29.52</v>
      </c>
      <c r="BL477" s="15" t="s">
        <v>33</v>
      </c>
    </row>
    <row r="478" spans="1:65" x14ac:dyDescent="0.4">
      <c r="A478" s="13">
        <v>13</v>
      </c>
      <c r="B478" s="14">
        <v>0.69159999999999999</v>
      </c>
      <c r="C478" s="4">
        <v>24.7</v>
      </c>
      <c r="D478" s="15" t="s">
        <v>89</v>
      </c>
      <c r="F478" s="13">
        <v>13</v>
      </c>
      <c r="G478" s="14">
        <v>0.77479999999999993</v>
      </c>
      <c r="H478" s="4">
        <v>14.9</v>
      </c>
      <c r="I478" s="15" t="s">
        <v>38</v>
      </c>
      <c r="K478" s="13">
        <v>13</v>
      </c>
      <c r="L478" s="14">
        <v>0.65120044399955601</v>
      </c>
      <c r="M478" s="4">
        <v>4.4000029999970005</v>
      </c>
      <c r="N478" s="15" t="s">
        <v>19</v>
      </c>
      <c r="P478" s="13">
        <v>13</v>
      </c>
      <c r="Q478" s="14">
        <v>0.74480000000000002</v>
      </c>
      <c r="R478" s="4">
        <v>53.2</v>
      </c>
      <c r="S478" s="15" t="s">
        <v>68</v>
      </c>
      <c r="U478" s="13">
        <v>13</v>
      </c>
      <c r="V478" s="14">
        <v>0.93720035199964802</v>
      </c>
      <c r="W478" s="4">
        <v>21.300007999992001</v>
      </c>
      <c r="X478" s="15" t="s">
        <v>50</v>
      </c>
      <c r="Z478" s="13">
        <v>13</v>
      </c>
      <c r="AA478" s="14">
        <v>0.82000000000000006</v>
      </c>
      <c r="AB478" s="4">
        <v>20.5</v>
      </c>
      <c r="AC478" s="15" t="s">
        <v>24</v>
      </c>
      <c r="AE478" s="13">
        <v>13</v>
      </c>
      <c r="AF478" s="14">
        <v>0.66443883495145628</v>
      </c>
      <c r="AG478" s="4">
        <v>12.777669902912621</v>
      </c>
      <c r="AH478" s="15" t="s">
        <v>29</v>
      </c>
      <c r="AJ478" s="13">
        <v>13</v>
      </c>
      <c r="AK478" s="14">
        <v>0.60520000000000007</v>
      </c>
      <c r="AL478" s="20">
        <v>17.8</v>
      </c>
      <c r="AM478" s="15" t="s">
        <v>33</v>
      </c>
      <c r="AO478" s="13">
        <v>13</v>
      </c>
      <c r="AP478" s="14">
        <v>0.73799999999999999</v>
      </c>
      <c r="AQ478" s="4">
        <v>41</v>
      </c>
      <c r="AR478" s="15" t="s">
        <v>23</v>
      </c>
      <c r="AT478" s="13">
        <v>13</v>
      </c>
      <c r="AU478" s="14">
        <v>0.77357142857142858</v>
      </c>
      <c r="AV478" s="4">
        <v>13.571428571428571</v>
      </c>
      <c r="AW478" s="15" t="s">
        <v>70</v>
      </c>
      <c r="AY478" s="13">
        <v>13</v>
      </c>
      <c r="AZ478" s="14">
        <v>0.621</v>
      </c>
      <c r="BA478" s="4">
        <v>27</v>
      </c>
      <c r="BB478" s="15" t="s">
        <v>27</v>
      </c>
      <c r="BD478" s="13">
        <v>13</v>
      </c>
      <c r="BE478" s="14">
        <v>0.71040044399955593</v>
      </c>
      <c r="BF478" s="4">
        <v>4.800002999997</v>
      </c>
      <c r="BG478" s="15" t="s">
        <v>70</v>
      </c>
      <c r="BI478" s="13">
        <v>13</v>
      </c>
      <c r="BJ478" s="14">
        <v>0.64679999999999993</v>
      </c>
      <c r="BK478" s="4">
        <v>14.7</v>
      </c>
      <c r="BL478" s="15" t="s">
        <v>42</v>
      </c>
    </row>
    <row r="479" spans="1:65" x14ac:dyDescent="0.4">
      <c r="A479" s="13">
        <v>14</v>
      </c>
      <c r="B479" s="14">
        <v>0.68080000000000007</v>
      </c>
      <c r="C479" s="4">
        <v>29.6</v>
      </c>
      <c r="D479" s="15" t="s">
        <v>23</v>
      </c>
      <c r="F479" s="13">
        <v>14</v>
      </c>
      <c r="G479" s="14">
        <v>0.75441600000000009</v>
      </c>
      <c r="H479" s="4">
        <v>9.6720000000000006</v>
      </c>
      <c r="I479" s="15" t="s">
        <v>51</v>
      </c>
      <c r="K479" s="13">
        <v>14</v>
      </c>
      <c r="L479" s="14">
        <v>0.5905668711656441</v>
      </c>
      <c r="M479" s="4">
        <v>11.357055214723927</v>
      </c>
      <c r="N479" s="15" t="s">
        <v>52</v>
      </c>
      <c r="P479" s="13">
        <v>14</v>
      </c>
      <c r="Q479" s="14">
        <v>0.71520000000000006</v>
      </c>
      <c r="R479" s="4">
        <v>29.8</v>
      </c>
      <c r="S479" s="15" t="s">
        <v>35</v>
      </c>
      <c r="U479" s="13">
        <v>14</v>
      </c>
      <c r="V479" s="14">
        <v>0.9</v>
      </c>
      <c r="W479" s="4">
        <v>22.5</v>
      </c>
      <c r="X479" s="15" t="s">
        <v>28</v>
      </c>
      <c r="Z479" s="13">
        <v>14</v>
      </c>
      <c r="AA479" s="14">
        <v>0.80940000000000001</v>
      </c>
      <c r="AB479" s="4">
        <v>14.2</v>
      </c>
      <c r="AC479" s="15" t="s">
        <v>45</v>
      </c>
      <c r="AE479" s="13">
        <v>14</v>
      </c>
      <c r="AF479" s="14">
        <v>0.61931182795698925</v>
      </c>
      <c r="AG479" s="4">
        <v>14.075268817204302</v>
      </c>
      <c r="AH479" s="15" t="s">
        <v>23</v>
      </c>
      <c r="AJ479" s="13">
        <v>14</v>
      </c>
      <c r="AK479" s="14">
        <v>0.60267741935483865</v>
      </c>
      <c r="AL479" s="4">
        <v>21.524193548387096</v>
      </c>
      <c r="AM479" s="15" t="s">
        <v>29</v>
      </c>
      <c r="AO479" s="13">
        <v>14</v>
      </c>
      <c r="AP479" s="14">
        <v>0.73515789473684212</v>
      </c>
      <c r="AQ479" s="4">
        <v>18.378947368421052</v>
      </c>
      <c r="AR479" s="15" t="s">
        <v>56</v>
      </c>
      <c r="AT479" s="13">
        <v>14</v>
      </c>
      <c r="AU479" s="14">
        <v>0.69020000000000004</v>
      </c>
      <c r="AV479" s="4">
        <v>23.8</v>
      </c>
      <c r="AW479" s="15" t="s">
        <v>29</v>
      </c>
      <c r="AY479" s="13">
        <v>14</v>
      </c>
      <c r="AZ479" s="14">
        <v>0.57120000000000004</v>
      </c>
      <c r="BA479" s="4">
        <v>27.2</v>
      </c>
      <c r="BB479" s="15" t="s">
        <v>37</v>
      </c>
      <c r="BD479" s="13">
        <v>14</v>
      </c>
      <c r="BE479" s="14">
        <v>0.69055890410958909</v>
      </c>
      <c r="BF479" s="4">
        <v>12.115068493150686</v>
      </c>
      <c r="BG479" s="15" t="s">
        <v>40</v>
      </c>
      <c r="BI479" s="13">
        <v>14</v>
      </c>
      <c r="BJ479" s="14">
        <v>0.62350031899968106</v>
      </c>
      <c r="BK479" s="4">
        <v>21.500010999989001</v>
      </c>
      <c r="BL479" s="15" t="s">
        <v>29</v>
      </c>
    </row>
    <row r="480" spans="1:65" x14ac:dyDescent="0.4">
      <c r="A480" s="13">
        <v>15</v>
      </c>
      <c r="B480" s="14">
        <v>0.64</v>
      </c>
      <c r="C480" s="4">
        <v>40</v>
      </c>
      <c r="D480" s="18" t="s">
        <v>33</v>
      </c>
      <c r="F480" s="13">
        <v>15</v>
      </c>
      <c r="G480" s="14">
        <v>0.75084705882352942</v>
      </c>
      <c r="H480" s="4">
        <v>17.064705882352943</v>
      </c>
      <c r="I480" s="18" t="s">
        <v>54</v>
      </c>
      <c r="K480" s="13">
        <v>15</v>
      </c>
      <c r="L480" s="14">
        <v>0.55380038999961001</v>
      </c>
      <c r="M480" s="4">
        <v>7.1000049999949999</v>
      </c>
      <c r="N480" s="18" t="s">
        <v>35</v>
      </c>
      <c r="P480" s="13">
        <v>15</v>
      </c>
      <c r="Q480" s="14">
        <v>0.66968988764044934</v>
      </c>
      <c r="R480" s="4">
        <v>15.220224719101124</v>
      </c>
      <c r="S480" s="18" t="s">
        <v>50</v>
      </c>
      <c r="U480" s="13">
        <v>15</v>
      </c>
      <c r="V480" s="14">
        <v>0.50141612903225807</v>
      </c>
      <c r="W480" s="4">
        <v>8.7967741935483872</v>
      </c>
      <c r="X480" s="18" t="s">
        <v>32</v>
      </c>
      <c r="Z480" s="13">
        <v>15</v>
      </c>
      <c r="AA480" s="14">
        <v>0.78850000000000009</v>
      </c>
      <c r="AB480" s="4">
        <v>8.3000000000000007</v>
      </c>
      <c r="AC480" s="18" t="s">
        <v>31</v>
      </c>
      <c r="AE480" s="13">
        <v>15</v>
      </c>
      <c r="AF480" s="14">
        <v>0.54295620437956205</v>
      </c>
      <c r="AG480" s="4">
        <v>9.5255474452554747</v>
      </c>
      <c r="AH480" s="18" t="s">
        <v>27</v>
      </c>
      <c r="AJ480" s="13">
        <v>15</v>
      </c>
      <c r="AK480" s="14">
        <v>0.55445454545454542</v>
      </c>
      <c r="AL480" s="4">
        <v>5.836363636363636</v>
      </c>
      <c r="AM480" s="18" t="s">
        <v>39</v>
      </c>
      <c r="AO480" s="13">
        <v>15</v>
      </c>
      <c r="AP480" s="14">
        <v>0.67520000000000002</v>
      </c>
      <c r="AQ480" s="4">
        <v>42.2</v>
      </c>
      <c r="AR480" s="18" t="s">
        <v>41</v>
      </c>
      <c r="AT480" s="13">
        <v>15</v>
      </c>
      <c r="AU480" s="14">
        <v>0.67966804979253104</v>
      </c>
      <c r="AV480" s="4">
        <v>8.7136929460580905</v>
      </c>
      <c r="AW480" s="18" t="s">
        <v>58</v>
      </c>
      <c r="AY480" s="13">
        <v>15</v>
      </c>
      <c r="AZ480" s="14">
        <v>0.56479999999999997</v>
      </c>
      <c r="BA480" s="20">
        <v>35.299999999999997</v>
      </c>
      <c r="BB480" s="18" t="s">
        <v>19</v>
      </c>
      <c r="BD480" s="13">
        <v>15</v>
      </c>
      <c r="BE480" s="14">
        <v>0.64232786885245896</v>
      </c>
      <c r="BF480" s="4">
        <v>14.598360655737705</v>
      </c>
      <c r="BG480" s="18" t="s">
        <v>25</v>
      </c>
      <c r="BI480" s="13">
        <v>15</v>
      </c>
      <c r="BJ480" s="14">
        <v>0.6120000000000001</v>
      </c>
      <c r="BK480" s="4">
        <v>18</v>
      </c>
      <c r="BL480" s="18" t="s">
        <v>36</v>
      </c>
    </row>
    <row r="481" spans="1:65" x14ac:dyDescent="0.4">
      <c r="A481" s="13">
        <v>16</v>
      </c>
      <c r="B481" s="14">
        <v>0.61349999999999993</v>
      </c>
      <c r="C481" s="4">
        <v>40.9</v>
      </c>
      <c r="D481" s="18" t="s">
        <v>94</v>
      </c>
      <c r="F481" s="13">
        <v>16</v>
      </c>
      <c r="G481" s="14">
        <v>0.59850000000000003</v>
      </c>
      <c r="H481" s="4">
        <v>10.5</v>
      </c>
      <c r="I481" s="18" t="s">
        <v>39</v>
      </c>
      <c r="K481" s="13">
        <v>16</v>
      </c>
      <c r="L481" s="14">
        <v>0.53239999999999998</v>
      </c>
      <c r="M481" s="4">
        <v>12.1</v>
      </c>
      <c r="N481" s="18" t="s">
        <v>65</v>
      </c>
      <c r="P481" s="13">
        <v>16</v>
      </c>
      <c r="Q481" s="14">
        <v>0.65120044399955601</v>
      </c>
      <c r="R481" s="4">
        <v>4.4000029999970005</v>
      </c>
      <c r="S481" s="18" t="s">
        <v>34</v>
      </c>
      <c r="U481" s="13">
        <v>16</v>
      </c>
      <c r="V481" s="14">
        <v>0.43700037999961999</v>
      </c>
      <c r="W481" s="20">
        <v>4.6000039999959998</v>
      </c>
      <c r="X481" s="18" t="s">
        <v>24</v>
      </c>
      <c r="Z481" s="13">
        <v>16</v>
      </c>
      <c r="AA481" s="14">
        <v>0.76340000000000008</v>
      </c>
      <c r="AB481" s="4">
        <v>27.264285714285716</v>
      </c>
      <c r="AC481" s="18" t="s">
        <v>51</v>
      </c>
      <c r="AE481" s="13">
        <v>16</v>
      </c>
      <c r="AF481" s="14">
        <v>0.53199999999999992</v>
      </c>
      <c r="AG481" s="20">
        <v>5.6</v>
      </c>
      <c r="AH481" s="18" t="s">
        <v>31</v>
      </c>
      <c r="AJ481" s="13">
        <v>16</v>
      </c>
      <c r="AK481" s="14">
        <v>0.55390000000000006</v>
      </c>
      <c r="AL481" s="4">
        <v>19.100000000000001</v>
      </c>
      <c r="AM481" s="18" t="s">
        <v>21</v>
      </c>
      <c r="AO481" s="13">
        <v>16</v>
      </c>
      <c r="AP481" s="14">
        <v>0.62389743589743585</v>
      </c>
      <c r="AQ481" s="4">
        <v>22.282051282051281</v>
      </c>
      <c r="AR481" s="18" t="s">
        <v>32</v>
      </c>
      <c r="AT481" s="13">
        <v>16</v>
      </c>
      <c r="AU481" s="14">
        <v>0.63960036399963593</v>
      </c>
      <c r="AV481" s="20">
        <v>12.300006999993</v>
      </c>
      <c r="AW481" s="18" t="s">
        <v>21</v>
      </c>
      <c r="AY481" s="13">
        <v>16</v>
      </c>
      <c r="AZ481" s="14">
        <v>0.54759999999999998</v>
      </c>
      <c r="BA481" s="4">
        <v>3.7</v>
      </c>
      <c r="BB481" s="18" t="s">
        <v>30</v>
      </c>
      <c r="BD481" s="13">
        <v>16</v>
      </c>
      <c r="BE481" s="14">
        <v>0.62717592592592597</v>
      </c>
      <c r="BF481" s="4">
        <v>6.6018518518518521</v>
      </c>
      <c r="BG481" s="18" t="s">
        <v>56</v>
      </c>
      <c r="BI481" s="13">
        <v>16</v>
      </c>
      <c r="BJ481" s="14">
        <v>0.58519999999999994</v>
      </c>
      <c r="BK481" s="4">
        <v>20.9</v>
      </c>
      <c r="BL481" s="18" t="s">
        <v>22</v>
      </c>
    </row>
    <row r="482" spans="1:65" ht="19.5" thickBot="1" x14ac:dyDescent="0.45">
      <c r="A482" s="13">
        <v>17</v>
      </c>
      <c r="B482" s="14">
        <v>0.60240000000000005</v>
      </c>
      <c r="C482" s="4">
        <v>25.1</v>
      </c>
      <c r="D482" s="18" t="s">
        <v>22</v>
      </c>
      <c r="F482" s="13">
        <v>17</v>
      </c>
      <c r="G482" s="14">
        <v>0.41680371229698371</v>
      </c>
      <c r="H482" s="4">
        <v>2.8162412993039441</v>
      </c>
      <c r="I482" s="18" t="s">
        <v>46</v>
      </c>
      <c r="K482" s="13">
        <v>17</v>
      </c>
      <c r="L482" s="14">
        <v>0.52439999999999998</v>
      </c>
      <c r="M482" s="4">
        <v>9.1999999999999993</v>
      </c>
      <c r="N482" s="18" t="s">
        <v>49</v>
      </c>
      <c r="P482" s="13">
        <v>17</v>
      </c>
      <c r="Q482" s="14">
        <v>0.59840000000000004</v>
      </c>
      <c r="R482" s="4">
        <v>17.600000000000001</v>
      </c>
      <c r="S482" s="18" t="s">
        <v>65</v>
      </c>
      <c r="U482" s="13">
        <v>17</v>
      </c>
      <c r="V482" s="14">
        <v>0.43679999999999997</v>
      </c>
      <c r="W482" s="4">
        <v>5.6</v>
      </c>
      <c r="X482" s="18" t="s">
        <v>23</v>
      </c>
      <c r="Z482" s="13">
        <v>17</v>
      </c>
      <c r="AA482" s="14">
        <v>0.70760000000000001</v>
      </c>
      <c r="AB482" s="4">
        <v>24.4</v>
      </c>
      <c r="AC482" s="18" t="s">
        <v>35</v>
      </c>
      <c r="AE482" s="13">
        <v>17</v>
      </c>
      <c r="AF482" s="14">
        <v>0.52040502512562814</v>
      </c>
      <c r="AG482" s="4">
        <v>6.6718592964824124</v>
      </c>
      <c r="AH482" s="18" t="s">
        <v>45</v>
      </c>
      <c r="AJ482" s="13">
        <v>17</v>
      </c>
      <c r="AK482" s="14">
        <v>0.4914</v>
      </c>
      <c r="AL482" s="4">
        <v>6.3</v>
      </c>
      <c r="AM482" s="18" t="s">
        <v>37</v>
      </c>
      <c r="AO482" s="13">
        <v>17</v>
      </c>
      <c r="AP482" s="14">
        <v>0.60320000000000007</v>
      </c>
      <c r="AQ482" s="4">
        <v>20.8</v>
      </c>
      <c r="AR482" s="18" t="s">
        <v>58</v>
      </c>
      <c r="AT482" s="13">
        <v>17</v>
      </c>
      <c r="AU482" s="14">
        <v>0.61869999999999992</v>
      </c>
      <c r="AV482" s="4">
        <v>26.9</v>
      </c>
      <c r="AW482" s="18" t="s">
        <v>52</v>
      </c>
      <c r="AY482" s="13">
        <v>17</v>
      </c>
      <c r="AZ482" s="14">
        <v>0.51307116104868922</v>
      </c>
      <c r="BA482" s="4">
        <v>5.4007490636704123</v>
      </c>
      <c r="BB482" s="18" t="s">
        <v>45</v>
      </c>
      <c r="BD482" s="13">
        <v>17</v>
      </c>
      <c r="BE482" s="14">
        <v>0.59840000000000004</v>
      </c>
      <c r="BF482" s="4">
        <v>17.600000000000001</v>
      </c>
      <c r="BG482" s="18" t="s">
        <v>66</v>
      </c>
      <c r="BI482" s="13">
        <v>17</v>
      </c>
      <c r="BJ482" s="14">
        <v>0.51119999999999999</v>
      </c>
      <c r="BK482" s="4">
        <v>21.3</v>
      </c>
      <c r="BL482" s="18" t="s">
        <v>57</v>
      </c>
    </row>
    <row r="483" spans="1:65" ht="19.5" thickBot="1" x14ac:dyDescent="0.45">
      <c r="A483" s="40">
        <v>18</v>
      </c>
      <c r="B483" s="22">
        <v>0.59040000000000004</v>
      </c>
      <c r="C483" s="23">
        <v>36.9</v>
      </c>
      <c r="D483" s="24" t="s">
        <v>53</v>
      </c>
      <c r="F483" s="40">
        <v>18</v>
      </c>
      <c r="G483" s="22">
        <v>0.35150000000000003</v>
      </c>
      <c r="H483" s="39">
        <v>3.7</v>
      </c>
      <c r="I483" s="24" t="s">
        <v>37</v>
      </c>
      <c r="K483" s="40">
        <v>18</v>
      </c>
      <c r="L483" s="22">
        <v>0.42750037999962004</v>
      </c>
      <c r="M483" s="23">
        <v>4.5000039999960002</v>
      </c>
      <c r="N483" s="24" t="s">
        <v>21</v>
      </c>
      <c r="P483" s="40">
        <v>18</v>
      </c>
      <c r="Q483" s="22">
        <v>0.56979437229437224</v>
      </c>
      <c r="R483" s="23">
        <v>5.9978354978354975</v>
      </c>
      <c r="S483" s="24" t="s">
        <v>42</v>
      </c>
      <c r="U483" s="40">
        <v>18</v>
      </c>
      <c r="V483" s="22">
        <v>0.42919999999999997</v>
      </c>
      <c r="W483" s="23">
        <v>2.9</v>
      </c>
      <c r="X483" s="24" t="s">
        <v>34</v>
      </c>
      <c r="Z483" s="40">
        <v>18</v>
      </c>
      <c r="AA483" s="22">
        <v>0.2621320930232558</v>
      </c>
      <c r="AB483" s="23">
        <v>1.7711627906976743</v>
      </c>
      <c r="AC483" s="24" t="s">
        <v>21</v>
      </c>
      <c r="AE483" s="40">
        <v>18</v>
      </c>
      <c r="AF483" s="22">
        <v>0.45673967517401387</v>
      </c>
      <c r="AG483" s="23">
        <v>3.0860788863109048</v>
      </c>
      <c r="AH483" s="24" t="s">
        <v>33</v>
      </c>
      <c r="AJ483" s="40">
        <v>18</v>
      </c>
      <c r="AK483" s="22">
        <v>0.47360000000000002</v>
      </c>
      <c r="AL483" s="23">
        <v>3.2</v>
      </c>
      <c r="AM483" s="24" t="s">
        <v>27</v>
      </c>
      <c r="AO483" s="40">
        <v>18</v>
      </c>
      <c r="AP483" s="22">
        <v>0.57840000000000003</v>
      </c>
      <c r="AQ483" s="23">
        <v>24.1</v>
      </c>
      <c r="AR483" s="24" t="s">
        <v>69</v>
      </c>
      <c r="AT483" s="40">
        <v>18</v>
      </c>
      <c r="AU483" s="22">
        <v>0.57950037999962001</v>
      </c>
      <c r="AV483" s="23">
        <v>6.1000039999959998</v>
      </c>
      <c r="AW483" s="24" t="s">
        <v>54</v>
      </c>
      <c r="AY483" s="40">
        <v>18</v>
      </c>
      <c r="AZ483" s="22">
        <v>0.45177096774193548</v>
      </c>
      <c r="BA483" s="23">
        <v>5.7919354838709678</v>
      </c>
      <c r="BB483" s="24" t="s">
        <v>51</v>
      </c>
      <c r="BD483" s="40">
        <v>18</v>
      </c>
      <c r="BE483" s="22">
        <v>0.49140038999961</v>
      </c>
      <c r="BF483" s="23">
        <v>6.3000049999950001</v>
      </c>
      <c r="BG483" s="24" t="s">
        <v>20</v>
      </c>
      <c r="BI483" s="40">
        <v>18</v>
      </c>
      <c r="BJ483" s="22">
        <v>0.4914</v>
      </c>
      <c r="BK483" s="23">
        <v>6.3</v>
      </c>
      <c r="BL483" s="24" t="s">
        <v>35</v>
      </c>
    </row>
    <row r="484" spans="1:65" x14ac:dyDescent="0.4">
      <c r="A484" s="27">
        <v>19</v>
      </c>
      <c r="B484" s="14">
        <v>0.31</v>
      </c>
      <c r="C484" s="4">
        <v>47.4</v>
      </c>
      <c r="D484" s="28" t="s">
        <v>38</v>
      </c>
      <c r="E484" s="29"/>
      <c r="F484" s="27">
        <v>19</v>
      </c>
      <c r="G484" s="14">
        <v>0.31</v>
      </c>
      <c r="H484" s="4">
        <v>133.30000000000001</v>
      </c>
      <c r="I484" s="28" t="s">
        <v>28</v>
      </c>
      <c r="J484" s="29"/>
      <c r="K484" s="27">
        <v>19</v>
      </c>
      <c r="L484" s="14">
        <v>0.31</v>
      </c>
      <c r="M484" s="4">
        <v>115.1</v>
      </c>
      <c r="N484" s="28" t="s">
        <v>61</v>
      </c>
      <c r="O484" s="29"/>
      <c r="P484" s="27">
        <v>19</v>
      </c>
      <c r="Q484" s="14">
        <v>0.31</v>
      </c>
      <c r="R484" s="4">
        <v>85.7</v>
      </c>
      <c r="S484" s="28" t="s">
        <v>33</v>
      </c>
      <c r="T484" s="29"/>
      <c r="U484" s="27">
        <v>19</v>
      </c>
      <c r="V484" s="14">
        <v>0.31</v>
      </c>
      <c r="W484" s="4">
        <v>134.30000000000001</v>
      </c>
      <c r="X484" s="28" t="s">
        <v>25</v>
      </c>
      <c r="Y484" s="29"/>
      <c r="Z484" s="27">
        <v>19</v>
      </c>
      <c r="AA484" s="14">
        <v>0.31</v>
      </c>
      <c r="AB484" s="4">
        <v>122.7</v>
      </c>
      <c r="AC484" s="28" t="s">
        <v>43</v>
      </c>
      <c r="AD484" s="29"/>
      <c r="AE484" s="27">
        <v>19</v>
      </c>
      <c r="AF484" s="14">
        <v>0.31</v>
      </c>
      <c r="AG484" s="4">
        <v>142.75</v>
      </c>
      <c r="AH484" s="28" t="s">
        <v>42</v>
      </c>
      <c r="AI484" s="29"/>
      <c r="AJ484" s="27">
        <v>19</v>
      </c>
      <c r="AK484" s="14">
        <v>0.31</v>
      </c>
      <c r="AL484" s="4">
        <v>95.2</v>
      </c>
      <c r="AM484" s="28" t="s">
        <v>25</v>
      </c>
      <c r="AN484" s="29"/>
      <c r="AO484" s="27">
        <v>19</v>
      </c>
      <c r="AP484" s="14">
        <v>0.31</v>
      </c>
      <c r="AQ484" s="4">
        <v>52.9</v>
      </c>
      <c r="AR484" s="28" t="s">
        <v>67</v>
      </c>
      <c r="AS484" s="29"/>
      <c r="AT484" s="27">
        <v>19</v>
      </c>
      <c r="AU484" s="14">
        <v>0.31</v>
      </c>
      <c r="AV484" s="4">
        <v>88.3</v>
      </c>
      <c r="AW484" s="28" t="s">
        <v>35</v>
      </c>
      <c r="AX484" s="29"/>
      <c r="AY484" s="27">
        <v>19</v>
      </c>
      <c r="AZ484" s="14">
        <v>0.31</v>
      </c>
      <c r="BA484" s="4">
        <v>61.8</v>
      </c>
      <c r="BB484" s="28" t="s">
        <v>38</v>
      </c>
      <c r="BC484" s="29"/>
      <c r="BD484" s="27">
        <v>19</v>
      </c>
      <c r="BE484" s="14">
        <v>0.31</v>
      </c>
      <c r="BF484" s="4">
        <v>104.7</v>
      </c>
      <c r="BG484" s="28" t="s">
        <v>51</v>
      </c>
      <c r="BH484" s="29"/>
      <c r="BI484" s="27">
        <v>19</v>
      </c>
      <c r="BJ484" s="14">
        <v>0.31</v>
      </c>
      <c r="BK484" s="4">
        <v>94.3</v>
      </c>
      <c r="BL484" s="28" t="s">
        <v>45</v>
      </c>
      <c r="BM484" s="29"/>
    </row>
    <row r="485" spans="1:65" x14ac:dyDescent="0.4">
      <c r="A485" s="27">
        <v>20</v>
      </c>
      <c r="B485" s="14">
        <v>0.3</v>
      </c>
      <c r="C485" s="4">
        <v>48.684210526315788</v>
      </c>
      <c r="D485" s="28" t="s">
        <v>32</v>
      </c>
      <c r="E485" s="30"/>
      <c r="F485" s="27">
        <v>20</v>
      </c>
      <c r="G485" s="14">
        <v>0.3</v>
      </c>
      <c r="H485" s="4">
        <v>185.93333333333331</v>
      </c>
      <c r="I485" s="28" t="s">
        <v>33</v>
      </c>
      <c r="J485" s="30"/>
      <c r="K485" s="27">
        <v>20</v>
      </c>
      <c r="L485" s="14">
        <v>0.3</v>
      </c>
      <c r="M485" s="4">
        <v>186.8</v>
      </c>
      <c r="N485" s="28" t="s">
        <v>54</v>
      </c>
      <c r="O485" s="30"/>
      <c r="P485" s="27">
        <v>20</v>
      </c>
      <c r="Q485" s="14">
        <v>0.3</v>
      </c>
      <c r="R485" s="4">
        <v>64.3</v>
      </c>
      <c r="S485" s="28" t="s">
        <v>41</v>
      </c>
      <c r="T485" s="30"/>
      <c r="U485" s="27">
        <v>20</v>
      </c>
      <c r="V485" s="14">
        <v>0.3</v>
      </c>
      <c r="W485" s="4">
        <v>1534.5000219999779</v>
      </c>
      <c r="X485" s="28" t="s">
        <v>22</v>
      </c>
      <c r="Y485" s="30"/>
      <c r="Z485" s="27">
        <v>20</v>
      </c>
      <c r="AA485" s="14">
        <v>0.3</v>
      </c>
      <c r="AB485" s="4">
        <v>175.85</v>
      </c>
      <c r="AC485" s="28" t="s">
        <v>28</v>
      </c>
      <c r="AD485" s="30"/>
      <c r="AE485" s="27">
        <v>20</v>
      </c>
      <c r="AF485" s="14">
        <v>0.3</v>
      </c>
      <c r="AG485" s="4">
        <v>134.17777777777775</v>
      </c>
      <c r="AH485" s="28" t="s">
        <v>28</v>
      </c>
      <c r="AI485" s="30"/>
      <c r="AJ485" s="27">
        <v>20</v>
      </c>
      <c r="AK485" s="14">
        <v>0.3</v>
      </c>
      <c r="AL485" s="4">
        <v>216.08000000000004</v>
      </c>
      <c r="AM485" s="28" t="s">
        <v>24</v>
      </c>
      <c r="AN485" s="30"/>
      <c r="AO485" s="27">
        <v>20</v>
      </c>
      <c r="AP485" s="14">
        <v>0.3</v>
      </c>
      <c r="AQ485" s="4">
        <v>109.4</v>
      </c>
      <c r="AR485" s="28" t="s">
        <v>35</v>
      </c>
      <c r="AS485" s="30"/>
      <c r="AT485" s="27">
        <v>20</v>
      </c>
      <c r="AU485" s="14">
        <v>0.3</v>
      </c>
      <c r="AV485" s="4">
        <v>94.7</v>
      </c>
      <c r="AW485" s="28" t="s">
        <v>39</v>
      </c>
      <c r="AX485" s="30"/>
      <c r="AY485" s="27">
        <v>20</v>
      </c>
      <c r="AZ485" s="14">
        <v>0.3</v>
      </c>
      <c r="BA485" s="4">
        <v>86.846666666666664</v>
      </c>
      <c r="BB485" s="28" t="s">
        <v>39</v>
      </c>
      <c r="BC485" s="30"/>
      <c r="BD485" s="27">
        <v>20</v>
      </c>
      <c r="BE485" s="14">
        <v>0.3</v>
      </c>
      <c r="BF485" s="4">
        <v>106.2</v>
      </c>
      <c r="BG485" s="28" t="s">
        <v>33</v>
      </c>
      <c r="BH485" s="30"/>
      <c r="BI485" s="27">
        <v>20</v>
      </c>
      <c r="BJ485" s="14">
        <v>0.3</v>
      </c>
      <c r="BK485" s="4">
        <v>98</v>
      </c>
      <c r="BL485" s="28" t="s">
        <v>19</v>
      </c>
      <c r="BM485" s="30"/>
    </row>
    <row r="486" spans="1:65" x14ac:dyDescent="0.4">
      <c r="A486" s="27">
        <v>21</v>
      </c>
      <c r="B486" s="14">
        <v>0.28999999999999998</v>
      </c>
      <c r="C486" s="4">
        <v>137</v>
      </c>
      <c r="D486" s="28" t="s">
        <v>43</v>
      </c>
      <c r="E486" s="31"/>
      <c r="F486" s="27">
        <v>21</v>
      </c>
      <c r="G486" s="14">
        <v>0.28999999999999998</v>
      </c>
      <c r="H486" s="4">
        <v>402.9</v>
      </c>
      <c r="I486" s="28" t="s">
        <v>40</v>
      </c>
      <c r="J486" s="31"/>
      <c r="K486" s="27">
        <v>21</v>
      </c>
      <c r="L486" s="14">
        <v>0.28999999999999998</v>
      </c>
      <c r="M486" s="4">
        <v>125.2</v>
      </c>
      <c r="N486" s="28" t="s">
        <v>40</v>
      </c>
      <c r="O486" s="31"/>
      <c r="P486" s="27">
        <v>21</v>
      </c>
      <c r="Q486" s="14">
        <v>0.28999999999999998</v>
      </c>
      <c r="R486" s="4">
        <v>98.8</v>
      </c>
      <c r="S486" s="28" t="s">
        <v>61</v>
      </c>
      <c r="T486" s="31"/>
      <c r="U486" s="27">
        <v>21</v>
      </c>
      <c r="V486" s="14">
        <v>0.28999999999999998</v>
      </c>
      <c r="W486" s="4">
        <v>255.3</v>
      </c>
      <c r="X486" s="28" t="s">
        <v>61</v>
      </c>
      <c r="Y486" s="31"/>
      <c r="Z486" s="27">
        <v>21</v>
      </c>
      <c r="AA486" s="14">
        <v>0.28999999999999998</v>
      </c>
      <c r="AB486" s="4">
        <v>125.8</v>
      </c>
      <c r="AC486" s="28" t="s">
        <v>34</v>
      </c>
      <c r="AD486" s="31"/>
      <c r="AE486" s="27">
        <v>21</v>
      </c>
      <c r="AF486" s="14">
        <v>0.28999999999999998</v>
      </c>
      <c r="AG486" s="4">
        <v>120.31111111111112</v>
      </c>
      <c r="AH486" s="28" t="s">
        <v>36</v>
      </c>
      <c r="AI486" s="31"/>
      <c r="AJ486" s="27">
        <v>21</v>
      </c>
      <c r="AK486" s="14">
        <v>0.28999999999999998</v>
      </c>
      <c r="AL486" s="4">
        <v>154.34285714285716</v>
      </c>
      <c r="AM486" s="28" t="s">
        <v>19</v>
      </c>
      <c r="AN486" s="31"/>
      <c r="AO486" s="27">
        <v>21</v>
      </c>
      <c r="AP486" s="14">
        <v>0.28999999999999998</v>
      </c>
      <c r="AQ486" s="4">
        <v>61.6</v>
      </c>
      <c r="AR486" s="28" t="s">
        <v>88</v>
      </c>
      <c r="AS486" s="31"/>
      <c r="AT486" s="27">
        <v>21</v>
      </c>
      <c r="AU486" s="14">
        <v>0.28999999999999998</v>
      </c>
      <c r="AV486" s="4">
        <v>75.2</v>
      </c>
      <c r="AW486" s="28" t="s">
        <v>24</v>
      </c>
      <c r="AX486" s="31"/>
      <c r="AY486" s="27">
        <v>21</v>
      </c>
      <c r="AZ486" s="14">
        <v>0.28999999999999998</v>
      </c>
      <c r="BA486" s="4">
        <v>113.67272727272727</v>
      </c>
      <c r="BB486" s="28" t="s">
        <v>43</v>
      </c>
      <c r="BC486" s="31"/>
      <c r="BD486" s="27">
        <v>21</v>
      </c>
      <c r="BE486" s="14">
        <v>0.28999999999999998</v>
      </c>
      <c r="BF486" s="4">
        <v>144.6</v>
      </c>
      <c r="BG486" s="28" t="s">
        <v>46</v>
      </c>
      <c r="BH486" s="31"/>
      <c r="BI486" s="27">
        <v>21</v>
      </c>
      <c r="BJ486" s="14">
        <v>0.28999999999999998</v>
      </c>
      <c r="BK486" s="4">
        <v>218.7</v>
      </c>
      <c r="BL486" s="28" t="s">
        <v>68</v>
      </c>
      <c r="BM486" s="31"/>
    </row>
    <row r="487" spans="1:65" x14ac:dyDescent="0.4">
      <c r="A487" s="27">
        <v>22</v>
      </c>
      <c r="B487" s="14">
        <v>0.28000000000000003</v>
      </c>
      <c r="C487" s="4">
        <v>116.2</v>
      </c>
      <c r="D487" s="28" t="s">
        <v>65</v>
      </c>
      <c r="E487" s="32"/>
      <c r="F487" s="27">
        <v>22</v>
      </c>
      <c r="G487" s="14">
        <v>0.28000000000000003</v>
      </c>
      <c r="H487" s="4">
        <v>161.16666666666666</v>
      </c>
      <c r="I487" s="28" t="s">
        <v>30</v>
      </c>
      <c r="J487" s="32"/>
      <c r="K487" s="27">
        <v>22</v>
      </c>
      <c r="L487" s="14">
        <v>0.28000000000000003</v>
      </c>
      <c r="M487" s="4">
        <v>329.8</v>
      </c>
      <c r="N487" s="28" t="s">
        <v>60</v>
      </c>
      <c r="O487" s="32"/>
      <c r="P487" s="27">
        <v>22</v>
      </c>
      <c r="Q487" s="14">
        <v>0.28000000000000003</v>
      </c>
      <c r="R487" s="4">
        <v>91.3</v>
      </c>
      <c r="S487" s="28" t="s">
        <v>64</v>
      </c>
      <c r="T487" s="32"/>
      <c r="U487" s="27">
        <v>22</v>
      </c>
      <c r="V487" s="14">
        <v>0.28000000000000003</v>
      </c>
      <c r="W487" s="4">
        <v>511.50002399997601</v>
      </c>
      <c r="X487" s="28" t="s">
        <v>29</v>
      </c>
      <c r="Y487" s="32"/>
      <c r="Z487" s="27">
        <v>22</v>
      </c>
      <c r="AA487" s="14">
        <v>0.28000000000000003</v>
      </c>
      <c r="AB487" s="4">
        <v>136.75</v>
      </c>
      <c r="AC487" s="28" t="s">
        <v>42</v>
      </c>
      <c r="AD487" s="32"/>
      <c r="AE487" s="27">
        <v>22</v>
      </c>
      <c r="AF487" s="14">
        <v>0.28000000000000003</v>
      </c>
      <c r="AG487" s="4">
        <v>0</v>
      </c>
      <c r="AH487" s="28" t="s">
        <v>62</v>
      </c>
      <c r="AI487" s="32"/>
      <c r="AJ487" s="27">
        <v>22</v>
      </c>
      <c r="AK487" s="14">
        <v>0.28000000000000003</v>
      </c>
      <c r="AL487" s="4">
        <v>281.33333333333331</v>
      </c>
      <c r="AM487" s="28" t="s">
        <v>28</v>
      </c>
      <c r="AN487" s="32"/>
      <c r="AO487" s="27">
        <v>22</v>
      </c>
      <c r="AP487" s="14">
        <v>0.28000000000000003</v>
      </c>
      <c r="AQ487" s="4">
        <v>121.3</v>
      </c>
      <c r="AR487" s="28" t="s">
        <v>22</v>
      </c>
      <c r="AS487" s="32"/>
      <c r="AT487" s="27">
        <v>22</v>
      </c>
      <c r="AU487" s="14">
        <v>0.28000000000000003</v>
      </c>
      <c r="AV487" s="4">
        <v>203.2</v>
      </c>
      <c r="AW487" s="28" t="s">
        <v>27</v>
      </c>
      <c r="AX487" s="32"/>
      <c r="AY487" s="27">
        <v>22</v>
      </c>
      <c r="AZ487" s="14">
        <v>0.28000000000000003</v>
      </c>
      <c r="BA487" s="4">
        <v>115.5</v>
      </c>
      <c r="BB487" s="28" t="s">
        <v>54</v>
      </c>
      <c r="BC487" s="32"/>
      <c r="BD487" s="27">
        <v>22</v>
      </c>
      <c r="BE487" s="14">
        <v>0.28000000000000003</v>
      </c>
      <c r="BF487" s="4">
        <v>136.6</v>
      </c>
      <c r="BG487" s="28" t="s">
        <v>32</v>
      </c>
      <c r="BH487" s="32"/>
      <c r="BI487" s="27">
        <v>22</v>
      </c>
      <c r="BJ487" s="14">
        <v>0.28000000000000003</v>
      </c>
      <c r="BK487" s="4">
        <v>302.39999999999998</v>
      </c>
      <c r="BL487" s="28" t="s">
        <v>63</v>
      </c>
      <c r="BM487" s="32"/>
    </row>
    <row r="488" spans="1:65" x14ac:dyDescent="0.4">
      <c r="A488" s="27">
        <v>23</v>
      </c>
      <c r="B488" s="14">
        <v>0.27</v>
      </c>
      <c r="C488" s="4">
        <v>67.7</v>
      </c>
      <c r="D488" s="28" t="s">
        <v>45</v>
      </c>
      <c r="E488" s="32"/>
      <c r="F488" s="27">
        <v>23</v>
      </c>
      <c r="G488" s="14">
        <v>0.27</v>
      </c>
      <c r="H488" s="4">
        <v>268.60000000000002</v>
      </c>
      <c r="I488" s="28" t="s">
        <v>31</v>
      </c>
      <c r="J488" s="32"/>
      <c r="K488" s="27">
        <v>23</v>
      </c>
      <c r="L488" s="14">
        <v>0.27</v>
      </c>
      <c r="M488" s="4">
        <v>154</v>
      </c>
      <c r="N488" s="28" t="s">
        <v>68</v>
      </c>
      <c r="O488" s="32"/>
      <c r="P488" s="27">
        <v>23</v>
      </c>
      <c r="Q488" s="14">
        <v>0.27</v>
      </c>
      <c r="R488" s="4">
        <v>98.3</v>
      </c>
      <c r="S488" s="28" t="s">
        <v>47</v>
      </c>
      <c r="T488" s="32"/>
      <c r="U488" s="27">
        <v>23</v>
      </c>
      <c r="V488" s="14">
        <v>0.27</v>
      </c>
      <c r="W488" s="4">
        <v>303.3</v>
      </c>
      <c r="X488" s="28" t="s">
        <v>65</v>
      </c>
      <c r="Y488" s="32"/>
      <c r="Z488" s="27">
        <v>23</v>
      </c>
      <c r="AA488" s="14">
        <v>0.27</v>
      </c>
      <c r="AB488" s="4">
        <v>159.80000000000001</v>
      </c>
      <c r="AC488" s="28" t="s">
        <v>22</v>
      </c>
      <c r="AD488" s="32"/>
      <c r="AE488" s="27">
        <v>23</v>
      </c>
      <c r="AF488" s="14">
        <v>0.27</v>
      </c>
      <c r="AG488" s="4">
        <v>0</v>
      </c>
      <c r="AH488" s="28" t="s">
        <v>62</v>
      </c>
      <c r="AI488" s="32"/>
      <c r="AJ488" s="27">
        <v>23</v>
      </c>
      <c r="AK488" s="14">
        <v>0.27</v>
      </c>
      <c r="AL488" s="4">
        <v>643.1</v>
      </c>
      <c r="AM488" s="28" t="s">
        <v>42</v>
      </c>
      <c r="AN488" s="32"/>
      <c r="AO488" s="27">
        <v>23</v>
      </c>
      <c r="AP488" s="14">
        <v>0.27</v>
      </c>
      <c r="AQ488" s="4">
        <v>108.7</v>
      </c>
      <c r="AR488" s="28" t="s">
        <v>31</v>
      </c>
      <c r="AS488" s="32"/>
      <c r="AT488" s="27">
        <v>23</v>
      </c>
      <c r="AU488" s="14">
        <v>0.27</v>
      </c>
      <c r="AV488" s="4">
        <v>84.2</v>
      </c>
      <c r="AW488" s="28" t="s">
        <v>91</v>
      </c>
      <c r="AX488" s="32"/>
      <c r="AY488" s="27">
        <v>23</v>
      </c>
      <c r="AZ488" s="14">
        <v>0.27</v>
      </c>
      <c r="BA488" s="4">
        <v>104.9</v>
      </c>
      <c r="BB488" s="28" t="s">
        <v>25</v>
      </c>
      <c r="BC488" s="32"/>
      <c r="BD488" s="27">
        <v>23</v>
      </c>
      <c r="BE488" s="14">
        <v>0.27</v>
      </c>
      <c r="BF488" s="4">
        <v>210.8</v>
      </c>
      <c r="BG488" s="28" t="s">
        <v>26</v>
      </c>
      <c r="BH488" s="32"/>
      <c r="BI488" s="27">
        <v>23</v>
      </c>
      <c r="BJ488" s="14">
        <v>0.27</v>
      </c>
      <c r="BK488" s="4">
        <v>136.4</v>
      </c>
      <c r="BL488" s="28" t="s">
        <v>54</v>
      </c>
      <c r="BM488" s="32"/>
    </row>
    <row r="489" spans="1:65" x14ac:dyDescent="0.4">
      <c r="A489" s="27">
        <v>24</v>
      </c>
      <c r="B489" s="14">
        <v>0.26</v>
      </c>
      <c r="C489" s="4">
        <v>75</v>
      </c>
      <c r="D489" s="41" t="s">
        <v>63</v>
      </c>
      <c r="E489" s="32"/>
      <c r="F489" s="27">
        <v>24</v>
      </c>
      <c r="G489" s="14">
        <v>0.26</v>
      </c>
      <c r="H489" s="4">
        <v>302.16666666666669</v>
      </c>
      <c r="I489" s="41" t="s">
        <v>24</v>
      </c>
      <c r="J489" s="32"/>
      <c r="K489" s="27">
        <v>24</v>
      </c>
      <c r="L489" s="14">
        <v>0.26</v>
      </c>
      <c r="M489" s="4">
        <v>295</v>
      </c>
      <c r="N489" s="41" t="s">
        <v>26</v>
      </c>
      <c r="O489" s="32"/>
      <c r="P489" s="27">
        <v>24</v>
      </c>
      <c r="Q489" s="14">
        <v>0.26</v>
      </c>
      <c r="R489" s="4">
        <v>99</v>
      </c>
      <c r="S489" s="41" t="s">
        <v>29</v>
      </c>
      <c r="T489" s="32"/>
      <c r="U489" s="27">
        <v>24</v>
      </c>
      <c r="V489" s="14">
        <v>0.26</v>
      </c>
      <c r="W489" s="4">
        <v>384.2</v>
      </c>
      <c r="X489" s="41" t="s">
        <v>38</v>
      </c>
      <c r="Y489" s="32"/>
      <c r="Z489" s="27">
        <v>24</v>
      </c>
      <c r="AA489" s="14">
        <v>0.26</v>
      </c>
      <c r="AB489" s="4">
        <v>174.4</v>
      </c>
      <c r="AC489" s="41" t="s">
        <v>63</v>
      </c>
      <c r="AD489" s="32"/>
      <c r="AE489" s="27">
        <v>24</v>
      </c>
      <c r="AF489" s="14">
        <v>0.26</v>
      </c>
      <c r="AG489" s="4">
        <v>0</v>
      </c>
      <c r="AH489" s="41" t="s">
        <v>62</v>
      </c>
      <c r="AI489" s="32"/>
      <c r="AJ489" s="27">
        <v>24</v>
      </c>
      <c r="AK489" s="14">
        <v>0.26</v>
      </c>
      <c r="AL489" s="4">
        <v>187.7</v>
      </c>
      <c r="AM489" s="41" t="s">
        <v>23</v>
      </c>
      <c r="AN489" s="32"/>
      <c r="AO489" s="27">
        <v>24</v>
      </c>
      <c r="AP489" s="14">
        <v>0.26</v>
      </c>
      <c r="AQ489" s="4">
        <v>70.8</v>
      </c>
      <c r="AR489" s="41" t="s">
        <v>59</v>
      </c>
      <c r="AS489" s="32"/>
      <c r="AT489" s="27">
        <v>24</v>
      </c>
      <c r="AU489" s="14">
        <v>0.26</v>
      </c>
      <c r="AV489" s="4">
        <v>85.8</v>
      </c>
      <c r="AW489" s="41" t="s">
        <v>59</v>
      </c>
      <c r="AX489" s="32"/>
      <c r="AY489" s="27">
        <v>24</v>
      </c>
      <c r="AZ489" s="14">
        <v>0.26</v>
      </c>
      <c r="BA489" s="4">
        <v>150.30000000000001</v>
      </c>
      <c r="BB489" s="41" t="s">
        <v>34</v>
      </c>
      <c r="BC489" s="32"/>
      <c r="BD489" s="27">
        <v>24</v>
      </c>
      <c r="BE489" s="14">
        <v>0.26</v>
      </c>
      <c r="BF489" s="4">
        <v>212.8</v>
      </c>
      <c r="BG489" s="41" t="s">
        <v>83</v>
      </c>
      <c r="BH489" s="32"/>
      <c r="BI489" s="27">
        <v>24</v>
      </c>
      <c r="BJ489" s="14">
        <v>0.26</v>
      </c>
      <c r="BK489" s="4">
        <v>154.9</v>
      </c>
      <c r="BL489" s="41" t="s">
        <v>38</v>
      </c>
      <c r="BM489" s="32"/>
    </row>
    <row r="490" spans="1:65" ht="19.5" thickBot="1" x14ac:dyDescent="0.45">
      <c r="A490" s="27">
        <v>25</v>
      </c>
      <c r="B490" s="14">
        <v>0.25</v>
      </c>
      <c r="C490" s="4">
        <v>138.80000000000001</v>
      </c>
      <c r="D490" s="41" t="s">
        <v>59</v>
      </c>
      <c r="E490" s="33"/>
      <c r="F490" s="27">
        <v>25</v>
      </c>
      <c r="G490" s="14">
        <v>0.25</v>
      </c>
      <c r="H490" s="4">
        <v>273.60000000000002</v>
      </c>
      <c r="I490" s="41" t="s">
        <v>43</v>
      </c>
      <c r="J490" s="33"/>
      <c r="K490" s="27">
        <v>25</v>
      </c>
      <c r="L490" s="14">
        <v>0.25</v>
      </c>
      <c r="M490" s="4">
        <v>199.9</v>
      </c>
      <c r="N490" s="41" t="s">
        <v>33</v>
      </c>
      <c r="O490" s="33"/>
      <c r="P490" s="27">
        <v>25</v>
      </c>
      <c r="Q490" s="14">
        <v>0.25</v>
      </c>
      <c r="R490" s="4">
        <v>171.4</v>
      </c>
      <c r="S490" s="41" t="s">
        <v>38</v>
      </c>
      <c r="T490" s="33"/>
      <c r="U490" s="27">
        <v>25</v>
      </c>
      <c r="V490" s="14">
        <v>0.25</v>
      </c>
      <c r="W490" s="4">
        <v>1534.500026999973</v>
      </c>
      <c r="X490" s="41" t="s">
        <v>51</v>
      </c>
      <c r="Y490" s="33"/>
      <c r="Z490" s="27">
        <v>25</v>
      </c>
      <c r="AA490" s="14">
        <v>0.25</v>
      </c>
      <c r="AB490" s="4">
        <v>246.2</v>
      </c>
      <c r="AC490" s="41" t="s">
        <v>38</v>
      </c>
      <c r="AD490" s="33"/>
      <c r="AE490" s="27">
        <v>25</v>
      </c>
      <c r="AF490" s="14">
        <v>0.25</v>
      </c>
      <c r="AG490" s="4">
        <v>0</v>
      </c>
      <c r="AH490" s="41" t="s">
        <v>62</v>
      </c>
      <c r="AI490" s="33"/>
      <c r="AJ490" s="27">
        <v>25</v>
      </c>
      <c r="AK490" s="14">
        <v>0.25</v>
      </c>
      <c r="AL490" s="4">
        <v>205.3</v>
      </c>
      <c r="AM490" s="41" t="s">
        <v>38</v>
      </c>
      <c r="AN490" s="33"/>
      <c r="AO490" s="27">
        <v>25</v>
      </c>
      <c r="AP490" s="14">
        <v>0.25</v>
      </c>
      <c r="AQ490" s="4">
        <v>76.099999999999994</v>
      </c>
      <c r="AR490" s="41" t="s">
        <v>87</v>
      </c>
      <c r="AS490" s="33"/>
      <c r="AT490" s="27">
        <v>25</v>
      </c>
      <c r="AU490" s="14">
        <v>0.25</v>
      </c>
      <c r="AV490" s="4">
        <v>110.9</v>
      </c>
      <c r="AW490" s="41" t="s">
        <v>31</v>
      </c>
      <c r="AX490" s="33"/>
      <c r="AY490" s="27">
        <v>25</v>
      </c>
      <c r="AZ490" s="14">
        <v>0.25</v>
      </c>
      <c r="BA490" s="4">
        <v>127.3</v>
      </c>
      <c r="BB490" s="41" t="s">
        <v>24</v>
      </c>
      <c r="BC490" s="33"/>
      <c r="BD490" s="27">
        <v>25</v>
      </c>
      <c r="BE490" s="14">
        <v>0.25</v>
      </c>
      <c r="BF490" s="4">
        <v>228.2</v>
      </c>
      <c r="BG490" s="41" t="s">
        <v>59</v>
      </c>
      <c r="BH490" s="33"/>
      <c r="BI490" s="27">
        <v>25</v>
      </c>
      <c r="BJ490" s="14">
        <v>0.25</v>
      </c>
      <c r="BK490" s="4">
        <v>169.5</v>
      </c>
      <c r="BL490" s="41" t="s">
        <v>34</v>
      </c>
      <c r="BM490" s="33"/>
    </row>
    <row r="491" spans="1:65" ht="19.5" thickBot="1" x14ac:dyDescent="0.45">
      <c r="A491" s="27">
        <v>26</v>
      </c>
      <c r="B491" s="14">
        <v>0.24</v>
      </c>
      <c r="C491" s="4">
        <v>80.5</v>
      </c>
      <c r="D491" s="28" t="s">
        <v>121</v>
      </c>
      <c r="E491" s="35"/>
      <c r="F491" s="27">
        <v>26</v>
      </c>
      <c r="G491" s="14">
        <v>0.24</v>
      </c>
      <c r="H491" s="4">
        <v>805.8</v>
      </c>
      <c r="I491" s="28" t="s">
        <v>34</v>
      </c>
      <c r="J491" s="35"/>
      <c r="K491" s="27">
        <v>26</v>
      </c>
      <c r="L491" s="14">
        <v>0.24</v>
      </c>
      <c r="M491" s="4">
        <v>303</v>
      </c>
      <c r="N491" s="28" t="s">
        <v>24</v>
      </c>
      <c r="O491" s="35"/>
      <c r="P491" s="27">
        <v>26</v>
      </c>
      <c r="Q491" s="14">
        <v>0.24</v>
      </c>
      <c r="R491" s="4">
        <v>119</v>
      </c>
      <c r="S491" s="28" t="s">
        <v>52</v>
      </c>
      <c r="T491" s="35"/>
      <c r="U491" s="27">
        <v>26</v>
      </c>
      <c r="V491" s="14">
        <v>0.24</v>
      </c>
      <c r="W491" s="4">
        <v>364.7</v>
      </c>
      <c r="X491" s="28" t="s">
        <v>52</v>
      </c>
      <c r="Y491" s="35"/>
      <c r="Z491" s="27">
        <v>26</v>
      </c>
      <c r="AA491" s="14">
        <v>0.24</v>
      </c>
      <c r="AB491" s="4">
        <v>313.2</v>
      </c>
      <c r="AC491" s="28" t="s">
        <v>39</v>
      </c>
      <c r="AD491" s="35"/>
      <c r="AE491" s="27">
        <v>26</v>
      </c>
      <c r="AF491" s="14">
        <v>0.24</v>
      </c>
      <c r="AG491" s="4">
        <v>0</v>
      </c>
      <c r="AH491" s="28" t="s">
        <v>62</v>
      </c>
      <c r="AI491" s="35"/>
      <c r="AJ491" s="27">
        <v>26</v>
      </c>
      <c r="AK491" s="14">
        <v>0.24</v>
      </c>
      <c r="AL491" s="4">
        <v>239</v>
      </c>
      <c r="AM491" s="28" t="s">
        <v>34</v>
      </c>
      <c r="AN491" s="35"/>
      <c r="AO491" s="27">
        <v>26</v>
      </c>
      <c r="AP491" s="14">
        <v>0.24</v>
      </c>
      <c r="AQ491" s="4">
        <v>164.800027999972</v>
      </c>
      <c r="AR491" s="28" t="s">
        <v>40</v>
      </c>
      <c r="AS491" s="35"/>
      <c r="AT491" s="27">
        <v>26</v>
      </c>
      <c r="AU491" s="14">
        <v>0.24</v>
      </c>
      <c r="AV491" s="4">
        <v>119.6</v>
      </c>
      <c r="AW491" s="28" t="s">
        <v>64</v>
      </c>
      <c r="AX491" s="35"/>
      <c r="AY491" s="27">
        <v>26</v>
      </c>
      <c r="AZ491" s="14">
        <v>0.24</v>
      </c>
      <c r="BA491" s="4">
        <v>140.80000000000001</v>
      </c>
      <c r="BB491" s="28" t="s">
        <v>22</v>
      </c>
      <c r="BC491" s="35"/>
      <c r="BD491" s="27">
        <v>26</v>
      </c>
      <c r="BE491" s="14">
        <v>0.24</v>
      </c>
      <c r="BF491" s="4">
        <v>154.9</v>
      </c>
      <c r="BG491" s="28" t="s">
        <v>44</v>
      </c>
      <c r="BH491" s="35"/>
      <c r="BI491" s="27">
        <v>26</v>
      </c>
      <c r="BJ491" s="14">
        <v>0.24</v>
      </c>
      <c r="BK491" s="4">
        <v>171.9</v>
      </c>
      <c r="BL491" s="28" t="s">
        <v>21</v>
      </c>
      <c r="BM491" s="35"/>
    </row>
    <row r="492" spans="1:65" x14ac:dyDescent="0.4">
      <c r="A492" s="27">
        <v>27</v>
      </c>
      <c r="B492" s="14">
        <v>0.23</v>
      </c>
      <c r="C492" s="4">
        <v>104.900028999971</v>
      </c>
      <c r="D492" s="28" t="s">
        <v>44</v>
      </c>
      <c r="E492" s="36"/>
      <c r="F492" s="27">
        <v>27</v>
      </c>
      <c r="G492" s="14">
        <v>0.23</v>
      </c>
      <c r="H492" s="4">
        <v>324.89999999999998</v>
      </c>
      <c r="I492" s="28" t="s">
        <v>50</v>
      </c>
      <c r="J492" s="36"/>
      <c r="K492" s="27">
        <v>27</v>
      </c>
      <c r="L492" s="14">
        <v>0.23</v>
      </c>
      <c r="M492" s="4">
        <v>203.5</v>
      </c>
      <c r="N492" s="28" t="s">
        <v>34</v>
      </c>
      <c r="O492" s="36"/>
      <c r="P492" s="27">
        <v>27</v>
      </c>
      <c r="Q492" s="14">
        <v>0.23</v>
      </c>
      <c r="R492" s="4">
        <v>258.60000000000002</v>
      </c>
      <c r="S492" s="28" t="s">
        <v>25</v>
      </c>
      <c r="T492" s="36"/>
      <c r="U492" s="27">
        <v>27</v>
      </c>
      <c r="V492" s="14">
        <v>0.23</v>
      </c>
      <c r="W492" s="4">
        <v>382.9</v>
      </c>
      <c r="X492" s="28" t="s">
        <v>68</v>
      </c>
      <c r="Y492" s="36"/>
      <c r="Z492" s="27">
        <v>27</v>
      </c>
      <c r="AA492" s="14">
        <v>0.23</v>
      </c>
      <c r="AB492" s="4">
        <v>461.6</v>
      </c>
      <c r="AC492" s="28" t="s">
        <v>46</v>
      </c>
      <c r="AD492" s="36"/>
      <c r="AE492" s="27">
        <v>27</v>
      </c>
      <c r="AF492" s="14">
        <v>0.23</v>
      </c>
      <c r="AG492" s="4">
        <v>0</v>
      </c>
      <c r="AH492" s="28" t="s">
        <v>62</v>
      </c>
      <c r="AI492" s="36"/>
      <c r="AJ492" s="27">
        <v>27</v>
      </c>
      <c r="AK492" s="14">
        <v>0.23</v>
      </c>
      <c r="AL492" s="4">
        <v>243.4</v>
      </c>
      <c r="AM492" s="28" t="s">
        <v>35</v>
      </c>
      <c r="AN492" s="36"/>
      <c r="AO492" s="27">
        <v>27</v>
      </c>
      <c r="AP492" s="14">
        <v>0.23</v>
      </c>
      <c r="AQ492" s="4">
        <v>278.20002899997098</v>
      </c>
      <c r="AR492" s="28" t="s">
        <v>27</v>
      </c>
      <c r="AS492" s="36"/>
      <c r="AT492" s="27">
        <v>27</v>
      </c>
      <c r="AU492" s="14">
        <v>0.23</v>
      </c>
      <c r="AV492" s="4">
        <v>197.5</v>
      </c>
      <c r="AW492" s="28" t="s">
        <v>47</v>
      </c>
      <c r="AX492" s="36"/>
      <c r="AY492" s="27">
        <v>27</v>
      </c>
      <c r="AZ492" s="14">
        <v>0.23</v>
      </c>
      <c r="BA492" s="4">
        <v>521.1</v>
      </c>
      <c r="BB492" s="28" t="s">
        <v>29</v>
      </c>
      <c r="BC492" s="36"/>
      <c r="BD492" s="27">
        <v>27</v>
      </c>
      <c r="BE492" s="14">
        <v>0.23</v>
      </c>
      <c r="BF492" s="4">
        <v>167.9</v>
      </c>
      <c r="BG492" s="28" t="s">
        <v>107</v>
      </c>
      <c r="BH492" s="36"/>
      <c r="BI492" s="27">
        <v>27</v>
      </c>
      <c r="BJ492" s="14">
        <v>0.23</v>
      </c>
      <c r="BK492" s="4">
        <v>174.3</v>
      </c>
      <c r="BL492" s="28" t="s">
        <v>23</v>
      </c>
      <c r="BM492" s="36"/>
    </row>
    <row r="493" spans="1:65" x14ac:dyDescent="0.4">
      <c r="A493" s="27">
        <v>28</v>
      </c>
      <c r="B493" s="14">
        <v>0.22</v>
      </c>
      <c r="C493" s="4">
        <v>98.3</v>
      </c>
      <c r="D493" s="28" t="s">
        <v>40</v>
      </c>
      <c r="F493" s="27">
        <v>28</v>
      </c>
      <c r="G493" s="14">
        <v>0.22</v>
      </c>
      <c r="H493" s="4">
        <v>399.9</v>
      </c>
      <c r="I493" s="28" t="s">
        <v>23</v>
      </c>
      <c r="K493" s="27">
        <v>28</v>
      </c>
      <c r="L493" s="14">
        <v>0.22</v>
      </c>
      <c r="M493" s="4">
        <v>277.89999999999998</v>
      </c>
      <c r="N493" s="28" t="s">
        <v>39</v>
      </c>
      <c r="P493" s="27">
        <v>28</v>
      </c>
      <c r="Q493" s="14">
        <v>0.22</v>
      </c>
      <c r="R493" s="4">
        <v>122</v>
      </c>
      <c r="S493" s="28" t="s">
        <v>53</v>
      </c>
      <c r="U493" s="27">
        <v>28</v>
      </c>
      <c r="V493" s="14">
        <v>0.22</v>
      </c>
      <c r="W493" s="4">
        <v>382.9</v>
      </c>
      <c r="X493" s="28" t="s">
        <v>68</v>
      </c>
      <c r="Z493" s="27">
        <v>28</v>
      </c>
      <c r="AA493" s="14">
        <v>0.22</v>
      </c>
      <c r="AB493" s="4">
        <v>438.5</v>
      </c>
      <c r="AC493" s="28" t="s">
        <v>25</v>
      </c>
      <c r="AE493" s="27">
        <v>28</v>
      </c>
      <c r="AF493" s="14">
        <v>0.22</v>
      </c>
      <c r="AG493" s="4">
        <v>0</v>
      </c>
      <c r="AH493" s="28" t="s">
        <v>62</v>
      </c>
      <c r="AJ493" s="27">
        <v>28</v>
      </c>
      <c r="AK493" s="14">
        <v>0.22</v>
      </c>
      <c r="AL493" s="4">
        <v>540.20000000000005</v>
      </c>
      <c r="AM493" s="28" t="s">
        <v>50</v>
      </c>
      <c r="AO493" s="27">
        <v>28</v>
      </c>
      <c r="AP493" s="14">
        <v>0.22</v>
      </c>
      <c r="AQ493" s="4">
        <v>85.7</v>
      </c>
      <c r="AR493" s="28" t="s">
        <v>107</v>
      </c>
      <c r="AT493" s="27">
        <v>28</v>
      </c>
      <c r="AU493" s="14">
        <v>0.22</v>
      </c>
      <c r="AV493" s="4">
        <v>142.1</v>
      </c>
      <c r="AW493" s="28" t="s">
        <v>67</v>
      </c>
      <c r="AY493" s="27">
        <v>28</v>
      </c>
      <c r="AZ493" s="14">
        <v>0.22</v>
      </c>
      <c r="BA493" s="4">
        <v>181.3</v>
      </c>
      <c r="BB493" s="28" t="s">
        <v>35</v>
      </c>
      <c r="BD493" s="27">
        <v>28</v>
      </c>
      <c r="BE493" s="14">
        <v>0.22</v>
      </c>
      <c r="BF493" s="4">
        <v>188</v>
      </c>
      <c r="BG493" s="28" t="s">
        <v>21</v>
      </c>
      <c r="BI493" s="27">
        <v>28</v>
      </c>
      <c r="BJ493" s="14">
        <v>0.22</v>
      </c>
      <c r="BK493" s="4">
        <v>249.3</v>
      </c>
      <c r="BL493" s="28" t="s">
        <v>24</v>
      </c>
    </row>
    <row r="494" spans="1:65" x14ac:dyDescent="0.4">
      <c r="A494" s="27">
        <v>29</v>
      </c>
      <c r="B494" s="14">
        <v>0.21</v>
      </c>
      <c r="C494" s="4">
        <v>144.4</v>
      </c>
      <c r="D494" s="28" t="s">
        <v>47</v>
      </c>
      <c r="F494" s="27">
        <v>29</v>
      </c>
      <c r="G494" s="14">
        <v>0.21</v>
      </c>
      <c r="H494" s="4">
        <v>0</v>
      </c>
      <c r="I494" s="28" t="s">
        <v>62</v>
      </c>
      <c r="K494" s="27">
        <v>29</v>
      </c>
      <c r="L494" s="14">
        <v>0.21</v>
      </c>
      <c r="M494" s="4">
        <v>350.4</v>
      </c>
      <c r="N494" s="28" t="s">
        <v>48</v>
      </c>
      <c r="P494" s="27">
        <v>29</v>
      </c>
      <c r="Q494" s="14">
        <v>0.21</v>
      </c>
      <c r="R494" s="4">
        <v>129.9</v>
      </c>
      <c r="S494" s="28" t="s">
        <v>31</v>
      </c>
      <c r="U494" s="27">
        <v>29</v>
      </c>
      <c r="V494" s="14">
        <v>0.21</v>
      </c>
      <c r="W494" s="4">
        <v>403.1</v>
      </c>
      <c r="X494" s="28" t="s">
        <v>45</v>
      </c>
      <c r="Z494" s="27">
        <v>29</v>
      </c>
      <c r="AA494" s="14">
        <v>0.21</v>
      </c>
      <c r="AB494" s="4">
        <v>0</v>
      </c>
      <c r="AC494" s="28" t="s">
        <v>62</v>
      </c>
      <c r="AE494" s="27">
        <v>29</v>
      </c>
      <c r="AF494" s="14">
        <v>0.21</v>
      </c>
      <c r="AG494" s="4">
        <v>0</v>
      </c>
      <c r="AH494" s="28" t="s">
        <v>62</v>
      </c>
      <c r="AJ494" s="27">
        <v>29</v>
      </c>
      <c r="AK494" s="14">
        <v>0.21</v>
      </c>
      <c r="AL494" s="4">
        <v>0</v>
      </c>
      <c r="AM494" s="28" t="s">
        <v>62</v>
      </c>
      <c r="AO494" s="27">
        <v>29</v>
      </c>
      <c r="AP494" s="14">
        <v>0.21</v>
      </c>
      <c r="AQ494" s="4">
        <v>90</v>
      </c>
      <c r="AR494" s="28" t="s">
        <v>21</v>
      </c>
      <c r="AT494" s="27">
        <v>29</v>
      </c>
      <c r="AU494" s="14">
        <v>0.21</v>
      </c>
      <c r="AV494" s="4">
        <v>151.5</v>
      </c>
      <c r="AW494" s="28" t="s">
        <v>49</v>
      </c>
      <c r="AY494" s="27">
        <v>29</v>
      </c>
      <c r="AZ494" s="14">
        <v>0.21</v>
      </c>
      <c r="BA494" s="4">
        <v>0</v>
      </c>
      <c r="BB494" s="28" t="s">
        <v>62</v>
      </c>
      <c r="BD494" s="27">
        <v>29</v>
      </c>
      <c r="BE494" s="14">
        <v>0.21</v>
      </c>
      <c r="BF494" s="4">
        <v>205.5</v>
      </c>
      <c r="BG494" s="28" t="s">
        <v>19</v>
      </c>
      <c r="BI494" s="27">
        <v>29</v>
      </c>
      <c r="BJ494" s="14">
        <v>0.21</v>
      </c>
      <c r="BK494" s="4">
        <v>268.2</v>
      </c>
      <c r="BL494" s="28" t="s">
        <v>59</v>
      </c>
    </row>
    <row r="495" spans="1:65" x14ac:dyDescent="0.4">
      <c r="A495" s="27">
        <v>30</v>
      </c>
      <c r="B495" s="14">
        <v>0.2</v>
      </c>
      <c r="C495" s="4">
        <v>137</v>
      </c>
      <c r="D495" s="28" t="s">
        <v>43</v>
      </c>
      <c r="F495" s="27">
        <v>30</v>
      </c>
      <c r="G495" s="14">
        <v>0.2</v>
      </c>
      <c r="H495" s="4">
        <v>0</v>
      </c>
      <c r="I495" s="28" t="s">
        <v>62</v>
      </c>
      <c r="K495" s="27">
        <v>30</v>
      </c>
      <c r="L495" s="14">
        <v>0.2</v>
      </c>
      <c r="M495" s="4">
        <v>455.9</v>
      </c>
      <c r="N495" s="28" t="s">
        <v>30</v>
      </c>
      <c r="P495" s="27">
        <v>30</v>
      </c>
      <c r="Q495" s="14">
        <v>0.2</v>
      </c>
      <c r="R495" s="4">
        <v>254</v>
      </c>
      <c r="S495" s="28" t="s">
        <v>58</v>
      </c>
      <c r="U495" s="27">
        <v>30</v>
      </c>
      <c r="V495" s="14">
        <v>0.2</v>
      </c>
      <c r="W495" s="4">
        <v>450.5</v>
      </c>
      <c r="X495" s="28" t="s">
        <v>26</v>
      </c>
      <c r="Z495" s="27">
        <v>30</v>
      </c>
      <c r="AA495" s="14">
        <v>0.2</v>
      </c>
      <c r="AB495" s="4">
        <v>0</v>
      </c>
      <c r="AC495" s="28" t="s">
        <v>62</v>
      </c>
      <c r="AE495" s="27">
        <v>30</v>
      </c>
      <c r="AF495" s="14">
        <v>0.2</v>
      </c>
      <c r="AG495" s="4">
        <v>0</v>
      </c>
      <c r="AH495" s="28" t="s">
        <v>62</v>
      </c>
      <c r="AJ495" s="27">
        <v>30</v>
      </c>
      <c r="AK495" s="14">
        <v>0.2</v>
      </c>
      <c r="AL495" s="4">
        <v>0</v>
      </c>
      <c r="AM495" s="28" t="s">
        <v>62</v>
      </c>
      <c r="AO495" s="27">
        <v>30</v>
      </c>
      <c r="AP495" s="14">
        <v>0.2</v>
      </c>
      <c r="AQ495" s="4">
        <v>129.69999999999999</v>
      </c>
      <c r="AR495" s="28" t="s">
        <v>64</v>
      </c>
      <c r="AT495" s="27">
        <v>30</v>
      </c>
      <c r="AU495" s="14">
        <v>0.2</v>
      </c>
      <c r="AV495" s="4">
        <v>151.5</v>
      </c>
      <c r="AW495" s="28" t="s">
        <v>49</v>
      </c>
      <c r="AY495" s="27">
        <v>30</v>
      </c>
      <c r="AZ495" s="14">
        <v>0.2</v>
      </c>
      <c r="BA495" s="4">
        <v>0</v>
      </c>
      <c r="BB495" s="28" t="s">
        <v>62</v>
      </c>
      <c r="BD495" s="27">
        <v>30</v>
      </c>
      <c r="BE495" s="14">
        <v>0.2</v>
      </c>
      <c r="BF495" s="4">
        <v>213.5</v>
      </c>
      <c r="BG495" s="28" t="s">
        <v>60</v>
      </c>
      <c r="BI495" s="27">
        <v>30</v>
      </c>
      <c r="BJ495" s="14">
        <v>0.2</v>
      </c>
      <c r="BK495" s="4">
        <v>225.6</v>
      </c>
      <c r="BL495" s="28" t="s">
        <v>51</v>
      </c>
    </row>
    <row r="496" spans="1:65" ht="19.5" thickBot="1" x14ac:dyDescent="0.45">
      <c r="A496" s="27"/>
      <c r="B496" s="4"/>
      <c r="C496" s="4"/>
      <c r="D496" s="4"/>
      <c r="F496" s="27"/>
      <c r="G496" s="4"/>
      <c r="H496" s="4"/>
      <c r="I496" s="4"/>
      <c r="K496" s="27"/>
      <c r="L496" s="4"/>
      <c r="M496" s="4"/>
      <c r="N496" s="4"/>
      <c r="P496" s="27"/>
      <c r="Q496" s="4"/>
      <c r="R496" s="4"/>
      <c r="S496" s="4"/>
      <c r="U496" s="27"/>
      <c r="V496" s="4"/>
      <c r="W496" s="4"/>
      <c r="X496" s="4"/>
      <c r="Z496" s="27"/>
      <c r="AA496" s="4"/>
      <c r="AB496" s="4"/>
      <c r="AC496" s="4"/>
      <c r="AE496" s="27"/>
      <c r="AF496" s="4"/>
      <c r="AG496" s="4"/>
      <c r="AH496" s="4"/>
      <c r="AJ496" s="27"/>
      <c r="AK496" s="4"/>
      <c r="AL496" s="4"/>
      <c r="AM496" s="4"/>
      <c r="AO496" s="27"/>
      <c r="AP496" s="4"/>
      <c r="AQ496" s="4"/>
      <c r="AR496" s="4"/>
      <c r="AT496" s="27"/>
      <c r="AU496" s="4"/>
      <c r="AV496" s="4"/>
      <c r="AW496" s="4"/>
      <c r="AY496" s="27"/>
      <c r="AZ496" s="4"/>
      <c r="BA496" s="4"/>
      <c r="BB496" s="4"/>
      <c r="BD496" s="27"/>
      <c r="BE496" s="4"/>
      <c r="BF496" s="4"/>
      <c r="BG496" s="4"/>
      <c r="BI496" s="27"/>
      <c r="BJ496" s="4"/>
      <c r="BK496" s="4"/>
      <c r="BL496" s="4"/>
    </row>
    <row r="497" spans="1:65" ht="19.5" thickBot="1" x14ac:dyDescent="0.45">
      <c r="A497" s="27"/>
      <c r="B497" s="43" t="s">
        <v>196</v>
      </c>
      <c r="C497" s="47">
        <v>0.82494929006085194</v>
      </c>
      <c r="D497" s="45">
        <v>0.90567951318458417</v>
      </c>
      <c r="E497" s="3"/>
      <c r="F497" s="27"/>
      <c r="G497" s="43" t="s">
        <v>196</v>
      </c>
      <c r="H497" s="47">
        <v>0.4313447927199191</v>
      </c>
      <c r="I497" s="45">
        <v>0.82992922143579373</v>
      </c>
      <c r="J497" s="3"/>
      <c r="K497" s="27"/>
      <c r="L497" s="43" t="s">
        <v>196</v>
      </c>
      <c r="M497" s="47">
        <v>0.46237322515212981</v>
      </c>
      <c r="N497" s="45">
        <v>0.85235505668313449</v>
      </c>
      <c r="O497" s="3"/>
      <c r="P497" s="27"/>
      <c r="Q497" s="43" t="s">
        <v>196</v>
      </c>
      <c r="R497" s="47">
        <v>0.77360406091370559</v>
      </c>
      <c r="S497" s="45">
        <v>0.8981725888324873</v>
      </c>
      <c r="T497" s="3"/>
      <c r="U497" s="27"/>
      <c r="V497" s="43" t="s">
        <v>196</v>
      </c>
      <c r="W497" s="47">
        <v>0.45505050505050504</v>
      </c>
      <c r="X497" s="45">
        <v>1.5500000272727001</v>
      </c>
      <c r="Y497" s="3"/>
      <c r="Z497" s="27"/>
      <c r="AA497" s="43" t="s">
        <v>196</v>
      </c>
      <c r="AB497" s="47">
        <v>0.4442755825734549</v>
      </c>
      <c r="AC497" s="45">
        <v>0.78605200945626474</v>
      </c>
      <c r="AD497" s="3"/>
      <c r="AE497" s="27"/>
      <c r="AF497" s="43" t="s">
        <v>196</v>
      </c>
      <c r="AG497" s="47">
        <v>0.72023208879919276</v>
      </c>
      <c r="AH497" s="45">
        <v>0.82663681159633784</v>
      </c>
      <c r="AI497" s="3"/>
      <c r="AJ497" s="27"/>
      <c r="AK497" s="43" t="s">
        <v>196</v>
      </c>
      <c r="AL497" s="47">
        <v>0.54731509625126651</v>
      </c>
      <c r="AM497" s="45">
        <v>0.79237358386294554</v>
      </c>
      <c r="AN497" s="3"/>
      <c r="AO497" s="27"/>
      <c r="AP497" s="43" t="s">
        <v>196</v>
      </c>
      <c r="AQ497" s="47">
        <v>0.84817082012186273</v>
      </c>
      <c r="AR497" s="45">
        <v>1.0577439024390245</v>
      </c>
      <c r="AS497" s="3"/>
      <c r="AT497" s="27"/>
      <c r="AU497" s="43" t="s">
        <v>196</v>
      </c>
      <c r="AV497" s="47">
        <v>0.80284552845528456</v>
      </c>
      <c r="AW497" s="45">
        <v>0.93607784959288209</v>
      </c>
      <c r="AX497" s="3"/>
      <c r="AY497" s="27"/>
      <c r="AZ497" s="43" t="s">
        <v>196</v>
      </c>
      <c r="BA497" s="47">
        <v>0.52849898580121701</v>
      </c>
      <c r="BB497" s="45">
        <v>0.79271805273833673</v>
      </c>
      <c r="BC497" s="3"/>
      <c r="BD497" s="27"/>
      <c r="BE497" s="43" t="s">
        <v>196</v>
      </c>
      <c r="BF497" s="47">
        <v>0.7657841140529531</v>
      </c>
      <c r="BG497" s="45">
        <v>0.94478552081802336</v>
      </c>
      <c r="BH497" s="3"/>
      <c r="BI497" s="27"/>
      <c r="BJ497" s="43" t="s">
        <v>196</v>
      </c>
      <c r="BK497" s="47">
        <v>0.75851926977687623</v>
      </c>
      <c r="BL497" s="45">
        <v>0.9505070993914807</v>
      </c>
      <c r="BM497" s="3"/>
    </row>
    <row r="498" spans="1:65" x14ac:dyDescent="0.4">
      <c r="B498" t="s">
        <v>354</v>
      </c>
      <c r="G498" t="s">
        <v>355</v>
      </c>
      <c r="L498" t="s">
        <v>356</v>
      </c>
      <c r="Q498" t="s">
        <v>357</v>
      </c>
      <c r="V498" t="s">
        <v>358</v>
      </c>
      <c r="AA498" t="s">
        <v>359</v>
      </c>
      <c r="AF498" t="s">
        <v>360</v>
      </c>
      <c r="AK498" t="s">
        <v>361</v>
      </c>
      <c r="AP498" t="s">
        <v>362</v>
      </c>
      <c r="AU498" t="s">
        <v>363</v>
      </c>
      <c r="AZ498" t="s">
        <v>364</v>
      </c>
      <c r="BE498" t="s">
        <v>365</v>
      </c>
      <c r="BJ498" t="s">
        <v>366</v>
      </c>
    </row>
    <row r="499" spans="1:65" ht="19.5" thickBot="1" x14ac:dyDescent="0.45">
      <c r="A499" s="8" t="s">
        <v>18</v>
      </c>
      <c r="B499" s="4">
        <v>2.0300002799997201</v>
      </c>
      <c r="C499" s="4" t="s">
        <v>265</v>
      </c>
      <c r="D499" s="4"/>
      <c r="E499" s="5"/>
      <c r="F499" s="8" t="s">
        <v>18</v>
      </c>
      <c r="G499" s="4">
        <v>1.8104186046511628</v>
      </c>
      <c r="H499" s="4" t="s">
        <v>367</v>
      </c>
      <c r="I499" s="4"/>
      <c r="J499" s="5"/>
      <c r="K499" s="8" t="s">
        <v>18</v>
      </c>
      <c r="L499" s="4">
        <v>1.1838230088495576</v>
      </c>
      <c r="M499" s="4" t="s">
        <v>368</v>
      </c>
      <c r="N499" s="4"/>
      <c r="O499" s="5"/>
      <c r="P499" s="8" t="s">
        <v>18</v>
      </c>
      <c r="Q499" s="4">
        <v>1.1753999999999998</v>
      </c>
      <c r="R499" s="4" t="s">
        <v>369</v>
      </c>
      <c r="S499" s="4"/>
      <c r="T499" s="5"/>
      <c r="U499" s="8" t="s">
        <v>18</v>
      </c>
      <c r="V499" s="4">
        <v>2.4363000000000001</v>
      </c>
      <c r="W499" s="4" t="s">
        <v>370</v>
      </c>
      <c r="X499" s="4"/>
      <c r="Y499" s="5"/>
      <c r="Z499" s="8" t="s">
        <v>18</v>
      </c>
      <c r="AA499" s="4">
        <v>1.1099999999999999</v>
      </c>
      <c r="AB499" s="4" t="s">
        <v>371</v>
      </c>
      <c r="AC499" s="4"/>
      <c r="AD499" s="5"/>
      <c r="AE499" s="8" t="s">
        <v>18</v>
      </c>
      <c r="AF499" s="4">
        <v>1.1305003799996201</v>
      </c>
      <c r="AG499" s="4" t="s">
        <v>372</v>
      </c>
      <c r="AH499" s="4"/>
      <c r="AI499" s="5"/>
      <c r="AJ499" s="8" t="s">
        <v>18</v>
      </c>
      <c r="AK499" s="4">
        <v>2.0461</v>
      </c>
      <c r="AL499" s="4" t="s">
        <v>373</v>
      </c>
      <c r="AM499" s="4"/>
      <c r="AN499" s="5"/>
      <c r="AO499" s="8" t="s">
        <v>18</v>
      </c>
      <c r="AP499" s="4">
        <v>1.2487499999999998</v>
      </c>
      <c r="AQ499" s="4" t="s">
        <v>374</v>
      </c>
      <c r="AR499" s="4"/>
      <c r="AS499" s="5"/>
      <c r="AT499" s="8" t="s">
        <v>18</v>
      </c>
      <c r="AU499" s="4">
        <v>1.30725</v>
      </c>
      <c r="AV499" s="4" t="s">
        <v>375</v>
      </c>
      <c r="AW499" s="4"/>
      <c r="AX499" s="5"/>
      <c r="AY499" s="8" t="s">
        <v>18</v>
      </c>
      <c r="AZ499" s="4">
        <v>1.9723636363636363</v>
      </c>
      <c r="BA499" s="4" t="s">
        <v>313</v>
      </c>
      <c r="BB499" s="4"/>
      <c r="BC499" s="5"/>
      <c r="BD499" s="8" t="s">
        <v>18</v>
      </c>
      <c r="BE499" s="4">
        <v>1.3922999999999999</v>
      </c>
      <c r="BF499" s="4" t="s">
        <v>259</v>
      </c>
      <c r="BG499" s="4"/>
      <c r="BH499" s="5"/>
      <c r="BI499" s="8" t="s">
        <v>18</v>
      </c>
      <c r="BJ499" s="4">
        <v>1.9584000000000001</v>
      </c>
      <c r="BK499" s="4" t="s">
        <v>347</v>
      </c>
      <c r="BL499" s="4"/>
      <c r="BM499" s="5"/>
    </row>
    <row r="500" spans="1:65" x14ac:dyDescent="0.4">
      <c r="A500" s="9">
        <v>1</v>
      </c>
      <c r="B500" s="10">
        <v>2.0300002799997201</v>
      </c>
      <c r="C500" s="11">
        <v>145.00001999998</v>
      </c>
      <c r="D500" s="12" t="s">
        <v>34</v>
      </c>
      <c r="F500" s="9">
        <v>1</v>
      </c>
      <c r="G500" s="10">
        <v>1.8104186046511628</v>
      </c>
      <c r="H500" s="11">
        <v>12.232558139534884</v>
      </c>
      <c r="I500" s="12" t="s">
        <v>55</v>
      </c>
      <c r="K500" s="9">
        <v>1</v>
      </c>
      <c r="L500" s="10">
        <v>1.1838230088495576</v>
      </c>
      <c r="M500" s="11">
        <v>29.595575221238938</v>
      </c>
      <c r="N500" s="12" t="s">
        <v>47</v>
      </c>
      <c r="P500" s="9">
        <v>1</v>
      </c>
      <c r="Q500" s="10">
        <v>1.1753999999999998</v>
      </c>
      <c r="R500" s="11">
        <v>65.3</v>
      </c>
      <c r="S500" s="12" t="s">
        <v>88</v>
      </c>
      <c r="U500" s="9">
        <v>1</v>
      </c>
      <c r="V500" s="10">
        <v>2.4363000000000001</v>
      </c>
      <c r="W500" s="11">
        <v>116.01428571428572</v>
      </c>
      <c r="X500" s="12" t="s">
        <v>40</v>
      </c>
      <c r="Z500" s="9">
        <v>1</v>
      </c>
      <c r="AA500" s="10">
        <v>1.1099999999999999</v>
      </c>
      <c r="AB500" s="11">
        <v>7.5</v>
      </c>
      <c r="AC500" s="12" t="s">
        <v>45</v>
      </c>
      <c r="AE500" s="9">
        <v>1</v>
      </c>
      <c r="AF500" s="10">
        <v>1.1305003799996201</v>
      </c>
      <c r="AG500" s="11">
        <v>11.900003999996001</v>
      </c>
      <c r="AH500" s="12" t="s">
        <v>31</v>
      </c>
      <c r="AJ500" s="9">
        <v>1</v>
      </c>
      <c r="AK500" s="10">
        <v>2.0461</v>
      </c>
      <c r="AL500" s="11">
        <v>146.15</v>
      </c>
      <c r="AM500" s="12" t="s">
        <v>22</v>
      </c>
      <c r="AO500" s="9">
        <v>1</v>
      </c>
      <c r="AP500" s="10">
        <v>1.2487499999999998</v>
      </c>
      <c r="AQ500" s="11">
        <v>69.375</v>
      </c>
      <c r="AR500" s="12" t="s">
        <v>38</v>
      </c>
      <c r="AT500" s="9">
        <v>1</v>
      </c>
      <c r="AU500" s="10">
        <v>1.30725</v>
      </c>
      <c r="AV500" s="11">
        <v>87.15</v>
      </c>
      <c r="AW500" s="12" t="s">
        <v>58</v>
      </c>
      <c r="AY500" s="9">
        <v>1</v>
      </c>
      <c r="AZ500" s="10">
        <v>1.9723636363636363</v>
      </c>
      <c r="BA500" s="11">
        <v>123.27272727272727</v>
      </c>
      <c r="BB500" s="12" t="s">
        <v>37</v>
      </c>
      <c r="BD500" s="9">
        <v>1</v>
      </c>
      <c r="BE500" s="10">
        <v>1.3922999999999999</v>
      </c>
      <c r="BF500" s="11">
        <v>77.349999999999994</v>
      </c>
      <c r="BG500" s="12" t="s">
        <v>57</v>
      </c>
      <c r="BI500" s="9">
        <v>1</v>
      </c>
      <c r="BJ500" s="10">
        <v>1.9584000000000001</v>
      </c>
      <c r="BK500" s="11">
        <v>122.4</v>
      </c>
      <c r="BL500" s="12" t="s">
        <v>65</v>
      </c>
    </row>
    <row r="501" spans="1:65" x14ac:dyDescent="0.4">
      <c r="A501" s="13">
        <v>2</v>
      </c>
      <c r="B501" s="14">
        <v>1.7400003119996883</v>
      </c>
      <c r="C501" s="4">
        <v>72.500012999987007</v>
      </c>
      <c r="D501" s="15" t="s">
        <v>22</v>
      </c>
      <c r="F501" s="13">
        <v>2</v>
      </c>
      <c r="G501" s="14">
        <v>1.247425149700599</v>
      </c>
      <c r="H501" s="4">
        <v>31.185628742514975</v>
      </c>
      <c r="I501" s="15" t="s">
        <v>67</v>
      </c>
      <c r="K501" s="13">
        <v>2</v>
      </c>
      <c r="L501" s="14">
        <v>1.1609625866050808</v>
      </c>
      <c r="M501" s="4">
        <v>7.8443418013856814</v>
      </c>
      <c r="N501" s="15" t="s">
        <v>88</v>
      </c>
      <c r="P501" s="13">
        <v>2</v>
      </c>
      <c r="Q501" s="14">
        <v>1.139600443999556</v>
      </c>
      <c r="R501" s="4">
        <v>7.7000029999970003</v>
      </c>
      <c r="S501" s="15" t="s">
        <v>26</v>
      </c>
      <c r="U501" s="13">
        <v>2</v>
      </c>
      <c r="V501" s="14">
        <v>1.9424000000000001</v>
      </c>
      <c r="W501" s="4">
        <v>121.4</v>
      </c>
      <c r="X501" s="15" t="s">
        <v>24</v>
      </c>
      <c r="Z501" s="13">
        <v>2</v>
      </c>
      <c r="AA501" s="14">
        <v>0.95853333333333335</v>
      </c>
      <c r="AB501" s="4">
        <v>18.433333333333334</v>
      </c>
      <c r="AC501" s="15" t="s">
        <v>31</v>
      </c>
      <c r="AE501" s="13">
        <v>2</v>
      </c>
      <c r="AF501" s="14">
        <v>0.97679999999999989</v>
      </c>
      <c r="AG501" s="20">
        <v>6.6</v>
      </c>
      <c r="AH501" s="15" t="s">
        <v>45</v>
      </c>
      <c r="AJ501" s="13">
        <v>2</v>
      </c>
      <c r="AK501" s="14">
        <v>1.3425</v>
      </c>
      <c r="AL501" s="4">
        <v>89.5</v>
      </c>
      <c r="AM501" s="15" t="s">
        <v>51</v>
      </c>
      <c r="AO501" s="13">
        <v>2</v>
      </c>
      <c r="AP501" s="14">
        <v>1.0640000000000001</v>
      </c>
      <c r="AQ501" s="4">
        <v>66.5</v>
      </c>
      <c r="AR501" s="15" t="s">
        <v>35</v>
      </c>
      <c r="AT501" s="13">
        <v>2</v>
      </c>
      <c r="AU501" s="14">
        <v>1.291200311999688</v>
      </c>
      <c r="AV501" s="4">
        <v>53.800012999986997</v>
      </c>
      <c r="AW501" s="15" t="s">
        <v>51</v>
      </c>
      <c r="AY501" s="13">
        <v>2</v>
      </c>
      <c r="AZ501" s="14">
        <v>1.9195909090909089</v>
      </c>
      <c r="BA501" s="4">
        <v>127.97272727272727</v>
      </c>
      <c r="BB501" s="15" t="s">
        <v>53</v>
      </c>
      <c r="BD501" s="13">
        <v>2</v>
      </c>
      <c r="BE501" s="14">
        <v>1.3776000000000002</v>
      </c>
      <c r="BF501" s="4">
        <v>98.4</v>
      </c>
      <c r="BG501" s="15" t="s">
        <v>121</v>
      </c>
      <c r="BI501" s="13">
        <v>2</v>
      </c>
      <c r="BJ501" s="14">
        <v>1.5935999999999999</v>
      </c>
      <c r="BK501" s="4">
        <v>99.6</v>
      </c>
      <c r="BL501" s="15" t="s">
        <v>50</v>
      </c>
    </row>
    <row r="502" spans="1:65" x14ac:dyDescent="0.4">
      <c r="A502" s="13">
        <v>3</v>
      </c>
      <c r="B502" s="14">
        <v>1.2180003359996638</v>
      </c>
      <c r="C502" s="4">
        <v>43.500011999987997</v>
      </c>
      <c r="D502" s="15" t="s">
        <v>19</v>
      </c>
      <c r="F502" s="13">
        <v>3</v>
      </c>
      <c r="G502" s="14">
        <v>1.0827943722943723</v>
      </c>
      <c r="H502" s="4">
        <v>11.397835497835498</v>
      </c>
      <c r="I502" s="15" t="s">
        <v>33</v>
      </c>
      <c r="K502" s="13">
        <v>3</v>
      </c>
      <c r="L502" s="14">
        <v>0.9716002799997201</v>
      </c>
      <c r="M502" s="4">
        <v>69.400019999980003</v>
      </c>
      <c r="N502" s="15" t="s">
        <v>50</v>
      </c>
      <c r="P502" s="13">
        <v>3</v>
      </c>
      <c r="Q502" s="14">
        <v>1.065900341999658</v>
      </c>
      <c r="R502" s="4">
        <v>18.700005999993998</v>
      </c>
      <c r="S502" s="15" t="s">
        <v>51</v>
      </c>
      <c r="U502" s="13">
        <v>3</v>
      </c>
      <c r="V502" s="14">
        <v>1.5606</v>
      </c>
      <c r="W502" s="4">
        <v>86.7</v>
      </c>
      <c r="X502" s="15" t="s">
        <v>21</v>
      </c>
      <c r="Z502" s="13">
        <v>3</v>
      </c>
      <c r="AA502" s="14">
        <v>0.8568851351351352</v>
      </c>
      <c r="AB502" s="4">
        <v>40.804054054054056</v>
      </c>
      <c r="AC502" s="15" t="s">
        <v>23</v>
      </c>
      <c r="AE502" s="13">
        <v>3</v>
      </c>
      <c r="AF502" s="14">
        <v>0.91200035999964002</v>
      </c>
      <c r="AG502" s="4">
        <v>22.800008999991</v>
      </c>
      <c r="AH502" s="15" t="s">
        <v>21</v>
      </c>
      <c r="AJ502" s="13">
        <v>3</v>
      </c>
      <c r="AK502" s="14">
        <v>1.20225</v>
      </c>
      <c r="AL502" s="4">
        <v>57.25</v>
      </c>
      <c r="AM502" s="15" t="s">
        <v>34</v>
      </c>
      <c r="AO502" s="13">
        <v>3</v>
      </c>
      <c r="AP502" s="14">
        <v>0.93300000000000005</v>
      </c>
      <c r="AQ502" s="4">
        <v>62.2</v>
      </c>
      <c r="AR502" s="15" t="s">
        <v>30</v>
      </c>
      <c r="AT502" s="13">
        <v>3</v>
      </c>
      <c r="AU502" s="14">
        <v>1.2792003899996098</v>
      </c>
      <c r="AV502" s="4">
        <v>16.400004999994998</v>
      </c>
      <c r="AW502" s="15" t="s">
        <v>22</v>
      </c>
      <c r="AY502" s="13">
        <v>3</v>
      </c>
      <c r="AZ502" s="14">
        <v>1.8265333333333333</v>
      </c>
      <c r="BA502" s="4">
        <v>41.512121212121215</v>
      </c>
      <c r="BB502" s="15" t="s">
        <v>40</v>
      </c>
      <c r="BD502" s="13">
        <v>3</v>
      </c>
      <c r="BE502" s="14">
        <v>1.1836222222222224</v>
      </c>
      <c r="BF502" s="4">
        <v>42.272222222222226</v>
      </c>
      <c r="BG502" s="15" t="s">
        <v>35</v>
      </c>
      <c r="BI502" s="13">
        <v>3</v>
      </c>
      <c r="BJ502" s="14">
        <v>1.1050344827586207</v>
      </c>
      <c r="BK502" s="20">
        <v>78.931034482758619</v>
      </c>
      <c r="BL502" s="15" t="s">
        <v>57</v>
      </c>
    </row>
    <row r="503" spans="1:65" x14ac:dyDescent="0.4">
      <c r="A503" s="13">
        <v>4</v>
      </c>
      <c r="B503" s="14">
        <v>1.122000351999648</v>
      </c>
      <c r="C503" s="4">
        <v>25.500007999992</v>
      </c>
      <c r="D503" s="15" t="s">
        <v>35</v>
      </c>
      <c r="F503" s="13">
        <v>4</v>
      </c>
      <c r="G503" s="14">
        <v>0.95592727272727274</v>
      </c>
      <c r="H503" s="4">
        <v>21.725619834710745</v>
      </c>
      <c r="I503" s="15" t="s">
        <v>130</v>
      </c>
      <c r="K503" s="13">
        <v>4</v>
      </c>
      <c r="L503" s="14">
        <v>0.9007384615384616</v>
      </c>
      <c r="M503" s="4">
        <v>32.169230769230772</v>
      </c>
      <c r="N503" s="15" t="s">
        <v>69</v>
      </c>
      <c r="P503" s="13">
        <v>4</v>
      </c>
      <c r="Q503" s="14">
        <v>0.88160031899968105</v>
      </c>
      <c r="R503" s="4">
        <v>30.400010999989</v>
      </c>
      <c r="S503" s="15" t="s">
        <v>27</v>
      </c>
      <c r="U503" s="13">
        <v>4</v>
      </c>
      <c r="V503" s="14">
        <v>1.2578125</v>
      </c>
      <c r="W503" s="4">
        <v>54.6875</v>
      </c>
      <c r="X503" s="15" t="s">
        <v>29</v>
      </c>
      <c r="Z503" s="13">
        <v>4</v>
      </c>
      <c r="AA503" s="14">
        <v>0.82570617283950609</v>
      </c>
      <c r="AB503" s="4">
        <v>18.766049382716048</v>
      </c>
      <c r="AC503" s="15" t="s">
        <v>51</v>
      </c>
      <c r="AE503" s="13">
        <v>4</v>
      </c>
      <c r="AF503" s="14">
        <v>0.89989565217391299</v>
      </c>
      <c r="AG503" s="4">
        <v>32.139130434782608</v>
      </c>
      <c r="AH503" s="15" t="s">
        <v>52</v>
      </c>
      <c r="AJ503" s="13">
        <v>4</v>
      </c>
      <c r="AK503" s="14">
        <v>1.1703999999999999</v>
      </c>
      <c r="AL503" s="4">
        <v>41.8</v>
      </c>
      <c r="AM503" s="15" t="s">
        <v>42</v>
      </c>
      <c r="AO503" s="13">
        <v>4</v>
      </c>
      <c r="AP503" s="14">
        <v>0.92400000000000004</v>
      </c>
      <c r="AQ503" s="4">
        <v>66</v>
      </c>
      <c r="AR503" s="15" t="s">
        <v>19</v>
      </c>
      <c r="AT503" s="13">
        <v>4</v>
      </c>
      <c r="AU503" s="14">
        <v>1.2515555555555558</v>
      </c>
      <c r="AV503" s="4">
        <v>78.222222222222229</v>
      </c>
      <c r="AW503" s="15" t="s">
        <v>35</v>
      </c>
      <c r="AY503" s="13">
        <v>4</v>
      </c>
      <c r="AZ503" s="14">
        <v>1.8048</v>
      </c>
      <c r="BA503" s="4">
        <v>112.8</v>
      </c>
      <c r="BB503" s="15" t="s">
        <v>121</v>
      </c>
      <c r="BD503" s="13">
        <v>4</v>
      </c>
      <c r="BE503" s="14">
        <v>1.15968</v>
      </c>
      <c r="BF503" s="4">
        <v>72.48</v>
      </c>
      <c r="BG503" s="15" t="s">
        <v>59</v>
      </c>
      <c r="BI503" s="13">
        <v>4</v>
      </c>
      <c r="BJ503" s="14">
        <v>1.01400038999961</v>
      </c>
      <c r="BK503" s="4">
        <v>13.000004999994999</v>
      </c>
      <c r="BL503" s="15" t="s">
        <v>64</v>
      </c>
    </row>
    <row r="504" spans="1:65" x14ac:dyDescent="0.4">
      <c r="A504" s="13">
        <v>5</v>
      </c>
      <c r="B504" s="14">
        <v>1.0992</v>
      </c>
      <c r="C504" s="4">
        <v>61.06666666666667</v>
      </c>
      <c r="D504" s="15" t="s">
        <v>29</v>
      </c>
      <c r="F504" s="13">
        <v>5</v>
      </c>
      <c r="G504" s="14">
        <v>0.94379999999999997</v>
      </c>
      <c r="H504" s="4">
        <v>12.1</v>
      </c>
      <c r="I504" s="15" t="s">
        <v>66</v>
      </c>
      <c r="K504" s="13">
        <v>5</v>
      </c>
      <c r="L504" s="14">
        <v>0.88997468354430387</v>
      </c>
      <c r="M504" s="4">
        <v>42.379746835443036</v>
      </c>
      <c r="N504" s="15" t="s">
        <v>22</v>
      </c>
      <c r="P504" s="13">
        <v>5</v>
      </c>
      <c r="Q504" s="14">
        <v>0.84480028799971196</v>
      </c>
      <c r="R504" s="4">
        <v>52.800017999981996</v>
      </c>
      <c r="S504" s="15" t="s">
        <v>28</v>
      </c>
      <c r="U504" s="13">
        <v>5</v>
      </c>
      <c r="V504" s="14">
        <v>1.1171612903225807</v>
      </c>
      <c r="W504" s="4">
        <v>27.929032258064517</v>
      </c>
      <c r="X504" s="15" t="s">
        <v>28</v>
      </c>
      <c r="Z504" s="13">
        <v>5</v>
      </c>
      <c r="AA504" s="14">
        <v>0.78289372197309415</v>
      </c>
      <c r="AB504" s="4">
        <v>13.734977578475336</v>
      </c>
      <c r="AC504" s="15" t="s">
        <v>63</v>
      </c>
      <c r="AE504" s="13">
        <v>5</v>
      </c>
      <c r="AF504" s="14">
        <v>0.87359999999999993</v>
      </c>
      <c r="AG504" s="4">
        <v>11.2</v>
      </c>
      <c r="AH504" s="15" t="s">
        <v>61</v>
      </c>
      <c r="AJ504" s="13">
        <v>5</v>
      </c>
      <c r="AK504" s="14">
        <v>1.1282285714285716</v>
      </c>
      <c r="AL504" s="4">
        <v>70.51428571428572</v>
      </c>
      <c r="AM504" s="15" t="s">
        <v>43</v>
      </c>
      <c r="AO504" s="13">
        <v>5</v>
      </c>
      <c r="AP504" s="14">
        <v>0.92</v>
      </c>
      <c r="AQ504" s="4">
        <v>57.5</v>
      </c>
      <c r="AR504" s="15" t="s">
        <v>29</v>
      </c>
      <c r="AT504" s="13">
        <v>5</v>
      </c>
      <c r="AU504" s="14">
        <v>1.1930882352941177</v>
      </c>
      <c r="AV504" s="4">
        <v>12.558823529411764</v>
      </c>
      <c r="AW504" s="15" t="s">
        <v>29</v>
      </c>
      <c r="AY504" s="13">
        <v>5</v>
      </c>
      <c r="AZ504" s="14">
        <v>1.6283571428571431</v>
      </c>
      <c r="BA504" s="4">
        <v>47.892857142857146</v>
      </c>
      <c r="BB504" s="15" t="s">
        <v>44</v>
      </c>
      <c r="BD504" s="13">
        <v>5</v>
      </c>
      <c r="BE504" s="14">
        <v>1.1215999999999999</v>
      </c>
      <c r="BF504" s="4">
        <v>70.099999999999994</v>
      </c>
      <c r="BG504" s="15" t="s">
        <v>52</v>
      </c>
      <c r="BI504" s="13">
        <v>5</v>
      </c>
      <c r="BJ504" s="14">
        <v>0.94860028799971197</v>
      </c>
      <c r="BK504" s="4">
        <v>52.700015999984004</v>
      </c>
      <c r="BL504" s="15" t="s">
        <v>63</v>
      </c>
    </row>
    <row r="505" spans="1:65" x14ac:dyDescent="0.4">
      <c r="A505" s="13">
        <v>6</v>
      </c>
      <c r="B505" s="14">
        <v>1.0157777777777779</v>
      </c>
      <c r="C505" s="4">
        <v>67.718518518518522</v>
      </c>
      <c r="D505" s="15" t="s">
        <v>42</v>
      </c>
      <c r="F505" s="13">
        <v>6</v>
      </c>
      <c r="G505" s="14">
        <v>0.85120000000000007</v>
      </c>
      <c r="H505" s="4">
        <v>53.2</v>
      </c>
      <c r="I505" s="15" t="s">
        <v>27</v>
      </c>
      <c r="K505" s="13">
        <v>6</v>
      </c>
      <c r="L505" s="14">
        <v>0.86988091603053441</v>
      </c>
      <c r="M505" s="4">
        <v>25.58473282442748</v>
      </c>
      <c r="N505" s="15" t="s">
        <v>87</v>
      </c>
      <c r="P505" s="13">
        <v>6</v>
      </c>
      <c r="Q505" s="14">
        <v>0.7851999999999999</v>
      </c>
      <c r="R505" s="4">
        <v>15.1</v>
      </c>
      <c r="S505" s="15" t="s">
        <v>36</v>
      </c>
      <c r="U505" s="13">
        <v>6</v>
      </c>
      <c r="V505" s="14">
        <v>1.0944</v>
      </c>
      <c r="W505" s="4">
        <v>45.6</v>
      </c>
      <c r="X505" s="15" t="s">
        <v>43</v>
      </c>
      <c r="Z505" s="13">
        <v>6</v>
      </c>
      <c r="AA505" s="14">
        <v>0.75155555555555553</v>
      </c>
      <c r="AB505" s="4">
        <v>18.788888888888888</v>
      </c>
      <c r="AC505" s="15" t="s">
        <v>54</v>
      </c>
      <c r="AE505" s="13">
        <v>6</v>
      </c>
      <c r="AF505" s="14">
        <v>0.83331525423728814</v>
      </c>
      <c r="AG505" s="4">
        <v>18.938983050847458</v>
      </c>
      <c r="AH505" s="15" t="s">
        <v>23</v>
      </c>
      <c r="AJ505" s="13">
        <v>6</v>
      </c>
      <c r="AK505" s="14">
        <v>1.0044</v>
      </c>
      <c r="AL505" s="4">
        <v>55.8</v>
      </c>
      <c r="AM505" s="15" t="s">
        <v>45</v>
      </c>
      <c r="AO505" s="13">
        <v>6</v>
      </c>
      <c r="AP505" s="14">
        <v>0.80220000000000014</v>
      </c>
      <c r="AQ505" s="4">
        <v>38.200000000000003</v>
      </c>
      <c r="AR505" s="15" t="s">
        <v>45</v>
      </c>
      <c r="AT505" s="13">
        <v>6</v>
      </c>
      <c r="AU505" s="14">
        <v>1.1452003359996639</v>
      </c>
      <c r="AV505" s="4">
        <v>40.900011999987996</v>
      </c>
      <c r="AW505" s="15" t="s">
        <v>28</v>
      </c>
      <c r="AY505" s="13">
        <v>6</v>
      </c>
      <c r="AZ505" s="14">
        <v>1.4869166666666669</v>
      </c>
      <c r="BA505" s="4">
        <v>70.805555555555557</v>
      </c>
      <c r="BB505" s="15" t="s">
        <v>91</v>
      </c>
      <c r="BD505" s="13">
        <v>6</v>
      </c>
      <c r="BE505" s="14">
        <v>1.1039999999999999</v>
      </c>
      <c r="BF505" s="4">
        <v>73.599999999999994</v>
      </c>
      <c r="BG505" s="15" t="s">
        <v>93</v>
      </c>
      <c r="BI505" s="13">
        <v>6</v>
      </c>
      <c r="BJ505" s="14">
        <v>0.8879999999999999</v>
      </c>
      <c r="BK505" s="4">
        <v>6</v>
      </c>
      <c r="BL505" s="15" t="s">
        <v>61</v>
      </c>
    </row>
    <row r="506" spans="1:65" x14ac:dyDescent="0.4">
      <c r="A506" s="13">
        <v>7</v>
      </c>
      <c r="B506" s="14">
        <v>0.9882923076923078</v>
      </c>
      <c r="C506" s="4">
        <v>47.061538461538461</v>
      </c>
      <c r="D506" s="15" t="s">
        <v>49</v>
      </c>
      <c r="F506" s="13">
        <v>7</v>
      </c>
      <c r="G506" s="14">
        <v>0.74099999999999999</v>
      </c>
      <c r="H506" s="4">
        <v>13</v>
      </c>
      <c r="I506" s="15" t="s">
        <v>69</v>
      </c>
      <c r="K506" s="13">
        <v>7</v>
      </c>
      <c r="L506" s="14">
        <v>0.84240038999960998</v>
      </c>
      <c r="M506" s="4">
        <v>10.800004999995</v>
      </c>
      <c r="N506" s="15" t="s">
        <v>36</v>
      </c>
      <c r="P506" s="13">
        <v>7</v>
      </c>
      <c r="Q506" s="14">
        <v>0.78</v>
      </c>
      <c r="R506" s="4">
        <v>10</v>
      </c>
      <c r="S506" s="15" t="s">
        <v>46</v>
      </c>
      <c r="U506" s="13">
        <v>7</v>
      </c>
      <c r="V506" s="14">
        <v>1.0778000000000001</v>
      </c>
      <c r="W506" s="4">
        <v>31.7</v>
      </c>
      <c r="X506" s="15" t="s">
        <v>34</v>
      </c>
      <c r="Z506" s="13">
        <v>7</v>
      </c>
      <c r="AA506" s="14">
        <v>0.74798457583547562</v>
      </c>
      <c r="AB506" s="4">
        <v>7.8735218508997429</v>
      </c>
      <c r="AC506" s="15" t="s">
        <v>21</v>
      </c>
      <c r="AE506" s="13">
        <v>7</v>
      </c>
      <c r="AF506" s="14">
        <v>0.76860028799971203</v>
      </c>
      <c r="AG506" s="4">
        <v>42.700015999984004</v>
      </c>
      <c r="AH506" s="15" t="s">
        <v>19</v>
      </c>
      <c r="AJ506" s="13">
        <v>7</v>
      </c>
      <c r="AK506" s="14">
        <v>0.96160000000000001</v>
      </c>
      <c r="AL506" s="4">
        <v>60.1</v>
      </c>
      <c r="AM506" s="15" t="s">
        <v>26</v>
      </c>
      <c r="AO506" s="13">
        <v>7</v>
      </c>
      <c r="AP506" s="14">
        <v>0.7911999999999999</v>
      </c>
      <c r="AQ506" s="4">
        <v>34.4</v>
      </c>
      <c r="AR506" s="15" t="s">
        <v>28</v>
      </c>
      <c r="AT506" s="13">
        <v>7</v>
      </c>
      <c r="AU506" s="14">
        <v>1.0556003639996361</v>
      </c>
      <c r="AV506" s="4">
        <v>20.300006999993002</v>
      </c>
      <c r="AW506" s="15" t="s">
        <v>42</v>
      </c>
      <c r="AY506" s="13">
        <v>7</v>
      </c>
      <c r="AZ506" s="14">
        <v>1.4855624999999999</v>
      </c>
      <c r="BA506" s="4">
        <v>82.53125</v>
      </c>
      <c r="BB506" s="15" t="s">
        <v>25</v>
      </c>
      <c r="BD506" s="13">
        <v>7</v>
      </c>
      <c r="BE506" s="14">
        <v>1.0788003189996811</v>
      </c>
      <c r="BF506" s="4">
        <v>37.200010999989004</v>
      </c>
      <c r="BG506" s="15" t="s">
        <v>64</v>
      </c>
      <c r="BI506" s="13">
        <v>7</v>
      </c>
      <c r="BJ506" s="14">
        <v>0.77249999999999996</v>
      </c>
      <c r="BK506" s="4">
        <v>51.5</v>
      </c>
      <c r="BL506" s="15" t="s">
        <v>83</v>
      </c>
    </row>
    <row r="507" spans="1:65" x14ac:dyDescent="0.4">
      <c r="A507" s="13">
        <v>8</v>
      </c>
      <c r="B507" s="14">
        <v>0.92800027199972812</v>
      </c>
      <c r="C507" s="4">
        <v>58.000016999983004</v>
      </c>
      <c r="D507" s="15" t="s">
        <v>21</v>
      </c>
      <c r="F507" s="13">
        <v>8</v>
      </c>
      <c r="G507" s="14">
        <v>0.71239999999999992</v>
      </c>
      <c r="H507" s="4">
        <v>13.7</v>
      </c>
      <c r="I507" s="15" t="s">
        <v>56</v>
      </c>
      <c r="K507" s="13">
        <v>8</v>
      </c>
      <c r="L507" s="14">
        <v>0.80960032199967813</v>
      </c>
      <c r="M507" s="4">
        <v>35.200013999986005</v>
      </c>
      <c r="N507" s="15" t="s">
        <v>29</v>
      </c>
      <c r="P507" s="13">
        <v>8</v>
      </c>
      <c r="Q507" s="14">
        <v>0.76949999999999996</v>
      </c>
      <c r="R507" s="4">
        <v>8.1</v>
      </c>
      <c r="S507" s="15" t="s">
        <v>42</v>
      </c>
      <c r="U507" s="13">
        <v>8</v>
      </c>
      <c r="V507" s="14">
        <v>0.98890000000000011</v>
      </c>
      <c r="W507" s="4">
        <v>34.1</v>
      </c>
      <c r="X507" s="15" t="s">
        <v>35</v>
      </c>
      <c r="Z507" s="13">
        <v>8</v>
      </c>
      <c r="AA507" s="14">
        <v>0.7379755102040817</v>
      </c>
      <c r="AB507" s="4">
        <v>30.748979591836736</v>
      </c>
      <c r="AC507" s="15" t="s">
        <v>25</v>
      </c>
      <c r="AE507" s="13">
        <v>8</v>
      </c>
      <c r="AF507" s="14">
        <v>0.73360000000000003</v>
      </c>
      <c r="AG507" s="4">
        <v>45.85</v>
      </c>
      <c r="AH507" s="15" t="s">
        <v>68</v>
      </c>
      <c r="AJ507" s="13">
        <v>8</v>
      </c>
      <c r="AK507" s="14">
        <v>0.88713846153846154</v>
      </c>
      <c r="AL507" s="4">
        <v>26.092307692307692</v>
      </c>
      <c r="AM507" s="15" t="s">
        <v>28</v>
      </c>
      <c r="AO507" s="13">
        <v>8</v>
      </c>
      <c r="AP507" s="14">
        <v>0.73131578947368425</v>
      </c>
      <c r="AQ507" s="4">
        <v>26.118421052631579</v>
      </c>
      <c r="AR507" s="15" t="s">
        <v>63</v>
      </c>
      <c r="AT507" s="13">
        <v>8</v>
      </c>
      <c r="AU507" s="14">
        <v>0.98610034199965801</v>
      </c>
      <c r="AV507" s="4">
        <v>17.300005999993999</v>
      </c>
      <c r="AW507" s="15" t="s">
        <v>36</v>
      </c>
      <c r="AY507" s="13">
        <v>8</v>
      </c>
      <c r="AZ507" s="14">
        <v>1.2516</v>
      </c>
      <c r="BA507" s="4">
        <v>89.4</v>
      </c>
      <c r="BB507" s="15" t="s">
        <v>41</v>
      </c>
      <c r="BD507" s="13">
        <v>8</v>
      </c>
      <c r="BE507" s="14">
        <v>0.99736216216216211</v>
      </c>
      <c r="BF507" s="4">
        <v>41.556756756756755</v>
      </c>
      <c r="BG507" s="15" t="s">
        <v>65</v>
      </c>
      <c r="BI507" s="13">
        <v>8</v>
      </c>
      <c r="BJ507" s="14">
        <v>0.75390000000000001</v>
      </c>
      <c r="BK507" s="4">
        <v>35.9</v>
      </c>
      <c r="BL507" s="15" t="s">
        <v>29</v>
      </c>
    </row>
    <row r="508" spans="1:65" x14ac:dyDescent="0.4">
      <c r="A508" s="13">
        <v>9</v>
      </c>
      <c r="B508" s="14">
        <v>0.84320000000000006</v>
      </c>
      <c r="C508" s="4">
        <v>24.8</v>
      </c>
      <c r="D508" s="15" t="s">
        <v>25</v>
      </c>
      <c r="F508" s="13">
        <v>9</v>
      </c>
      <c r="G508" s="14">
        <v>0.70415311004784698</v>
      </c>
      <c r="H508" s="4">
        <v>25.148325358851675</v>
      </c>
      <c r="I508" s="15" t="s">
        <v>43</v>
      </c>
      <c r="K508" s="13">
        <v>9</v>
      </c>
      <c r="L508" s="14">
        <v>0.77197319587628854</v>
      </c>
      <c r="M508" s="4">
        <v>17.544845360824741</v>
      </c>
      <c r="N508" s="15" t="s">
        <v>58</v>
      </c>
      <c r="P508" s="13">
        <v>9</v>
      </c>
      <c r="Q508" s="14">
        <v>0.76071028037383182</v>
      </c>
      <c r="R508" s="4">
        <v>27.168224299065422</v>
      </c>
      <c r="S508" s="15" t="s">
        <v>19</v>
      </c>
      <c r="U508" s="13">
        <v>9</v>
      </c>
      <c r="V508" s="14">
        <v>0.97160000000000013</v>
      </c>
      <c r="W508" s="4">
        <v>34.700000000000003</v>
      </c>
      <c r="X508" s="15" t="s">
        <v>36</v>
      </c>
      <c r="Z508" s="13">
        <v>9</v>
      </c>
      <c r="AA508" s="14">
        <v>0.69860027999971996</v>
      </c>
      <c r="AB508" s="4">
        <v>49.900019999979996</v>
      </c>
      <c r="AC508" s="15" t="s">
        <v>19</v>
      </c>
      <c r="AE508" s="13">
        <v>9</v>
      </c>
      <c r="AF508" s="14">
        <v>0.73327766990291254</v>
      </c>
      <c r="AG508" s="4">
        <v>21.566990291262133</v>
      </c>
      <c r="AH508" s="15" t="s">
        <v>49</v>
      </c>
      <c r="AJ508" s="13">
        <v>9</v>
      </c>
      <c r="AK508" s="14">
        <v>0.8692444444444446</v>
      </c>
      <c r="AL508" s="4">
        <v>36.218518518518522</v>
      </c>
      <c r="AM508" s="15" t="s">
        <v>33</v>
      </c>
      <c r="AO508" s="13">
        <v>9</v>
      </c>
      <c r="AP508" s="14">
        <v>0.6898654292343388</v>
      </c>
      <c r="AQ508" s="4">
        <v>4.6612529002320189</v>
      </c>
      <c r="AR508" s="15" t="s">
        <v>54</v>
      </c>
      <c r="AT508" s="13">
        <v>9</v>
      </c>
      <c r="AU508" s="14">
        <v>0.95700031899968108</v>
      </c>
      <c r="AV508" s="4">
        <v>33.000010999989001</v>
      </c>
      <c r="AW508" s="15" t="s">
        <v>43</v>
      </c>
      <c r="AY508" s="13">
        <v>9</v>
      </c>
      <c r="AZ508" s="14">
        <v>1.1782440000000001</v>
      </c>
      <c r="BA508" s="4">
        <v>51.228000000000009</v>
      </c>
      <c r="BB508" s="15" t="s">
        <v>83</v>
      </c>
      <c r="BD508" s="13">
        <v>9</v>
      </c>
      <c r="BE508" s="14">
        <v>0.96905454545454561</v>
      </c>
      <c r="BF508" s="4">
        <v>46.145454545454548</v>
      </c>
      <c r="BG508" s="15" t="s">
        <v>107</v>
      </c>
      <c r="BI508" s="13">
        <v>9</v>
      </c>
      <c r="BJ508" s="14">
        <v>0.75239999999999996</v>
      </c>
      <c r="BK508" s="4">
        <v>13.2</v>
      </c>
      <c r="BL508" s="15" t="s">
        <v>31</v>
      </c>
    </row>
    <row r="509" spans="1:65" x14ac:dyDescent="0.4">
      <c r="A509" s="13">
        <v>10</v>
      </c>
      <c r="B509" s="14">
        <v>0.83835000000000004</v>
      </c>
      <c r="C509" s="4">
        <v>36.450000000000003</v>
      </c>
      <c r="D509" s="15" t="s">
        <v>52</v>
      </c>
      <c r="F509" s="13">
        <v>10</v>
      </c>
      <c r="G509" s="14">
        <v>0.69500892857142849</v>
      </c>
      <c r="H509" s="4">
        <v>46.333928571428565</v>
      </c>
      <c r="I509" s="15" t="s">
        <v>28</v>
      </c>
      <c r="K509" s="13">
        <v>10</v>
      </c>
      <c r="L509" s="14">
        <v>0.76</v>
      </c>
      <c r="M509" s="4">
        <v>8</v>
      </c>
      <c r="N509" s="15" t="s">
        <v>42</v>
      </c>
      <c r="P509" s="13">
        <v>10</v>
      </c>
      <c r="Q509" s="14">
        <v>0.74360035199964791</v>
      </c>
      <c r="R509" s="4">
        <v>16.900007999991999</v>
      </c>
      <c r="S509" s="15" t="s">
        <v>22</v>
      </c>
      <c r="U509" s="13">
        <v>10</v>
      </c>
      <c r="V509" s="14">
        <v>0.93167441860465106</v>
      </c>
      <c r="W509" s="4">
        <v>21.174418604651162</v>
      </c>
      <c r="X509" s="15" t="s">
        <v>27</v>
      </c>
      <c r="Z509" s="13">
        <v>10</v>
      </c>
      <c r="AA509" s="14">
        <v>0.66880028799971192</v>
      </c>
      <c r="AB509" s="4">
        <v>41.800017999981996</v>
      </c>
      <c r="AC509" s="15" t="s">
        <v>27</v>
      </c>
      <c r="AE509" s="13">
        <v>10</v>
      </c>
      <c r="AF509" s="14">
        <v>0.73210337078651688</v>
      </c>
      <c r="AG509" s="4">
        <v>25.244943820224719</v>
      </c>
      <c r="AH509" s="15" t="s">
        <v>51</v>
      </c>
      <c r="AJ509" s="13">
        <v>10</v>
      </c>
      <c r="AK509" s="14">
        <v>0.82569999999999999</v>
      </c>
      <c r="AL509" s="4">
        <v>35.9</v>
      </c>
      <c r="AM509" s="15" t="s">
        <v>21</v>
      </c>
      <c r="AO509" s="13">
        <v>10</v>
      </c>
      <c r="AP509" s="14">
        <v>0.68124521739130428</v>
      </c>
      <c r="AQ509" s="4">
        <v>8.7339130434782604</v>
      </c>
      <c r="AR509" s="15" t="s">
        <v>36</v>
      </c>
      <c r="AT509" s="13">
        <v>10</v>
      </c>
      <c r="AU509" s="14">
        <v>0.95200000000000007</v>
      </c>
      <c r="AV509" s="4">
        <v>59.5</v>
      </c>
      <c r="AW509" s="15" t="s">
        <v>33</v>
      </c>
      <c r="AY509" s="13">
        <v>10</v>
      </c>
      <c r="AZ509" s="14">
        <v>1.1004</v>
      </c>
      <c r="BA509" s="4">
        <v>39.299999999999997</v>
      </c>
      <c r="BB509" s="15" t="s">
        <v>61</v>
      </c>
      <c r="BD509" s="13">
        <v>10</v>
      </c>
      <c r="BE509" s="14">
        <v>0.94989999999999997</v>
      </c>
      <c r="BF509" s="4">
        <v>41.3</v>
      </c>
      <c r="BG509" s="15" t="s">
        <v>69</v>
      </c>
      <c r="BI509" s="13">
        <v>10</v>
      </c>
      <c r="BJ509" s="14">
        <v>0.74880036399963601</v>
      </c>
      <c r="BK509" s="4">
        <v>14.400006999993</v>
      </c>
      <c r="BL509" s="15" t="s">
        <v>33</v>
      </c>
    </row>
    <row r="510" spans="1:65" x14ac:dyDescent="0.4">
      <c r="A510" s="13">
        <v>11</v>
      </c>
      <c r="B510" s="14">
        <v>0.78800000000000003</v>
      </c>
      <c r="C510" s="4">
        <v>19.7</v>
      </c>
      <c r="D510" s="15" t="s">
        <v>46</v>
      </c>
      <c r="F510" s="13">
        <v>11</v>
      </c>
      <c r="G510" s="14">
        <v>0.65116800000000008</v>
      </c>
      <c r="H510" s="4">
        <v>19.152000000000001</v>
      </c>
      <c r="I510" s="15" t="s">
        <v>86</v>
      </c>
      <c r="K510" s="13">
        <v>11</v>
      </c>
      <c r="L510" s="14">
        <v>0.73530000000000006</v>
      </c>
      <c r="M510" s="4">
        <v>12.9</v>
      </c>
      <c r="N510" s="15" t="s">
        <v>67</v>
      </c>
      <c r="P510" s="13">
        <v>11</v>
      </c>
      <c r="Q510" s="14">
        <v>0.72817391304347823</v>
      </c>
      <c r="R510" s="4">
        <v>18.204347826086956</v>
      </c>
      <c r="S510" s="15" t="s">
        <v>38</v>
      </c>
      <c r="U510" s="13">
        <v>11</v>
      </c>
      <c r="V510" s="14">
        <v>0.74880000000000002</v>
      </c>
      <c r="W510" s="4">
        <v>14.4</v>
      </c>
      <c r="X510" s="15" t="s">
        <v>19</v>
      </c>
      <c r="Z510" s="13">
        <v>11</v>
      </c>
      <c r="AA510" s="14">
        <v>0.65965096952908597</v>
      </c>
      <c r="AB510" s="4">
        <v>8.4570637119113581</v>
      </c>
      <c r="AC510" s="15" t="s">
        <v>37</v>
      </c>
      <c r="AE510" s="13">
        <v>11</v>
      </c>
      <c r="AF510" s="14">
        <v>0.70140000000000002</v>
      </c>
      <c r="AG510" s="4">
        <v>33.4</v>
      </c>
      <c r="AH510" s="15" t="s">
        <v>64</v>
      </c>
      <c r="AJ510" s="13">
        <v>11</v>
      </c>
      <c r="AK510" s="14">
        <v>0.77293333333333325</v>
      </c>
      <c r="AL510" s="20">
        <v>17.566666666666666</v>
      </c>
      <c r="AM510" s="15" t="s">
        <v>23</v>
      </c>
      <c r="AO510" s="13">
        <v>11</v>
      </c>
      <c r="AP510" s="14">
        <v>0.67200000000000004</v>
      </c>
      <c r="AQ510" s="4">
        <v>28</v>
      </c>
      <c r="AR510" s="15" t="s">
        <v>31</v>
      </c>
      <c r="AT510" s="13">
        <v>11</v>
      </c>
      <c r="AU510" s="14">
        <v>0.92230000000000001</v>
      </c>
      <c r="AV510" s="4">
        <v>40.1</v>
      </c>
      <c r="AW510" s="15" t="s">
        <v>27</v>
      </c>
      <c r="AY510" s="13">
        <v>11</v>
      </c>
      <c r="AZ510" s="14">
        <v>1.0993655172413792</v>
      </c>
      <c r="BA510" s="4">
        <v>45.806896551724137</v>
      </c>
      <c r="BB510" s="15" t="s">
        <v>52</v>
      </c>
      <c r="BD510" s="13">
        <v>11</v>
      </c>
      <c r="BE510" s="14">
        <v>0.91200000000000003</v>
      </c>
      <c r="BF510" s="4">
        <v>22.8</v>
      </c>
      <c r="BG510" s="15" t="s">
        <v>84</v>
      </c>
      <c r="BI510" s="13">
        <v>11</v>
      </c>
      <c r="BJ510" s="14">
        <v>0.73276872964169382</v>
      </c>
      <c r="BK510" s="4">
        <v>7.7133550488599347</v>
      </c>
      <c r="BL510" s="15" t="s">
        <v>53</v>
      </c>
    </row>
    <row r="511" spans="1:65" x14ac:dyDescent="0.4">
      <c r="A511" s="13">
        <v>12</v>
      </c>
      <c r="B511" s="14">
        <v>0.74367123287671233</v>
      </c>
      <c r="C511" s="4">
        <v>25.643835616438356</v>
      </c>
      <c r="D511" s="15" t="s">
        <v>65</v>
      </c>
      <c r="F511" s="13">
        <v>12</v>
      </c>
      <c r="G511" s="14">
        <v>0.6207628865979381</v>
      </c>
      <c r="H511" s="4">
        <v>26.989690721649485</v>
      </c>
      <c r="I511" s="15" t="s">
        <v>26</v>
      </c>
      <c r="K511" s="13">
        <v>12</v>
      </c>
      <c r="L511" s="14">
        <v>0.70719999999999994</v>
      </c>
      <c r="M511" s="4">
        <v>13.6</v>
      </c>
      <c r="N511" s="15" t="s">
        <v>26</v>
      </c>
      <c r="P511" s="13">
        <v>12</v>
      </c>
      <c r="Q511" s="14">
        <v>0.69139550561797747</v>
      </c>
      <c r="R511" s="4">
        <v>32.923595505617975</v>
      </c>
      <c r="S511" s="15" t="s">
        <v>37</v>
      </c>
      <c r="U511" s="13">
        <v>12</v>
      </c>
      <c r="V511" s="14">
        <v>0.73827042253521125</v>
      </c>
      <c r="W511" s="4">
        <v>12.952112676056338</v>
      </c>
      <c r="X511" s="15" t="s">
        <v>51</v>
      </c>
      <c r="Z511" s="13">
        <v>12</v>
      </c>
      <c r="AA511" s="14">
        <v>0.65201230769230767</v>
      </c>
      <c r="AB511" s="4">
        <v>23.286153846153844</v>
      </c>
      <c r="AC511" s="15" t="s">
        <v>61</v>
      </c>
      <c r="AE511" s="13">
        <v>12</v>
      </c>
      <c r="AF511" s="14">
        <v>0.67040028799971196</v>
      </c>
      <c r="AG511" s="4">
        <v>41.900017999981998</v>
      </c>
      <c r="AH511" s="15" t="s">
        <v>36</v>
      </c>
      <c r="AJ511" s="13">
        <v>12</v>
      </c>
      <c r="AK511" s="14">
        <v>0.7270714285714287</v>
      </c>
      <c r="AL511" s="4">
        <v>25.071428571428573</v>
      </c>
      <c r="AM511" s="15" t="s">
        <v>29</v>
      </c>
      <c r="AO511" s="13">
        <v>12</v>
      </c>
      <c r="AP511" s="14">
        <v>0.64792000000000005</v>
      </c>
      <c r="AQ511" s="4">
        <v>12.46</v>
      </c>
      <c r="AR511" s="15" t="s">
        <v>40</v>
      </c>
      <c r="AT511" s="13">
        <v>12</v>
      </c>
      <c r="AU511" s="14">
        <v>0.875</v>
      </c>
      <c r="AV511" s="4">
        <v>62.5</v>
      </c>
      <c r="AW511" s="15" t="s">
        <v>68</v>
      </c>
      <c r="AY511" s="13">
        <v>12</v>
      </c>
      <c r="AZ511" s="14">
        <v>0.99897777777777774</v>
      </c>
      <c r="BA511" s="4">
        <v>17.525925925925925</v>
      </c>
      <c r="BB511" s="15" t="s">
        <v>32</v>
      </c>
      <c r="BD511" s="13">
        <v>12</v>
      </c>
      <c r="BE511" s="14">
        <v>0.87833333333333341</v>
      </c>
      <c r="BF511" s="4">
        <v>25.833333333333332</v>
      </c>
      <c r="BG511" s="15" t="s">
        <v>58</v>
      </c>
      <c r="BI511" s="13">
        <v>12</v>
      </c>
      <c r="BJ511" s="14">
        <v>0.72569600000000001</v>
      </c>
      <c r="BK511" s="4">
        <v>31.552</v>
      </c>
      <c r="BL511" s="15" t="s">
        <v>69</v>
      </c>
    </row>
    <row r="512" spans="1:65" x14ac:dyDescent="0.4">
      <c r="A512" s="13">
        <v>13</v>
      </c>
      <c r="B512" s="14">
        <v>0.73439999999999994</v>
      </c>
      <c r="C512" s="4">
        <v>45.9</v>
      </c>
      <c r="D512" s="15" t="s">
        <v>41</v>
      </c>
      <c r="F512" s="13">
        <v>13</v>
      </c>
      <c r="G512" s="14">
        <v>0.6186548780487805</v>
      </c>
      <c r="H512" s="4">
        <v>21.332926829268292</v>
      </c>
      <c r="I512" s="15" t="s">
        <v>47</v>
      </c>
      <c r="K512" s="13">
        <v>13</v>
      </c>
      <c r="L512" s="14">
        <v>0.68573846153846163</v>
      </c>
      <c r="M512" s="4">
        <v>23.646153846153847</v>
      </c>
      <c r="N512" s="15" t="s">
        <v>30</v>
      </c>
      <c r="P512" s="13">
        <v>13</v>
      </c>
      <c r="Q512" s="14">
        <v>0.65620000000000012</v>
      </c>
      <c r="R512" s="4">
        <v>19.3</v>
      </c>
      <c r="S512" s="15" t="s">
        <v>39</v>
      </c>
      <c r="U512" s="13">
        <v>13</v>
      </c>
      <c r="V512" s="14">
        <v>0.50700000000000001</v>
      </c>
      <c r="W512" s="4">
        <v>6.5</v>
      </c>
      <c r="X512" s="15" t="s">
        <v>22</v>
      </c>
      <c r="Z512" s="13">
        <v>13</v>
      </c>
      <c r="AA512" s="14">
        <v>0.62220000000000009</v>
      </c>
      <c r="AB512" s="4">
        <v>18.3</v>
      </c>
      <c r="AC512" s="15" t="s">
        <v>40</v>
      </c>
      <c r="AE512" s="13">
        <v>13</v>
      </c>
      <c r="AF512" s="14">
        <v>0.65240027999971995</v>
      </c>
      <c r="AG512" s="4">
        <v>46.600019999979999</v>
      </c>
      <c r="AH512" s="15" t="s">
        <v>40</v>
      </c>
      <c r="AJ512" s="13">
        <v>13</v>
      </c>
      <c r="AK512" s="14">
        <v>0.69599999999999995</v>
      </c>
      <c r="AL512" s="4">
        <v>17.399999999999999</v>
      </c>
      <c r="AM512" s="15" t="s">
        <v>50</v>
      </c>
      <c r="AO512" s="13">
        <v>13</v>
      </c>
      <c r="AP512" s="14">
        <v>0.63650000000000007</v>
      </c>
      <c r="AQ512" s="20">
        <v>6.7</v>
      </c>
      <c r="AR512" s="15" t="s">
        <v>37</v>
      </c>
      <c r="AT512" s="13">
        <v>13</v>
      </c>
      <c r="AU512" s="14">
        <v>0.87119999999999997</v>
      </c>
      <c r="AV512" s="4">
        <v>19.8</v>
      </c>
      <c r="AW512" s="15" t="s">
        <v>47</v>
      </c>
      <c r="AY512" s="13">
        <v>13</v>
      </c>
      <c r="AZ512" s="14">
        <v>0.95990000000000009</v>
      </c>
      <c r="BA512" s="4">
        <v>33.1</v>
      </c>
      <c r="BB512" s="15" t="s">
        <v>65</v>
      </c>
      <c r="BD512" s="13">
        <v>13</v>
      </c>
      <c r="BE512" s="14">
        <v>0.84737560975609749</v>
      </c>
      <c r="BF512" s="4">
        <v>19.258536585365853</v>
      </c>
      <c r="BG512" s="15" t="s">
        <v>87</v>
      </c>
      <c r="BI512" s="13">
        <v>13</v>
      </c>
      <c r="BJ512" s="14">
        <v>0.72225425531914889</v>
      </c>
      <c r="BK512" s="4">
        <v>24.905319148936169</v>
      </c>
      <c r="BL512" s="15" t="s">
        <v>47</v>
      </c>
    </row>
    <row r="513" spans="1:65" x14ac:dyDescent="0.4">
      <c r="A513" s="13">
        <v>14</v>
      </c>
      <c r="B513" s="14">
        <v>0.71250034199965806</v>
      </c>
      <c r="C513" s="20">
        <v>12.500005999994</v>
      </c>
      <c r="D513" s="15" t="s">
        <v>39</v>
      </c>
      <c r="F513" s="13">
        <v>14</v>
      </c>
      <c r="G513" s="14">
        <v>0.61760027199972811</v>
      </c>
      <c r="H513" s="4">
        <v>38.600016999983005</v>
      </c>
      <c r="I513" s="15" t="s">
        <v>32</v>
      </c>
      <c r="K513" s="13">
        <v>14</v>
      </c>
      <c r="L513" s="14">
        <v>0.63119999999999998</v>
      </c>
      <c r="M513" s="4">
        <v>26.3</v>
      </c>
      <c r="N513" s="15" t="s">
        <v>35</v>
      </c>
      <c r="P513" s="13">
        <v>14</v>
      </c>
      <c r="Q513" s="14">
        <v>0.63941284403669718</v>
      </c>
      <c r="R513" s="4">
        <v>26.642201834862384</v>
      </c>
      <c r="S513" s="15" t="s">
        <v>68</v>
      </c>
      <c r="U513" s="13">
        <v>14</v>
      </c>
      <c r="V513" s="14">
        <v>0.34039999999999998</v>
      </c>
      <c r="W513" s="20">
        <v>2.2999999999999998</v>
      </c>
      <c r="X513" s="15" t="s">
        <v>42</v>
      </c>
      <c r="Z513" s="13">
        <v>14</v>
      </c>
      <c r="AA513" s="14">
        <v>0.57869999999999988</v>
      </c>
      <c r="AB513" s="4">
        <v>32.15</v>
      </c>
      <c r="AC513" s="15" t="s">
        <v>24</v>
      </c>
      <c r="AE513" s="13">
        <v>14</v>
      </c>
      <c r="AF513" s="14">
        <v>0.64410000000000012</v>
      </c>
      <c r="AG513" s="4">
        <v>11.3</v>
      </c>
      <c r="AH513" s="15" t="s">
        <v>30</v>
      </c>
      <c r="AJ513" s="13">
        <v>14</v>
      </c>
      <c r="AK513" s="14">
        <v>0.66120000000000012</v>
      </c>
      <c r="AL513" s="4">
        <v>11.600000000000001</v>
      </c>
      <c r="AM513" s="15" t="s">
        <v>35</v>
      </c>
      <c r="AO513" s="13">
        <v>14</v>
      </c>
      <c r="AP513" s="14">
        <v>0.59765413533834577</v>
      </c>
      <c r="AQ513" s="4">
        <v>14.941353383458644</v>
      </c>
      <c r="AR513" s="15" t="s">
        <v>25</v>
      </c>
      <c r="AT513" s="13">
        <v>14</v>
      </c>
      <c r="AU513" s="14">
        <v>0.86020000000000008</v>
      </c>
      <c r="AV513" s="4">
        <v>25.3</v>
      </c>
      <c r="AW513" s="15" t="s">
        <v>39</v>
      </c>
      <c r="AY513" s="13">
        <v>14</v>
      </c>
      <c r="AZ513" s="14">
        <v>0.88</v>
      </c>
      <c r="BA513" s="4">
        <v>22</v>
      </c>
      <c r="BB513" s="15" t="s">
        <v>85</v>
      </c>
      <c r="BD513" s="13">
        <v>14</v>
      </c>
      <c r="BE513" s="14">
        <v>0.68640000000000001</v>
      </c>
      <c r="BF513" s="4">
        <v>8.8000000000000007</v>
      </c>
      <c r="BG513" s="15" t="s">
        <v>85</v>
      </c>
      <c r="BI513" s="13">
        <v>14</v>
      </c>
      <c r="BJ513" s="14">
        <v>0.7125086956521739</v>
      </c>
      <c r="BK513" s="4">
        <v>25.446739130434782</v>
      </c>
      <c r="BL513" s="15" t="s">
        <v>58</v>
      </c>
    </row>
    <row r="514" spans="1:65" x14ac:dyDescent="0.4">
      <c r="A514" s="13">
        <v>15</v>
      </c>
      <c r="B514" s="14">
        <v>0.6512</v>
      </c>
      <c r="C514" s="4">
        <v>4.4000000000000004</v>
      </c>
      <c r="D514" s="18" t="s">
        <v>38</v>
      </c>
      <c r="F514" s="13">
        <v>15</v>
      </c>
      <c r="G514" s="14">
        <v>0.61110000000000009</v>
      </c>
      <c r="H514" s="4">
        <v>29.1</v>
      </c>
      <c r="I514" s="18" t="s">
        <v>94</v>
      </c>
      <c r="K514" s="13">
        <v>15</v>
      </c>
      <c r="L514" s="14">
        <v>0.54400000000000004</v>
      </c>
      <c r="M514" s="4">
        <v>34</v>
      </c>
      <c r="N514" s="18" t="s">
        <v>57</v>
      </c>
      <c r="P514" s="13">
        <v>15</v>
      </c>
      <c r="Q514" s="14">
        <v>0.62330000000000008</v>
      </c>
      <c r="R514" s="4">
        <v>27.1</v>
      </c>
      <c r="S514" s="18" t="s">
        <v>29</v>
      </c>
      <c r="U514" s="13">
        <v>15</v>
      </c>
      <c r="V514" s="14">
        <v>0.28784999999999999</v>
      </c>
      <c r="W514" s="4">
        <v>3.03</v>
      </c>
      <c r="X514" s="18" t="s">
        <v>26</v>
      </c>
      <c r="Z514" s="13">
        <v>15</v>
      </c>
      <c r="AA514" s="14">
        <v>0.54810000000000003</v>
      </c>
      <c r="AB514" s="4">
        <v>18.899999999999999</v>
      </c>
      <c r="AC514" s="18" t="s">
        <v>49</v>
      </c>
      <c r="AE514" s="13">
        <v>15</v>
      </c>
      <c r="AF514" s="14">
        <v>0.64227182320441989</v>
      </c>
      <c r="AG514" s="4">
        <v>12.351381215469614</v>
      </c>
      <c r="AH514" s="18" t="s">
        <v>53</v>
      </c>
      <c r="AJ514" s="13">
        <v>15</v>
      </c>
      <c r="AK514" s="14">
        <v>0.66052682926829265</v>
      </c>
      <c r="AL514" s="4">
        <v>12.702439024390245</v>
      </c>
      <c r="AM514" s="18" t="s">
        <v>30</v>
      </c>
      <c r="AO514" s="13">
        <v>15</v>
      </c>
      <c r="AP514" s="14">
        <v>0.51816470588235297</v>
      </c>
      <c r="AQ514" s="4">
        <v>11.776470588235295</v>
      </c>
      <c r="AR514" s="18" t="s">
        <v>46</v>
      </c>
      <c r="AT514" s="13">
        <v>15</v>
      </c>
      <c r="AU514" s="14">
        <v>0.84420000000000006</v>
      </c>
      <c r="AV514" s="4">
        <v>40.200000000000003</v>
      </c>
      <c r="AW514" s="18" t="s">
        <v>46</v>
      </c>
      <c r="AY514" s="13">
        <v>15</v>
      </c>
      <c r="AZ514" s="14">
        <v>0.71239999999999992</v>
      </c>
      <c r="BA514" s="4">
        <v>13.7</v>
      </c>
      <c r="BB514" s="18" t="s">
        <v>60</v>
      </c>
      <c r="BD514" s="13">
        <v>15</v>
      </c>
      <c r="BE514" s="14">
        <v>0.60839999999999994</v>
      </c>
      <c r="BF514" s="20">
        <v>11.7</v>
      </c>
      <c r="BG514" s="18" t="s">
        <v>90</v>
      </c>
      <c r="BI514" s="13">
        <v>15</v>
      </c>
      <c r="BJ514" s="14">
        <v>0.68199999999999994</v>
      </c>
      <c r="BK514" s="4">
        <v>15.5</v>
      </c>
      <c r="BL514" s="18" t="s">
        <v>41</v>
      </c>
    </row>
    <row r="515" spans="1:65" x14ac:dyDescent="0.4">
      <c r="A515" s="13">
        <v>16</v>
      </c>
      <c r="B515" s="14">
        <v>0.62920036399963597</v>
      </c>
      <c r="C515" s="4">
        <v>12.100006999992999</v>
      </c>
      <c r="D515" s="18" t="s">
        <v>37</v>
      </c>
      <c r="F515" s="13">
        <v>16</v>
      </c>
      <c r="G515" s="14">
        <v>0.60240000000000005</v>
      </c>
      <c r="H515" s="4">
        <v>25.1</v>
      </c>
      <c r="I515" s="18" t="s">
        <v>53</v>
      </c>
      <c r="K515" s="13">
        <v>16</v>
      </c>
      <c r="L515" s="14">
        <v>0.54239999999999999</v>
      </c>
      <c r="M515" s="4">
        <v>33.9</v>
      </c>
      <c r="N515" s="18" t="s">
        <v>51</v>
      </c>
      <c r="P515" s="13">
        <v>16</v>
      </c>
      <c r="Q515" s="14">
        <v>0.55649999999999999</v>
      </c>
      <c r="R515" s="4">
        <v>37.1</v>
      </c>
      <c r="S515" s="18" t="s">
        <v>54</v>
      </c>
      <c r="U515" s="13">
        <v>16</v>
      </c>
      <c r="V515" s="14">
        <v>0</v>
      </c>
      <c r="W515" s="4">
        <v>0</v>
      </c>
      <c r="X515" s="18" t="s">
        <v>62</v>
      </c>
      <c r="Z515" s="13">
        <v>16</v>
      </c>
      <c r="AA515" s="14">
        <v>0.53121221374045802</v>
      </c>
      <c r="AB515" s="4">
        <v>23.096183206106872</v>
      </c>
      <c r="AC515" s="18" t="s">
        <v>60</v>
      </c>
      <c r="AE515" s="13">
        <v>16</v>
      </c>
      <c r="AF515" s="14">
        <v>0.63019999999999998</v>
      </c>
      <c r="AG515" s="4">
        <v>27.4</v>
      </c>
      <c r="AH515" s="18" t="s">
        <v>33</v>
      </c>
      <c r="AJ515" s="13">
        <v>16</v>
      </c>
      <c r="AK515" s="14">
        <v>0.46020000000000005</v>
      </c>
      <c r="AL515" s="4">
        <v>5.9</v>
      </c>
      <c r="AM515" s="18" t="s">
        <v>24</v>
      </c>
      <c r="AO515" s="13">
        <v>16</v>
      </c>
      <c r="AP515" s="14">
        <v>0.50320000000000009</v>
      </c>
      <c r="AQ515" s="4">
        <v>14.8</v>
      </c>
      <c r="AR515" s="18" t="s">
        <v>24</v>
      </c>
      <c r="AT515" s="13">
        <v>16</v>
      </c>
      <c r="AU515" s="14">
        <v>0.81200000000000006</v>
      </c>
      <c r="AV515" s="4">
        <v>20.3</v>
      </c>
      <c r="AW515" s="18" t="s">
        <v>88</v>
      </c>
      <c r="AY515" s="13">
        <v>16</v>
      </c>
      <c r="AZ515" s="14">
        <v>0.70199999999999996</v>
      </c>
      <c r="BA515" s="20">
        <v>9</v>
      </c>
      <c r="BB515" s="18" t="s">
        <v>49</v>
      </c>
      <c r="BD515" s="13">
        <v>16</v>
      </c>
      <c r="BE515" s="14">
        <v>0.5623999999999999</v>
      </c>
      <c r="BF515" s="4">
        <v>3.8</v>
      </c>
      <c r="BG515" s="18" t="s">
        <v>91</v>
      </c>
      <c r="BI515" s="13">
        <v>16</v>
      </c>
      <c r="BJ515" s="14">
        <v>0.64573793103448274</v>
      </c>
      <c r="BK515" s="4">
        <v>26.905747126436779</v>
      </c>
      <c r="BL515" s="18" t="s">
        <v>59</v>
      </c>
    </row>
    <row r="516" spans="1:65" ht="19.5" thickBot="1" x14ac:dyDescent="0.45">
      <c r="A516" s="13">
        <v>17</v>
      </c>
      <c r="B516" s="14">
        <v>0.57000037999962005</v>
      </c>
      <c r="C516" s="4">
        <v>6.0000039999960002</v>
      </c>
      <c r="D516" s="18" t="s">
        <v>54</v>
      </c>
      <c r="F516" s="13">
        <v>17</v>
      </c>
      <c r="G516" s="14">
        <v>0.59053584905660361</v>
      </c>
      <c r="H516" s="20">
        <v>32.807547169811315</v>
      </c>
      <c r="I516" s="18" t="s">
        <v>23</v>
      </c>
      <c r="K516" s="13">
        <v>17</v>
      </c>
      <c r="L516" s="14">
        <v>0.54179999999999995</v>
      </c>
      <c r="M516" s="4">
        <v>30.1</v>
      </c>
      <c r="N516" s="18" t="s">
        <v>107</v>
      </c>
      <c r="P516" s="13">
        <v>17</v>
      </c>
      <c r="Q516" s="14">
        <v>0.54586666666666672</v>
      </c>
      <c r="R516" s="4">
        <v>34.116666666666667</v>
      </c>
      <c r="S516" s="18" t="s">
        <v>30</v>
      </c>
      <c r="U516" s="13">
        <v>17</v>
      </c>
      <c r="V516" s="14">
        <v>0</v>
      </c>
      <c r="W516" s="4">
        <v>0</v>
      </c>
      <c r="X516" s="18" t="s">
        <v>62</v>
      </c>
      <c r="Z516" s="13">
        <v>17</v>
      </c>
      <c r="AA516" s="14">
        <v>0.52349999999999997</v>
      </c>
      <c r="AB516" s="4">
        <v>34.9</v>
      </c>
      <c r="AC516" s="18" t="s">
        <v>30</v>
      </c>
      <c r="AE516" s="13">
        <v>17</v>
      </c>
      <c r="AF516" s="14">
        <v>0.58799999999999997</v>
      </c>
      <c r="AG516" s="4">
        <v>24.5</v>
      </c>
      <c r="AH516" s="18" t="s">
        <v>44</v>
      </c>
      <c r="AJ516" s="13">
        <v>17</v>
      </c>
      <c r="AK516" s="14">
        <v>0.45879999999999999</v>
      </c>
      <c r="AL516" s="4">
        <v>3.1</v>
      </c>
      <c r="AM516" s="18" t="s">
        <v>31</v>
      </c>
      <c r="AO516" s="13">
        <v>17</v>
      </c>
      <c r="AP516" s="14">
        <v>0.44370000000000004</v>
      </c>
      <c r="AQ516" s="4">
        <v>15.3</v>
      </c>
      <c r="AR516" s="18" t="s">
        <v>51</v>
      </c>
      <c r="AT516" s="13">
        <v>17</v>
      </c>
      <c r="AU516" s="14">
        <v>0.79379999999999995</v>
      </c>
      <c r="AV516" s="4">
        <v>44.1</v>
      </c>
      <c r="AW516" s="18" t="s">
        <v>41</v>
      </c>
      <c r="AY516" s="13">
        <v>17</v>
      </c>
      <c r="AZ516" s="14">
        <v>0.48840044399955596</v>
      </c>
      <c r="BA516" s="4">
        <v>3.300002999997</v>
      </c>
      <c r="BB516" s="18" t="s">
        <v>48</v>
      </c>
      <c r="BD516" s="13">
        <v>17</v>
      </c>
      <c r="BE516" s="14">
        <v>0.5586000000000001</v>
      </c>
      <c r="BF516" s="4">
        <v>9.8000000000000007</v>
      </c>
      <c r="BG516" s="18" t="s">
        <v>130</v>
      </c>
      <c r="BI516" s="13">
        <v>17</v>
      </c>
      <c r="BJ516" s="14">
        <v>0.63200000000000001</v>
      </c>
      <c r="BK516" s="4">
        <v>15.8</v>
      </c>
      <c r="BL516" s="18" t="s">
        <v>66</v>
      </c>
    </row>
    <row r="517" spans="1:65" ht="19.5" thickBot="1" x14ac:dyDescent="0.45">
      <c r="A517" s="40">
        <v>18</v>
      </c>
      <c r="B517" s="22">
        <v>0.47579999999999995</v>
      </c>
      <c r="C517" s="23">
        <v>6.1</v>
      </c>
      <c r="D517" s="24" t="s">
        <v>60</v>
      </c>
      <c r="F517" s="40">
        <v>18</v>
      </c>
      <c r="G517" s="22">
        <v>0.5292</v>
      </c>
      <c r="H517" s="23">
        <v>37.799999999999997</v>
      </c>
      <c r="I517" s="24" t="s">
        <v>30</v>
      </c>
      <c r="K517" s="40">
        <v>18</v>
      </c>
      <c r="L517" s="22">
        <v>0.52649999999999997</v>
      </c>
      <c r="M517" s="23">
        <v>35.1</v>
      </c>
      <c r="N517" s="24" t="s">
        <v>68</v>
      </c>
      <c r="P517" s="40">
        <v>18</v>
      </c>
      <c r="Q517" s="22">
        <v>0.54125866666666667</v>
      </c>
      <c r="R517" s="23">
        <v>38.661333333333332</v>
      </c>
      <c r="S517" s="24" t="s">
        <v>35</v>
      </c>
      <c r="U517" s="40">
        <v>18</v>
      </c>
      <c r="V517" s="22">
        <v>0</v>
      </c>
      <c r="W517" s="23">
        <v>0</v>
      </c>
      <c r="X517" s="24" t="s">
        <v>62</v>
      </c>
      <c r="Z517" s="40">
        <v>18</v>
      </c>
      <c r="AA517" s="22">
        <v>0.50251546391752577</v>
      </c>
      <c r="AB517" s="23">
        <v>31.407216494845361</v>
      </c>
      <c r="AC517" s="24" t="s">
        <v>52</v>
      </c>
      <c r="AE517" s="40">
        <v>18</v>
      </c>
      <c r="AF517" s="22">
        <v>0.51149999999999995</v>
      </c>
      <c r="AG517" s="23">
        <v>34.1</v>
      </c>
      <c r="AH517" s="24" t="s">
        <v>50</v>
      </c>
      <c r="AJ517" s="40">
        <v>18</v>
      </c>
      <c r="AK517" s="22">
        <v>0.42497468354430379</v>
      </c>
      <c r="AL517" s="23">
        <v>4.4734177215189872</v>
      </c>
      <c r="AM517" s="24" t="s">
        <v>36</v>
      </c>
      <c r="AO517" s="40">
        <v>18</v>
      </c>
      <c r="AP517" s="22">
        <v>0.43890000000000001</v>
      </c>
      <c r="AQ517" s="23">
        <v>7.7</v>
      </c>
      <c r="AR517" s="24" t="s">
        <v>21</v>
      </c>
      <c r="AT517" s="40">
        <v>18</v>
      </c>
      <c r="AU517" s="22">
        <v>0.38480044399955604</v>
      </c>
      <c r="AV517" s="23">
        <v>2.6000029999970002</v>
      </c>
      <c r="AW517" s="24" t="s">
        <v>26</v>
      </c>
      <c r="AY517" s="40">
        <v>18</v>
      </c>
      <c r="AZ517" s="22">
        <v>0.40849999999999997</v>
      </c>
      <c r="BA517" s="23">
        <v>4.3</v>
      </c>
      <c r="BB517" s="24" t="s">
        <v>64</v>
      </c>
      <c r="BD517" s="40">
        <v>18</v>
      </c>
      <c r="BE517" s="22">
        <v>0.40849999999999997</v>
      </c>
      <c r="BF517" s="23">
        <v>4.3</v>
      </c>
      <c r="BG517" s="24" t="s">
        <v>89</v>
      </c>
      <c r="BI517" s="40">
        <v>18</v>
      </c>
      <c r="BJ517" s="22">
        <v>0.57120000000000004</v>
      </c>
      <c r="BK517" s="23">
        <v>16.8</v>
      </c>
      <c r="BL517" s="24" t="s">
        <v>52</v>
      </c>
    </row>
    <row r="518" spans="1:65" x14ac:dyDescent="0.4">
      <c r="A518" s="27">
        <v>19</v>
      </c>
      <c r="B518" s="14">
        <v>0.31</v>
      </c>
      <c r="C518" s="4">
        <v>116.000020999979</v>
      </c>
      <c r="D518" s="28" t="s">
        <v>27</v>
      </c>
      <c r="E518" s="29"/>
      <c r="F518" s="27">
        <v>19</v>
      </c>
      <c r="G518" s="14">
        <v>0.31</v>
      </c>
      <c r="H518" s="4">
        <v>70.000020999979</v>
      </c>
      <c r="I518" s="28" t="s">
        <v>44</v>
      </c>
      <c r="J518" s="29"/>
      <c r="K518" s="27">
        <v>19</v>
      </c>
      <c r="L518" s="14">
        <v>0.31</v>
      </c>
      <c r="M518" s="4">
        <v>148.4</v>
      </c>
      <c r="N518" s="28" t="s">
        <v>65</v>
      </c>
      <c r="O518" s="29"/>
      <c r="P518" s="27">
        <v>19</v>
      </c>
      <c r="Q518" s="14">
        <v>0.31</v>
      </c>
      <c r="R518" s="4">
        <v>52.328571428571429</v>
      </c>
      <c r="S518" s="28" t="s">
        <v>33</v>
      </c>
      <c r="T518" s="29"/>
      <c r="U518" s="27">
        <v>19</v>
      </c>
      <c r="V518" s="14">
        <v>0.31</v>
      </c>
      <c r="W518" s="4">
        <v>0</v>
      </c>
      <c r="X518" s="28" t="s">
        <v>62</v>
      </c>
      <c r="Y518" s="29"/>
      <c r="Z518" s="27">
        <v>19</v>
      </c>
      <c r="AA518" s="14">
        <v>0.31</v>
      </c>
      <c r="AB518" s="4">
        <v>40.6</v>
      </c>
      <c r="AC518" s="28" t="s">
        <v>46</v>
      </c>
      <c r="AD518" s="29"/>
      <c r="AE518" s="27">
        <v>19</v>
      </c>
      <c r="AF518" s="14">
        <v>0.31</v>
      </c>
      <c r="AG518" s="4">
        <v>45.700020999979003</v>
      </c>
      <c r="AH518" s="28" t="s">
        <v>63</v>
      </c>
      <c r="AI518" s="29"/>
      <c r="AJ518" s="27">
        <v>19</v>
      </c>
      <c r="AK518" s="14">
        <v>0.31</v>
      </c>
      <c r="AL518" s="4">
        <v>145.5</v>
      </c>
      <c r="AM518" s="28" t="s">
        <v>40</v>
      </c>
      <c r="AN518" s="29"/>
      <c r="AO518" s="27">
        <v>19</v>
      </c>
      <c r="AP518" s="14">
        <v>0.31</v>
      </c>
      <c r="AQ518" s="4">
        <v>68.7</v>
      </c>
      <c r="AR518" s="28" t="s">
        <v>39</v>
      </c>
      <c r="AS518" s="29"/>
      <c r="AT518" s="27">
        <v>19</v>
      </c>
      <c r="AU518" s="14">
        <v>0.31</v>
      </c>
      <c r="AV518" s="4">
        <v>87.45</v>
      </c>
      <c r="AW518" s="28" t="s">
        <v>87</v>
      </c>
      <c r="AX518" s="29"/>
      <c r="AY518" s="27">
        <v>19</v>
      </c>
      <c r="AZ518" s="14">
        <v>0.31</v>
      </c>
      <c r="BA518" s="4">
        <v>98.9</v>
      </c>
      <c r="BB518" s="28" t="s">
        <v>84</v>
      </c>
      <c r="BC518" s="29"/>
      <c r="BD518" s="27">
        <v>19</v>
      </c>
      <c r="BE518" s="14">
        <v>0.31</v>
      </c>
      <c r="BF518" s="4">
        <v>156</v>
      </c>
      <c r="BG518" s="28" t="s">
        <v>44</v>
      </c>
      <c r="BH518" s="29"/>
      <c r="BI518" s="27">
        <v>19</v>
      </c>
      <c r="BJ518" s="14">
        <v>0.31</v>
      </c>
      <c r="BK518" s="4">
        <v>77.3</v>
      </c>
      <c r="BL518" s="28" t="s">
        <v>94</v>
      </c>
      <c r="BM518" s="29"/>
    </row>
    <row r="519" spans="1:65" x14ac:dyDescent="0.4">
      <c r="A519" s="27">
        <v>20</v>
      </c>
      <c r="B519" s="14">
        <v>0.3</v>
      </c>
      <c r="C519" s="4">
        <v>169.2</v>
      </c>
      <c r="D519" s="28" t="s">
        <v>43</v>
      </c>
      <c r="E519" s="30"/>
      <c r="F519" s="27">
        <v>20</v>
      </c>
      <c r="G519" s="14">
        <v>0.3</v>
      </c>
      <c r="H519" s="4">
        <v>43.4</v>
      </c>
      <c r="I519" s="28" t="s">
        <v>91</v>
      </c>
      <c r="J519" s="30"/>
      <c r="K519" s="27">
        <v>20</v>
      </c>
      <c r="L519" s="14">
        <v>0.3</v>
      </c>
      <c r="M519" s="4">
        <v>69.441666666666649</v>
      </c>
      <c r="N519" s="28" t="s">
        <v>66</v>
      </c>
      <c r="O519" s="30"/>
      <c r="P519" s="27">
        <v>20</v>
      </c>
      <c r="Q519" s="14">
        <v>0.3</v>
      </c>
      <c r="R519" s="4">
        <v>95.4</v>
      </c>
      <c r="S519" s="28" t="s">
        <v>41</v>
      </c>
      <c r="T519" s="30"/>
      <c r="U519" s="27">
        <v>20</v>
      </c>
      <c r="V519" s="14">
        <v>0.3</v>
      </c>
      <c r="W519" s="4">
        <v>0</v>
      </c>
      <c r="X519" s="28" t="s">
        <v>62</v>
      </c>
      <c r="Y519" s="30"/>
      <c r="Z519" s="27">
        <v>20</v>
      </c>
      <c r="AA519" s="14">
        <v>0.3</v>
      </c>
      <c r="AB519" s="4">
        <v>63.100021999978004</v>
      </c>
      <c r="AC519" s="28" t="s">
        <v>36</v>
      </c>
      <c r="AD519" s="30"/>
      <c r="AE519" s="27">
        <v>20</v>
      </c>
      <c r="AF519" s="14">
        <v>0.3</v>
      </c>
      <c r="AG519" s="4">
        <v>55.700021999978006</v>
      </c>
      <c r="AH519" s="28" t="s">
        <v>27</v>
      </c>
      <c r="AI519" s="30"/>
      <c r="AJ519" s="27">
        <v>20</v>
      </c>
      <c r="AK519" s="14">
        <v>0.3</v>
      </c>
      <c r="AL519" s="4">
        <v>145.5</v>
      </c>
      <c r="AM519" s="28" t="s">
        <v>40</v>
      </c>
      <c r="AN519" s="30"/>
      <c r="AO519" s="27">
        <v>20</v>
      </c>
      <c r="AP519" s="14">
        <v>0.3</v>
      </c>
      <c r="AQ519" s="4">
        <v>75.5</v>
      </c>
      <c r="AR519" s="28" t="s">
        <v>23</v>
      </c>
      <c r="AS519" s="30"/>
      <c r="AT519" s="27">
        <v>20</v>
      </c>
      <c r="AU519" s="14">
        <v>0.3</v>
      </c>
      <c r="AV519" s="4">
        <v>69.3</v>
      </c>
      <c r="AW519" s="28" t="s">
        <v>30</v>
      </c>
      <c r="AX519" s="30"/>
      <c r="AY519" s="27">
        <v>20</v>
      </c>
      <c r="AZ519" s="14">
        <v>0.3</v>
      </c>
      <c r="BA519" s="4">
        <v>110.1</v>
      </c>
      <c r="BB519" s="28" t="s">
        <v>59</v>
      </c>
      <c r="BC519" s="30"/>
      <c r="BD519" s="27">
        <v>20</v>
      </c>
      <c r="BE519" s="14">
        <v>0.3</v>
      </c>
      <c r="BF519" s="4">
        <v>126.9</v>
      </c>
      <c r="BG519" s="28" t="s">
        <v>94</v>
      </c>
      <c r="BH519" s="30"/>
      <c r="BI519" s="27">
        <v>20</v>
      </c>
      <c r="BJ519" s="14">
        <v>0.3</v>
      </c>
      <c r="BK519" s="4">
        <v>58.9</v>
      </c>
      <c r="BL519" s="28" t="s">
        <v>60</v>
      </c>
      <c r="BM519" s="30"/>
    </row>
    <row r="520" spans="1:65" x14ac:dyDescent="0.4">
      <c r="A520" s="27">
        <v>21</v>
      </c>
      <c r="B520" s="14">
        <v>0.28999999999999998</v>
      </c>
      <c r="C520" s="4">
        <v>248.1</v>
      </c>
      <c r="D520" s="28" t="s">
        <v>40</v>
      </c>
      <c r="E520" s="31"/>
      <c r="F520" s="27">
        <v>21</v>
      </c>
      <c r="G520" s="14">
        <v>0.28999999999999998</v>
      </c>
      <c r="H520" s="4">
        <v>126.6</v>
      </c>
      <c r="I520" s="28" t="s">
        <v>51</v>
      </c>
      <c r="J520" s="31"/>
      <c r="K520" s="27">
        <v>21</v>
      </c>
      <c r="L520" s="14">
        <v>0.28999999999999998</v>
      </c>
      <c r="M520" s="4">
        <v>66.900000000000006</v>
      </c>
      <c r="N520" s="28" t="s">
        <v>55</v>
      </c>
      <c r="O520" s="31"/>
      <c r="P520" s="27">
        <v>21</v>
      </c>
      <c r="Q520" s="14">
        <v>0.28999999999999998</v>
      </c>
      <c r="R520" s="4">
        <v>55.8</v>
      </c>
      <c r="S520" s="28" t="s">
        <v>65</v>
      </c>
      <c r="T520" s="31"/>
      <c r="U520" s="27">
        <v>21</v>
      </c>
      <c r="V520" s="14">
        <v>0.28999999999999998</v>
      </c>
      <c r="W520" s="4">
        <v>0</v>
      </c>
      <c r="X520" s="28" t="s">
        <v>62</v>
      </c>
      <c r="Y520" s="31"/>
      <c r="Z520" s="27">
        <v>21</v>
      </c>
      <c r="AA520" s="14">
        <v>0.28999999999999998</v>
      </c>
      <c r="AB520" s="4">
        <v>114.8</v>
      </c>
      <c r="AC520" s="28" t="s">
        <v>68</v>
      </c>
      <c r="AD520" s="31"/>
      <c r="AE520" s="27">
        <v>21</v>
      </c>
      <c r="AF520" s="14">
        <v>0.28999999999999998</v>
      </c>
      <c r="AG520" s="4">
        <v>52.695238095238096</v>
      </c>
      <c r="AH520" s="28" t="s">
        <v>58</v>
      </c>
      <c r="AI520" s="31"/>
      <c r="AJ520" s="27">
        <v>21</v>
      </c>
      <c r="AK520" s="14">
        <v>0.28999999999999998</v>
      </c>
      <c r="AL520" s="4">
        <v>162.69999999999999</v>
      </c>
      <c r="AM520" s="28" t="s">
        <v>27</v>
      </c>
      <c r="AN520" s="31"/>
      <c r="AO520" s="27">
        <v>21</v>
      </c>
      <c r="AP520" s="14">
        <v>0.28999999999999998</v>
      </c>
      <c r="AQ520" s="4">
        <v>109.32352941176471</v>
      </c>
      <c r="AR520" s="28" t="s">
        <v>42</v>
      </c>
      <c r="AS520" s="31"/>
      <c r="AT520" s="27">
        <v>21</v>
      </c>
      <c r="AU520" s="14">
        <v>0.28999999999999998</v>
      </c>
      <c r="AV520" s="4">
        <v>109.45</v>
      </c>
      <c r="AW520" s="28" t="s">
        <v>38</v>
      </c>
      <c r="AX520" s="31"/>
      <c r="AY520" s="27">
        <v>21</v>
      </c>
      <c r="AZ520" s="14">
        <v>0.28999999999999998</v>
      </c>
      <c r="BA520" s="4">
        <v>134.4</v>
      </c>
      <c r="BB520" s="28" t="s">
        <v>68</v>
      </c>
      <c r="BC520" s="31"/>
      <c r="BD520" s="27">
        <v>21</v>
      </c>
      <c r="BE520" s="14">
        <v>0.28999999999999998</v>
      </c>
      <c r="BF520" s="4">
        <v>99.2</v>
      </c>
      <c r="BG520" s="28" t="s">
        <v>92</v>
      </c>
      <c r="BH520" s="31"/>
      <c r="BI520" s="27">
        <v>21</v>
      </c>
      <c r="BJ520" s="14">
        <v>0.28999999999999998</v>
      </c>
      <c r="BK520" s="4">
        <v>59.6</v>
      </c>
      <c r="BL520" s="28" t="s">
        <v>23</v>
      </c>
      <c r="BM520" s="31"/>
    </row>
    <row r="521" spans="1:65" x14ac:dyDescent="0.4">
      <c r="A521" s="27">
        <v>22</v>
      </c>
      <c r="B521" s="14">
        <v>0.28000000000000003</v>
      </c>
      <c r="C521" s="4">
        <v>104.8</v>
      </c>
      <c r="D521" s="28" t="s">
        <v>63</v>
      </c>
      <c r="E521" s="32"/>
      <c r="F521" s="27">
        <v>22</v>
      </c>
      <c r="G521" s="14">
        <v>0.28000000000000003</v>
      </c>
      <c r="H521" s="4">
        <v>60.1</v>
      </c>
      <c r="I521" s="28" t="s">
        <v>88</v>
      </c>
      <c r="J521" s="32"/>
      <c r="K521" s="27">
        <v>22</v>
      </c>
      <c r="L521" s="14">
        <v>0.28000000000000003</v>
      </c>
      <c r="M521" s="4">
        <v>68.7</v>
      </c>
      <c r="N521" s="28" t="s">
        <v>53</v>
      </c>
      <c r="O521" s="32"/>
      <c r="P521" s="27">
        <v>22</v>
      </c>
      <c r="Q521" s="14">
        <v>0.28000000000000003</v>
      </c>
      <c r="R521" s="4">
        <v>117</v>
      </c>
      <c r="S521" s="28" t="s">
        <v>63</v>
      </c>
      <c r="T521" s="32"/>
      <c r="U521" s="27">
        <v>22</v>
      </c>
      <c r="V521" s="14">
        <v>0.28000000000000003</v>
      </c>
      <c r="W521" s="4">
        <v>0</v>
      </c>
      <c r="X521" s="28" t="s">
        <v>62</v>
      </c>
      <c r="Y521" s="32"/>
      <c r="Z521" s="27">
        <v>22</v>
      </c>
      <c r="AA521" s="14">
        <v>0.28000000000000003</v>
      </c>
      <c r="AB521" s="20">
        <v>60.8</v>
      </c>
      <c r="AC521" s="28" t="s">
        <v>33</v>
      </c>
      <c r="AD521" s="32"/>
      <c r="AE521" s="27">
        <v>22</v>
      </c>
      <c r="AF521" s="14">
        <v>0.28000000000000003</v>
      </c>
      <c r="AG521" s="4">
        <v>70.258064516129025</v>
      </c>
      <c r="AH521" s="28" t="s">
        <v>88</v>
      </c>
      <c r="AI521" s="32"/>
      <c r="AJ521" s="27">
        <v>22</v>
      </c>
      <c r="AK521" s="14">
        <v>0.28000000000000003</v>
      </c>
      <c r="AL521" s="4">
        <v>0</v>
      </c>
      <c r="AM521" s="28" t="s">
        <v>62</v>
      </c>
      <c r="AN521" s="32"/>
      <c r="AO521" s="27">
        <v>22</v>
      </c>
      <c r="AP521" s="14">
        <v>0.28000000000000003</v>
      </c>
      <c r="AQ521" s="4">
        <v>116.6</v>
      </c>
      <c r="AR521" s="28" t="s">
        <v>26</v>
      </c>
      <c r="AS521" s="32"/>
      <c r="AT521" s="27">
        <v>22</v>
      </c>
      <c r="AU521" s="14">
        <v>0.28000000000000003</v>
      </c>
      <c r="AV521" s="4">
        <v>86.9</v>
      </c>
      <c r="AW521" s="28" t="s">
        <v>34</v>
      </c>
      <c r="AX521" s="32"/>
      <c r="AY521" s="27">
        <v>22</v>
      </c>
      <c r="AZ521" s="14">
        <v>0.28000000000000003</v>
      </c>
      <c r="BA521" s="4">
        <v>292.3</v>
      </c>
      <c r="BB521" s="28" t="s">
        <v>58</v>
      </c>
      <c r="BC521" s="32"/>
      <c r="BD521" s="27">
        <v>22</v>
      </c>
      <c r="BE521" s="14">
        <v>0.28000000000000003</v>
      </c>
      <c r="BF521" s="4">
        <v>108.46153846153847</v>
      </c>
      <c r="BG521" s="28" t="s">
        <v>19</v>
      </c>
      <c r="BH521" s="32"/>
      <c r="BI521" s="27">
        <v>22</v>
      </c>
      <c r="BJ521" s="14">
        <v>0.28000000000000003</v>
      </c>
      <c r="BK521" s="4">
        <v>60.1</v>
      </c>
      <c r="BL521" s="28" t="s">
        <v>55</v>
      </c>
      <c r="BM521" s="32"/>
    </row>
    <row r="522" spans="1:65" x14ac:dyDescent="0.4">
      <c r="A522" s="27">
        <v>23</v>
      </c>
      <c r="B522" s="14">
        <v>0.27</v>
      </c>
      <c r="C522" s="4">
        <v>75.099999999999994</v>
      </c>
      <c r="D522" s="28" t="s">
        <v>48</v>
      </c>
      <c r="E522" s="32"/>
      <c r="F522" s="27">
        <v>23</v>
      </c>
      <c r="G522" s="14">
        <v>0.27</v>
      </c>
      <c r="H522" s="4">
        <v>98</v>
      </c>
      <c r="I522" s="28" t="s">
        <v>20</v>
      </c>
      <c r="J522" s="32"/>
      <c r="K522" s="27">
        <v>23</v>
      </c>
      <c r="L522" s="14">
        <v>0.27</v>
      </c>
      <c r="M522" s="4">
        <v>153.80000000000001</v>
      </c>
      <c r="N522" s="28" t="s">
        <v>44</v>
      </c>
      <c r="O522" s="32"/>
      <c r="P522" s="27">
        <v>23</v>
      </c>
      <c r="Q522" s="14">
        <v>0.27</v>
      </c>
      <c r="R522" s="4">
        <v>119.1</v>
      </c>
      <c r="S522" s="28" t="s">
        <v>50</v>
      </c>
      <c r="T522" s="32"/>
      <c r="U522" s="27">
        <v>23</v>
      </c>
      <c r="V522" s="14">
        <v>0.27</v>
      </c>
      <c r="W522" s="4">
        <v>0</v>
      </c>
      <c r="X522" s="28" t="s">
        <v>62</v>
      </c>
      <c r="Y522" s="32"/>
      <c r="Z522" s="27">
        <v>23</v>
      </c>
      <c r="AA522" s="14">
        <v>0.27</v>
      </c>
      <c r="AB522" s="4">
        <v>60.9</v>
      </c>
      <c r="AC522" s="28" t="s">
        <v>48</v>
      </c>
      <c r="AD522" s="32"/>
      <c r="AE522" s="27">
        <v>23</v>
      </c>
      <c r="AF522" s="14">
        <v>0.27</v>
      </c>
      <c r="AG522" s="4">
        <v>138.9</v>
      </c>
      <c r="AH522" s="28" t="s">
        <v>41</v>
      </c>
      <c r="AI522" s="32"/>
      <c r="AJ522" s="27">
        <v>23</v>
      </c>
      <c r="AK522" s="14">
        <v>0.27</v>
      </c>
      <c r="AL522" s="4">
        <v>0</v>
      </c>
      <c r="AM522" s="28" t="s">
        <v>62</v>
      </c>
      <c r="AN522" s="32"/>
      <c r="AO522" s="27">
        <v>23</v>
      </c>
      <c r="AP522" s="14">
        <v>0.27</v>
      </c>
      <c r="AQ522" s="4">
        <v>122.4</v>
      </c>
      <c r="AR522" s="28" t="s">
        <v>27</v>
      </c>
      <c r="AS522" s="32"/>
      <c r="AT522" s="27">
        <v>23</v>
      </c>
      <c r="AU522" s="14">
        <v>0.27</v>
      </c>
      <c r="AV522" s="4">
        <v>86.9</v>
      </c>
      <c r="AW522" s="28" t="s">
        <v>34</v>
      </c>
      <c r="AX522" s="32"/>
      <c r="AY522" s="27">
        <v>23</v>
      </c>
      <c r="AZ522" s="14">
        <v>0.27</v>
      </c>
      <c r="BA522" s="4">
        <v>120</v>
      </c>
      <c r="BB522" s="28" t="s">
        <v>87</v>
      </c>
      <c r="BC522" s="32"/>
      <c r="BD522" s="27">
        <v>23</v>
      </c>
      <c r="BE522" s="14">
        <v>0.27</v>
      </c>
      <c r="BF522" s="4">
        <v>307</v>
      </c>
      <c r="BG522" s="28" t="s">
        <v>21</v>
      </c>
      <c r="BH522" s="32"/>
      <c r="BI522" s="27">
        <v>23</v>
      </c>
      <c r="BJ522" s="14">
        <v>0.27</v>
      </c>
      <c r="BK522" s="4">
        <v>99.2</v>
      </c>
      <c r="BL522" s="28" t="s">
        <v>85</v>
      </c>
      <c r="BM522" s="32"/>
    </row>
    <row r="523" spans="1:65" x14ac:dyDescent="0.4">
      <c r="A523" s="27">
        <v>24</v>
      </c>
      <c r="B523" s="14">
        <v>0.26</v>
      </c>
      <c r="C523" s="4">
        <v>78.8</v>
      </c>
      <c r="D523" s="41" t="s">
        <v>68</v>
      </c>
      <c r="E523" s="32"/>
      <c r="F523" s="27">
        <v>24</v>
      </c>
      <c r="G523" s="14">
        <v>0.26</v>
      </c>
      <c r="H523" s="4">
        <v>81.2</v>
      </c>
      <c r="I523" s="41" t="s">
        <v>45</v>
      </c>
      <c r="J523" s="32"/>
      <c r="K523" s="27">
        <v>24</v>
      </c>
      <c r="L523" s="14">
        <v>0.26</v>
      </c>
      <c r="M523" s="4">
        <v>141</v>
      </c>
      <c r="N523" s="41" t="s">
        <v>21</v>
      </c>
      <c r="O523" s="32"/>
      <c r="P523" s="27">
        <v>24</v>
      </c>
      <c r="Q523" s="14">
        <v>0.26</v>
      </c>
      <c r="R523" s="4">
        <v>138.69999999999999</v>
      </c>
      <c r="S523" s="41" t="s">
        <v>87</v>
      </c>
      <c r="T523" s="32"/>
      <c r="U523" s="27">
        <v>24</v>
      </c>
      <c r="V523" s="14">
        <v>0.26</v>
      </c>
      <c r="W523" s="4">
        <v>0</v>
      </c>
      <c r="X523" s="41" t="s">
        <v>62</v>
      </c>
      <c r="Y523" s="32"/>
      <c r="Z523" s="27">
        <v>24</v>
      </c>
      <c r="AA523" s="14">
        <v>0.26</v>
      </c>
      <c r="AB523" s="4">
        <v>115.300025999974</v>
      </c>
      <c r="AC523" s="41" t="s">
        <v>29</v>
      </c>
      <c r="AD523" s="32"/>
      <c r="AE523" s="27">
        <v>24</v>
      </c>
      <c r="AF523" s="14">
        <v>0.26</v>
      </c>
      <c r="AG523" s="4">
        <v>107.3</v>
      </c>
      <c r="AH523" s="41" t="s">
        <v>37</v>
      </c>
      <c r="AI523" s="32"/>
      <c r="AJ523" s="27">
        <v>24</v>
      </c>
      <c r="AK523" s="14">
        <v>0.26</v>
      </c>
      <c r="AL523" s="4">
        <v>0</v>
      </c>
      <c r="AM523" s="41" t="s">
        <v>62</v>
      </c>
      <c r="AN523" s="32"/>
      <c r="AO523" s="27">
        <v>24</v>
      </c>
      <c r="AP523" s="14">
        <v>0.26</v>
      </c>
      <c r="AQ523" s="4">
        <v>129.69999999999999</v>
      </c>
      <c r="AR523" s="41" t="s">
        <v>34</v>
      </c>
      <c r="AS523" s="32"/>
      <c r="AT523" s="27">
        <v>24</v>
      </c>
      <c r="AU523" s="14">
        <v>0.26</v>
      </c>
      <c r="AV523" s="4">
        <v>320.60000000000002</v>
      </c>
      <c r="AW523" s="41" t="s">
        <v>24</v>
      </c>
      <c r="AX523" s="32"/>
      <c r="AY523" s="27">
        <v>24</v>
      </c>
      <c r="AZ523" s="14">
        <v>0.26</v>
      </c>
      <c r="BA523" s="4">
        <v>308.7</v>
      </c>
      <c r="BB523" s="41" t="s">
        <v>23</v>
      </c>
      <c r="BC523" s="32"/>
      <c r="BD523" s="27">
        <v>24</v>
      </c>
      <c r="BE523" s="14">
        <v>0.26</v>
      </c>
      <c r="BF523" s="4">
        <v>221.3</v>
      </c>
      <c r="BG523" s="41" t="s">
        <v>86</v>
      </c>
      <c r="BH523" s="32"/>
      <c r="BI523" s="27">
        <v>24</v>
      </c>
      <c r="BJ523" s="14">
        <v>0.26</v>
      </c>
      <c r="BK523" s="4">
        <v>75.2</v>
      </c>
      <c r="BL523" s="41" t="s">
        <v>91</v>
      </c>
      <c r="BM523" s="32"/>
    </row>
    <row r="524" spans="1:65" ht="19.5" thickBot="1" x14ac:dyDescent="0.45">
      <c r="A524" s="27">
        <v>25</v>
      </c>
      <c r="B524" s="14">
        <v>0.25</v>
      </c>
      <c r="C524" s="4">
        <v>108.70002699997301</v>
      </c>
      <c r="D524" s="41" t="s">
        <v>36</v>
      </c>
      <c r="E524" s="33"/>
      <c r="F524" s="27">
        <v>25</v>
      </c>
      <c r="G524" s="14">
        <v>0.25</v>
      </c>
      <c r="H524" s="4">
        <v>76.000026999973002</v>
      </c>
      <c r="I524" s="41" t="s">
        <v>40</v>
      </c>
      <c r="J524" s="33"/>
      <c r="K524" s="27">
        <v>25</v>
      </c>
      <c r="L524" s="14">
        <v>0.25</v>
      </c>
      <c r="M524" s="4">
        <v>77</v>
      </c>
      <c r="N524" s="41" t="s">
        <v>31</v>
      </c>
      <c r="O524" s="33"/>
      <c r="P524" s="27">
        <v>25</v>
      </c>
      <c r="Q524" s="14">
        <v>0.25</v>
      </c>
      <c r="R524" s="4">
        <v>67.099999999999994</v>
      </c>
      <c r="S524" s="41" t="s">
        <v>61</v>
      </c>
      <c r="T524" s="33"/>
      <c r="U524" s="27">
        <v>25</v>
      </c>
      <c r="V524" s="14">
        <v>0.25</v>
      </c>
      <c r="W524" s="4">
        <v>0</v>
      </c>
      <c r="X524" s="41" t="s">
        <v>62</v>
      </c>
      <c r="Y524" s="33"/>
      <c r="Z524" s="27">
        <v>25</v>
      </c>
      <c r="AA524" s="14">
        <v>0.25</v>
      </c>
      <c r="AB524" s="4">
        <v>96.8</v>
      </c>
      <c r="AC524" s="41" t="s">
        <v>50</v>
      </c>
      <c r="AD524" s="33"/>
      <c r="AE524" s="27">
        <v>25</v>
      </c>
      <c r="AF524" s="14">
        <v>0.25</v>
      </c>
      <c r="AG524" s="4">
        <v>131.69999999999999</v>
      </c>
      <c r="AH524" s="41" t="s">
        <v>48</v>
      </c>
      <c r="AI524" s="33"/>
      <c r="AJ524" s="27">
        <v>25</v>
      </c>
      <c r="AK524" s="14">
        <v>0.25</v>
      </c>
      <c r="AL524" s="4">
        <v>0</v>
      </c>
      <c r="AM524" s="41" t="s">
        <v>62</v>
      </c>
      <c r="AN524" s="33"/>
      <c r="AO524" s="27">
        <v>25</v>
      </c>
      <c r="AP524" s="14">
        <v>0.25</v>
      </c>
      <c r="AQ524" s="4">
        <v>156.5</v>
      </c>
      <c r="AR524" s="41" t="s">
        <v>50</v>
      </c>
      <c r="AS524" s="33"/>
      <c r="AT524" s="27">
        <v>25</v>
      </c>
      <c r="AU524" s="14">
        <v>0.25</v>
      </c>
      <c r="AV524" s="4">
        <v>121.3</v>
      </c>
      <c r="AW524" s="41" t="s">
        <v>54</v>
      </c>
      <c r="AX524" s="33"/>
      <c r="AY524" s="27">
        <v>25</v>
      </c>
      <c r="AZ524" s="14">
        <v>0.25</v>
      </c>
      <c r="BA524" s="4">
        <v>292.3</v>
      </c>
      <c r="BB524" s="41" t="s">
        <v>58</v>
      </c>
      <c r="BC524" s="33"/>
      <c r="BD524" s="27">
        <v>25</v>
      </c>
      <c r="BE524" s="14">
        <v>0.25</v>
      </c>
      <c r="BF524" s="4">
        <v>346</v>
      </c>
      <c r="BG524" s="41" t="s">
        <v>20</v>
      </c>
      <c r="BH524" s="33"/>
      <c r="BI524" s="27">
        <v>25</v>
      </c>
      <c r="BJ524" s="14">
        <v>0.25</v>
      </c>
      <c r="BK524" s="4">
        <v>155.19999999999999</v>
      </c>
      <c r="BL524" s="41" t="s">
        <v>48</v>
      </c>
      <c r="BM524" s="33"/>
    </row>
    <row r="525" spans="1:65" ht="19.5" thickBot="1" x14ac:dyDescent="0.45">
      <c r="A525" s="27">
        <v>26</v>
      </c>
      <c r="B525" s="14">
        <v>0.24</v>
      </c>
      <c r="C525" s="4">
        <v>124.20002799997201</v>
      </c>
      <c r="D525" s="28" t="s">
        <v>51</v>
      </c>
      <c r="E525" s="35"/>
      <c r="F525" s="27">
        <v>26</v>
      </c>
      <c r="G525" s="14">
        <v>0.24</v>
      </c>
      <c r="H525" s="4">
        <v>58.2</v>
      </c>
      <c r="I525" s="28" t="s">
        <v>121</v>
      </c>
      <c r="J525" s="35"/>
      <c r="K525" s="27">
        <v>26</v>
      </c>
      <c r="L525" s="14">
        <v>0.24</v>
      </c>
      <c r="M525" s="4">
        <v>80.3</v>
      </c>
      <c r="N525" s="28" t="s">
        <v>64</v>
      </c>
      <c r="O525" s="35"/>
      <c r="P525" s="27">
        <v>26</v>
      </c>
      <c r="Q525" s="14">
        <v>0.24</v>
      </c>
      <c r="R525" s="4">
        <v>72</v>
      </c>
      <c r="S525" s="28" t="s">
        <v>83</v>
      </c>
      <c r="T525" s="35"/>
      <c r="U525" s="27">
        <v>26</v>
      </c>
      <c r="V525" s="14">
        <v>0.24</v>
      </c>
      <c r="W525" s="4">
        <v>0</v>
      </c>
      <c r="X525" s="28" t="s">
        <v>62</v>
      </c>
      <c r="Y525" s="35"/>
      <c r="Z525" s="27">
        <v>26</v>
      </c>
      <c r="AA525" s="14">
        <v>0.24</v>
      </c>
      <c r="AB525" s="4">
        <v>78.900000000000006</v>
      </c>
      <c r="AC525" s="28" t="s">
        <v>38</v>
      </c>
      <c r="AD525" s="35"/>
      <c r="AE525" s="27">
        <v>26</v>
      </c>
      <c r="AF525" s="14">
        <v>0.24</v>
      </c>
      <c r="AG525" s="4">
        <v>116.1</v>
      </c>
      <c r="AH525" s="28" t="s">
        <v>35</v>
      </c>
      <c r="AI525" s="35"/>
      <c r="AJ525" s="27">
        <v>26</v>
      </c>
      <c r="AK525" s="14">
        <v>0.24</v>
      </c>
      <c r="AL525" s="4">
        <v>0</v>
      </c>
      <c r="AM525" s="28" t="s">
        <v>62</v>
      </c>
      <c r="AN525" s="35"/>
      <c r="AO525" s="27">
        <v>26</v>
      </c>
      <c r="AP525" s="14">
        <v>0.24</v>
      </c>
      <c r="AQ525" s="4">
        <v>193.7</v>
      </c>
      <c r="AR525" s="28" t="s">
        <v>43</v>
      </c>
      <c r="AS525" s="35"/>
      <c r="AT525" s="27">
        <v>26</v>
      </c>
      <c r="AU525" s="14">
        <v>0.24</v>
      </c>
      <c r="AV525" s="4">
        <v>171.10002799997199</v>
      </c>
      <c r="AW525" s="28" t="s">
        <v>21</v>
      </c>
      <c r="AX525" s="35"/>
      <c r="AY525" s="27">
        <v>26</v>
      </c>
      <c r="AZ525" s="14">
        <v>0.24</v>
      </c>
      <c r="BA525" s="4">
        <v>144.19999999999999</v>
      </c>
      <c r="BB525" s="28" t="s">
        <v>92</v>
      </c>
      <c r="BC525" s="35"/>
      <c r="BD525" s="27">
        <v>26</v>
      </c>
      <c r="BE525" s="14">
        <v>0.24</v>
      </c>
      <c r="BF525" s="4">
        <v>292.8</v>
      </c>
      <c r="BG525" s="28" t="s">
        <v>49</v>
      </c>
      <c r="BH525" s="35"/>
      <c r="BI525" s="27">
        <v>26</v>
      </c>
      <c r="BJ525" s="14">
        <v>0.24</v>
      </c>
      <c r="BK525" s="4">
        <v>88.2</v>
      </c>
      <c r="BL525" s="28" t="s">
        <v>39</v>
      </c>
      <c r="BM525" s="35"/>
    </row>
    <row r="526" spans="1:65" x14ac:dyDescent="0.4">
      <c r="A526" s="27">
        <v>27</v>
      </c>
      <c r="B526" s="14">
        <v>0.23</v>
      </c>
      <c r="C526" s="4">
        <v>186.1</v>
      </c>
      <c r="D526" s="28" t="s">
        <v>24</v>
      </c>
      <c r="E526" s="36"/>
      <c r="F526" s="27">
        <v>27</v>
      </c>
      <c r="G526" s="14">
        <v>0.23</v>
      </c>
      <c r="H526" s="4">
        <v>65.900000000000006</v>
      </c>
      <c r="I526" s="28" t="s">
        <v>93</v>
      </c>
      <c r="J526" s="36"/>
      <c r="K526" s="27">
        <v>27</v>
      </c>
      <c r="L526" s="14">
        <v>0.23</v>
      </c>
      <c r="M526" s="4">
        <v>81.099999999999994</v>
      </c>
      <c r="N526" s="28" t="s">
        <v>59</v>
      </c>
      <c r="O526" s="36"/>
      <c r="P526" s="27">
        <v>27</v>
      </c>
      <c r="Q526" s="14">
        <v>0.23</v>
      </c>
      <c r="R526" s="4">
        <v>73.099999999999994</v>
      </c>
      <c r="S526" s="28" t="s">
        <v>44</v>
      </c>
      <c r="T526" s="36"/>
      <c r="U526" s="27">
        <v>27</v>
      </c>
      <c r="V526" s="14">
        <v>0.23</v>
      </c>
      <c r="W526" s="4">
        <v>0</v>
      </c>
      <c r="X526" s="28" t="s">
        <v>62</v>
      </c>
      <c r="Y526" s="36"/>
      <c r="Z526" s="27">
        <v>27</v>
      </c>
      <c r="AA526" s="14">
        <v>0.23</v>
      </c>
      <c r="AB526" s="4">
        <v>94.6</v>
      </c>
      <c r="AC526" s="28" t="s">
        <v>35</v>
      </c>
      <c r="AD526" s="36"/>
      <c r="AE526" s="27">
        <v>27</v>
      </c>
      <c r="AF526" s="14">
        <v>0.23</v>
      </c>
      <c r="AG526" s="4">
        <v>151</v>
      </c>
      <c r="AH526" s="28" t="s">
        <v>65</v>
      </c>
      <c r="AI526" s="36"/>
      <c r="AJ526" s="27">
        <v>27</v>
      </c>
      <c r="AK526" s="14">
        <v>0.23</v>
      </c>
      <c r="AL526" s="4">
        <v>0</v>
      </c>
      <c r="AM526" s="28" t="s">
        <v>62</v>
      </c>
      <c r="AN526" s="36"/>
      <c r="AO526" s="27">
        <v>27</v>
      </c>
      <c r="AP526" s="14">
        <v>0.23</v>
      </c>
      <c r="AQ526" s="4">
        <v>244.8</v>
      </c>
      <c r="AR526" s="28" t="s">
        <v>33</v>
      </c>
      <c r="AS526" s="36"/>
      <c r="AT526" s="27">
        <v>27</v>
      </c>
      <c r="AU526" s="14">
        <v>0.23</v>
      </c>
      <c r="AV526" s="4">
        <v>289.60000000000002</v>
      </c>
      <c r="AW526" s="28" t="s">
        <v>19</v>
      </c>
      <c r="AX526" s="36"/>
      <c r="AY526" s="27">
        <v>27</v>
      </c>
      <c r="AZ526" s="14">
        <v>0.23</v>
      </c>
      <c r="BA526" s="4">
        <v>447.3</v>
      </c>
      <c r="BB526" s="28" t="s">
        <v>47</v>
      </c>
      <c r="BC526" s="36"/>
      <c r="BD526" s="27">
        <v>27</v>
      </c>
      <c r="BE526" s="14">
        <v>0.23</v>
      </c>
      <c r="BF526" s="4">
        <v>227.6</v>
      </c>
      <c r="BG526" s="28" t="s">
        <v>70</v>
      </c>
      <c r="BH526" s="36"/>
      <c r="BI526" s="27">
        <v>27</v>
      </c>
      <c r="BJ526" s="14">
        <v>0.23</v>
      </c>
      <c r="BK526" s="4">
        <v>88.5</v>
      </c>
      <c r="BL526" s="28" t="s">
        <v>32</v>
      </c>
      <c r="BM526" s="36"/>
    </row>
    <row r="527" spans="1:65" x14ac:dyDescent="0.4">
      <c r="A527" s="27">
        <v>28</v>
      </c>
      <c r="B527" s="14">
        <v>0.22</v>
      </c>
      <c r="C527" s="4">
        <v>217.50002999997</v>
      </c>
      <c r="D527" s="28" t="s">
        <v>26</v>
      </c>
      <c r="F527" s="27">
        <v>28</v>
      </c>
      <c r="G527" s="14">
        <v>0.22</v>
      </c>
      <c r="H527" s="4">
        <v>83.1</v>
      </c>
      <c r="I527" s="28" t="s">
        <v>84</v>
      </c>
      <c r="K527" s="27">
        <v>28</v>
      </c>
      <c r="L527" s="14">
        <v>0.22</v>
      </c>
      <c r="M527" s="4">
        <v>151.80002999997001</v>
      </c>
      <c r="N527" s="28" t="s">
        <v>27</v>
      </c>
      <c r="P527" s="27">
        <v>28</v>
      </c>
      <c r="Q527" s="14">
        <v>0.22</v>
      </c>
      <c r="R527" s="4">
        <v>124.6</v>
      </c>
      <c r="S527" s="28" t="s">
        <v>34</v>
      </c>
      <c r="U527" s="27">
        <v>28</v>
      </c>
      <c r="V527" s="14">
        <v>0.22</v>
      </c>
      <c r="W527" s="4">
        <v>0</v>
      </c>
      <c r="X527" s="28" t="s">
        <v>62</v>
      </c>
      <c r="Z527" s="27">
        <v>28</v>
      </c>
      <c r="AA527" s="14">
        <v>0.22</v>
      </c>
      <c r="AB527" s="4">
        <v>90.5</v>
      </c>
      <c r="AC527" s="28" t="s">
        <v>39</v>
      </c>
      <c r="AE527" s="27">
        <v>28</v>
      </c>
      <c r="AF527" s="14">
        <v>0.22</v>
      </c>
      <c r="AG527" s="4">
        <v>72.5</v>
      </c>
      <c r="AH527" s="28" t="s">
        <v>47</v>
      </c>
      <c r="AJ527" s="27">
        <v>28</v>
      </c>
      <c r="AK527" s="14">
        <v>0.22</v>
      </c>
      <c r="AL527" s="4">
        <v>0</v>
      </c>
      <c r="AM527" s="28" t="s">
        <v>62</v>
      </c>
      <c r="AO527" s="27">
        <v>28</v>
      </c>
      <c r="AP527" s="14">
        <v>0.22</v>
      </c>
      <c r="AQ527" s="4">
        <v>299.60000000000002</v>
      </c>
      <c r="AR527" s="28" t="s">
        <v>22</v>
      </c>
      <c r="AT527" s="27">
        <v>28</v>
      </c>
      <c r="AU527" s="14">
        <v>0.22</v>
      </c>
      <c r="AV527" s="4">
        <v>164.4</v>
      </c>
      <c r="AW527" s="28" t="s">
        <v>25</v>
      </c>
      <c r="AY527" s="27">
        <v>28</v>
      </c>
      <c r="AZ527" s="14">
        <v>0.22</v>
      </c>
      <c r="BA527" s="4">
        <v>260.89999999999998</v>
      </c>
      <c r="BB527" s="28" t="s">
        <v>34</v>
      </c>
      <c r="BD527" s="27">
        <v>28</v>
      </c>
      <c r="BE527" s="14">
        <v>0.22</v>
      </c>
      <c r="BF527" s="4">
        <v>277.39999999999998</v>
      </c>
      <c r="BG527" s="28" t="s">
        <v>32</v>
      </c>
      <c r="BI527" s="27">
        <v>28</v>
      </c>
      <c r="BJ527" s="14">
        <v>0.22</v>
      </c>
      <c r="BK527" s="4">
        <v>158.69999999999999</v>
      </c>
      <c r="BL527" s="28" t="s">
        <v>45</v>
      </c>
    </row>
    <row r="528" spans="1:65" x14ac:dyDescent="0.4">
      <c r="A528" s="27">
        <v>29</v>
      </c>
      <c r="B528" s="14">
        <v>0.21</v>
      </c>
      <c r="C528" s="4">
        <v>191.4</v>
      </c>
      <c r="D528" s="28" t="s">
        <v>28</v>
      </c>
      <c r="F528" s="27">
        <v>29</v>
      </c>
      <c r="G528" s="14">
        <v>0.21</v>
      </c>
      <c r="H528" s="4">
        <v>131.1</v>
      </c>
      <c r="I528" s="28" t="s">
        <v>90</v>
      </c>
      <c r="K528" s="27">
        <v>29</v>
      </c>
      <c r="L528" s="14">
        <v>0.21</v>
      </c>
      <c r="M528" s="4">
        <v>153.80000000000001</v>
      </c>
      <c r="N528" s="28" t="s">
        <v>44</v>
      </c>
      <c r="P528" s="27">
        <v>29</v>
      </c>
      <c r="Q528" s="14">
        <v>0.21</v>
      </c>
      <c r="R528" s="4">
        <v>74.2</v>
      </c>
      <c r="S528" s="28" t="s">
        <v>25</v>
      </c>
      <c r="U528" s="27">
        <v>29</v>
      </c>
      <c r="V528" s="14">
        <v>0.21</v>
      </c>
      <c r="W528" s="4">
        <v>0</v>
      </c>
      <c r="X528" s="28" t="s">
        <v>62</v>
      </c>
      <c r="Z528" s="27">
        <v>29</v>
      </c>
      <c r="AA528" s="14">
        <v>0.21</v>
      </c>
      <c r="AB528" s="4">
        <v>119.8</v>
      </c>
      <c r="AC528" s="28" t="s">
        <v>34</v>
      </c>
      <c r="AE528" s="27">
        <v>29</v>
      </c>
      <c r="AF528" s="14">
        <v>0.21</v>
      </c>
      <c r="AG528" s="4">
        <v>76.900000000000006</v>
      </c>
      <c r="AH528" s="28" t="s">
        <v>32</v>
      </c>
      <c r="AJ528" s="27">
        <v>29</v>
      </c>
      <c r="AK528" s="14">
        <v>0.21</v>
      </c>
      <c r="AL528" s="4">
        <v>0</v>
      </c>
      <c r="AM528" s="28" t="s">
        <v>62</v>
      </c>
      <c r="AO528" s="27">
        <v>29</v>
      </c>
      <c r="AP528" s="14">
        <v>0.21</v>
      </c>
      <c r="AQ528" s="4">
        <v>0</v>
      </c>
      <c r="AR528" s="28" t="s">
        <v>62</v>
      </c>
      <c r="AT528" s="27">
        <v>29</v>
      </c>
      <c r="AU528" s="14">
        <v>0.21</v>
      </c>
      <c r="AV528" s="4">
        <v>175.9</v>
      </c>
      <c r="AW528" s="28" t="s">
        <v>64</v>
      </c>
      <c r="AY528" s="27">
        <v>29</v>
      </c>
      <c r="AZ528" s="14">
        <v>0.21</v>
      </c>
      <c r="BA528" s="4">
        <v>202.2</v>
      </c>
      <c r="BB528" s="28" t="s">
        <v>19</v>
      </c>
      <c r="BD528" s="27">
        <v>29</v>
      </c>
      <c r="BE528" s="14">
        <v>0.21</v>
      </c>
      <c r="BF528" s="4">
        <v>281.8</v>
      </c>
      <c r="BG528" s="28" t="s">
        <v>60</v>
      </c>
      <c r="BI528" s="27">
        <v>29</v>
      </c>
      <c r="BJ528" s="14">
        <v>0.21</v>
      </c>
      <c r="BK528" s="4">
        <v>138.19999999999999</v>
      </c>
      <c r="BL528" s="28" t="s">
        <v>30</v>
      </c>
    </row>
    <row r="529" spans="1:65" x14ac:dyDescent="0.4">
      <c r="A529" s="27">
        <v>30</v>
      </c>
      <c r="B529" s="14">
        <v>0.2</v>
      </c>
      <c r="C529" s="4">
        <v>232.6</v>
      </c>
      <c r="D529" s="28" t="s">
        <v>61</v>
      </c>
      <c r="F529" s="27">
        <v>30</v>
      </c>
      <c r="G529" s="14">
        <v>0.2</v>
      </c>
      <c r="H529" s="4">
        <v>161.30000000000001</v>
      </c>
      <c r="I529" s="28" t="s">
        <v>31</v>
      </c>
      <c r="K529" s="27">
        <v>30</v>
      </c>
      <c r="L529" s="14">
        <v>0.2</v>
      </c>
      <c r="M529" s="4">
        <v>136.5</v>
      </c>
      <c r="N529" s="28" t="s">
        <v>52</v>
      </c>
      <c r="P529" s="27">
        <v>30</v>
      </c>
      <c r="Q529" s="14">
        <v>0.2</v>
      </c>
      <c r="R529" s="4">
        <v>75</v>
      </c>
      <c r="S529" s="28" t="s">
        <v>43</v>
      </c>
      <c r="U529" s="27">
        <v>30</v>
      </c>
      <c r="V529" s="14">
        <v>0.2</v>
      </c>
      <c r="W529" s="4">
        <v>0</v>
      </c>
      <c r="X529" s="28" t="s">
        <v>62</v>
      </c>
      <c r="Z529" s="27">
        <v>30</v>
      </c>
      <c r="AA529" s="14">
        <v>0.2</v>
      </c>
      <c r="AB529" s="4">
        <v>98.5</v>
      </c>
      <c r="AC529" s="28" t="s">
        <v>65</v>
      </c>
      <c r="AE529" s="27">
        <v>30</v>
      </c>
      <c r="AF529" s="14">
        <v>0.2</v>
      </c>
      <c r="AG529" s="4">
        <v>160.6</v>
      </c>
      <c r="AH529" s="28" t="s">
        <v>29</v>
      </c>
      <c r="AJ529" s="27">
        <v>30</v>
      </c>
      <c r="AK529" s="14">
        <v>0.2</v>
      </c>
      <c r="AL529" s="4">
        <v>0</v>
      </c>
      <c r="AM529" s="28" t="s">
        <v>62</v>
      </c>
      <c r="AO529" s="27">
        <v>30</v>
      </c>
      <c r="AP529" s="14">
        <v>0.2</v>
      </c>
      <c r="AQ529" s="4">
        <v>0</v>
      </c>
      <c r="AR529" s="28" t="s">
        <v>62</v>
      </c>
      <c r="AT529" s="27">
        <v>30</v>
      </c>
      <c r="AU529" s="14">
        <v>0.2</v>
      </c>
      <c r="AV529" s="4">
        <v>177.9</v>
      </c>
      <c r="AW529" s="28" t="s">
        <v>83</v>
      </c>
      <c r="AY529" s="27">
        <v>30</v>
      </c>
      <c r="AZ529" s="14">
        <v>0.2</v>
      </c>
      <c r="BA529" s="4">
        <v>421.5</v>
      </c>
      <c r="BB529" s="28" t="s">
        <v>21</v>
      </c>
      <c r="BD529" s="27">
        <v>30</v>
      </c>
      <c r="BE529" s="14">
        <v>0.2</v>
      </c>
      <c r="BF529" s="4">
        <v>286.39999999999998</v>
      </c>
      <c r="BG529" s="28" t="s">
        <v>56</v>
      </c>
      <c r="BI529" s="27">
        <v>30</v>
      </c>
      <c r="BJ529" s="14">
        <v>0.2</v>
      </c>
      <c r="BK529" s="4">
        <v>151.9</v>
      </c>
      <c r="BL529" s="28" t="s">
        <v>87</v>
      </c>
    </row>
    <row r="530" spans="1:65" ht="19.5" thickBot="1" x14ac:dyDescent="0.45">
      <c r="A530" s="27"/>
      <c r="B530" s="4"/>
      <c r="C530" s="4"/>
      <c r="D530" s="4"/>
      <c r="F530" s="27"/>
      <c r="G530" s="4"/>
      <c r="H530" s="4"/>
      <c r="I530" s="4"/>
      <c r="K530" s="27"/>
      <c r="L530" s="4"/>
      <c r="M530" s="4"/>
      <c r="N530" s="4"/>
      <c r="P530" s="27"/>
      <c r="Q530" s="4"/>
      <c r="R530" s="4"/>
      <c r="S530" s="4"/>
      <c r="U530" s="27"/>
      <c r="V530" s="4"/>
      <c r="W530" s="4"/>
      <c r="X530" s="4"/>
      <c r="Z530" s="27"/>
      <c r="AA530" s="4"/>
      <c r="AB530" s="4"/>
      <c r="AC530" s="4"/>
      <c r="AE530" s="27"/>
      <c r="AF530" s="4"/>
      <c r="AG530" s="4"/>
      <c r="AH530" s="4"/>
      <c r="AJ530" s="27"/>
      <c r="AK530" s="4"/>
      <c r="AL530" s="4"/>
      <c r="AM530" s="4"/>
      <c r="AO530" s="27"/>
      <c r="AP530" s="4"/>
      <c r="AQ530" s="4"/>
      <c r="AR530" s="4"/>
      <c r="AT530" s="27"/>
      <c r="AU530" s="4"/>
      <c r="AV530" s="4"/>
      <c r="AW530" s="4"/>
      <c r="AY530" s="27"/>
      <c r="AZ530" s="4"/>
      <c r="BA530" s="4"/>
      <c r="BB530" s="51" t="s">
        <v>376</v>
      </c>
      <c r="BD530" s="27"/>
      <c r="BE530" s="4"/>
      <c r="BF530" s="4"/>
      <c r="BG530" s="4"/>
      <c r="BI530" s="27"/>
      <c r="BJ530" s="4"/>
      <c r="BK530" s="4"/>
      <c r="BL530" s="4"/>
    </row>
    <row r="531" spans="1:65" ht="19.5" thickBot="1" x14ac:dyDescent="0.45">
      <c r="A531" s="27"/>
      <c r="B531" s="43" t="s">
        <v>196</v>
      </c>
      <c r="C531" s="47">
        <v>0.70627530364372471</v>
      </c>
      <c r="D531" s="45">
        <v>0.88289473684210529</v>
      </c>
      <c r="E531" s="3"/>
      <c r="F531" s="27"/>
      <c r="G531" s="43" t="s">
        <v>196</v>
      </c>
      <c r="H531" s="47">
        <v>0.89787234042553188</v>
      </c>
      <c r="I531" s="45">
        <v>1.0038877500530148</v>
      </c>
      <c r="J531" s="3"/>
      <c r="K531" s="27"/>
      <c r="L531" s="43" t="s">
        <v>196</v>
      </c>
      <c r="M531" s="47">
        <v>0.83062880324543609</v>
      </c>
      <c r="N531" s="45">
        <v>0.96815415821501016</v>
      </c>
      <c r="O531" s="3"/>
      <c r="P531" s="27"/>
      <c r="Q531" s="43" t="s">
        <v>196</v>
      </c>
      <c r="R531" s="47">
        <v>0.83316378433367244</v>
      </c>
      <c r="S531" s="45">
        <v>0.94242115971515772</v>
      </c>
      <c r="T531" s="3"/>
      <c r="U531" s="27"/>
      <c r="V531" s="43" t="s">
        <v>196</v>
      </c>
      <c r="W531" s="47">
        <v>0.69848942598187314</v>
      </c>
      <c r="X531" s="45">
        <v>0.76956157893990329</v>
      </c>
      <c r="Y531" s="3"/>
      <c r="Z531" s="27"/>
      <c r="AA531" s="43" t="s">
        <v>196</v>
      </c>
      <c r="AB531" s="47">
        <v>0.78619289340101528</v>
      </c>
      <c r="AC531" s="45">
        <v>0.8795600676818951</v>
      </c>
      <c r="AD531" s="3"/>
      <c r="AE531" s="27"/>
      <c r="AF531" s="43" t="s">
        <v>196</v>
      </c>
      <c r="AG531" s="47">
        <v>0.81688708036622582</v>
      </c>
      <c r="AH531" s="45">
        <v>0.9399796541200407</v>
      </c>
      <c r="AI531" s="3"/>
      <c r="AJ531" s="27"/>
      <c r="AK531" s="43" t="s">
        <v>377</v>
      </c>
      <c r="AL531" s="47">
        <v>0.65870445344129547</v>
      </c>
      <c r="AM531" s="45">
        <v>0.80384615384615388</v>
      </c>
      <c r="AN531" s="3"/>
      <c r="AO531" s="27"/>
      <c r="AP531" s="43" t="s">
        <v>196</v>
      </c>
      <c r="AQ531" s="47">
        <v>0.60709219858156038</v>
      </c>
      <c r="AR531" s="45">
        <v>0.8028500436063255</v>
      </c>
      <c r="AS531" s="3"/>
      <c r="AT531" s="27"/>
      <c r="AU531" s="43" t="s">
        <v>196</v>
      </c>
      <c r="AV531" s="47">
        <v>0.6516260162601627</v>
      </c>
      <c r="AW531" s="45">
        <v>0.94898406707284366</v>
      </c>
      <c r="AX531" s="3"/>
      <c r="AY531" s="27"/>
      <c r="AZ531" s="43" t="s">
        <v>196</v>
      </c>
      <c r="BA531" s="47">
        <v>0.62553191489361704</v>
      </c>
      <c r="BB531" s="45">
        <v>0.92796352583586628</v>
      </c>
      <c r="BC531" s="3"/>
      <c r="BD531" s="27"/>
      <c r="BE531" s="43" t="s">
        <v>196</v>
      </c>
      <c r="BF531" s="47">
        <v>0.58152284263959386</v>
      </c>
      <c r="BG531" s="45">
        <v>0.86030456852791881</v>
      </c>
      <c r="BH531" s="3"/>
      <c r="BI531" s="27"/>
      <c r="BJ531" s="43" t="s">
        <v>196</v>
      </c>
      <c r="BK531" s="47">
        <v>0.78781725888324872</v>
      </c>
      <c r="BL531" s="45">
        <v>0.93197969543147208</v>
      </c>
      <c r="BM531" s="3"/>
    </row>
    <row r="532" spans="1:65" x14ac:dyDescent="0.4">
      <c r="B532" t="s">
        <v>378</v>
      </c>
      <c r="G532" t="s">
        <v>379</v>
      </c>
      <c r="L532" t="s">
        <v>380</v>
      </c>
      <c r="Q532" t="s">
        <v>381</v>
      </c>
      <c r="V532" t="s">
        <v>251</v>
      </c>
      <c r="AA532" t="s">
        <v>317</v>
      </c>
      <c r="AF532" t="s">
        <v>382</v>
      </c>
      <c r="AK532" t="s">
        <v>383</v>
      </c>
      <c r="AP532" t="s">
        <v>384</v>
      </c>
      <c r="AU532" t="s">
        <v>385</v>
      </c>
      <c r="AY532" t="s">
        <v>386</v>
      </c>
      <c r="BD532" t="s">
        <v>251</v>
      </c>
      <c r="BJ532" t="s">
        <v>387</v>
      </c>
    </row>
    <row r="533" spans="1:65" ht="19.5" thickBot="1" x14ac:dyDescent="0.45">
      <c r="A533" s="8" t="s">
        <v>18</v>
      </c>
      <c r="B533" s="4">
        <v>1.8487499999999999</v>
      </c>
      <c r="C533" s="4" t="s">
        <v>388</v>
      </c>
      <c r="D533" s="4"/>
      <c r="E533" s="5"/>
      <c r="F533" s="8" t="s">
        <v>18</v>
      </c>
      <c r="G533" s="4">
        <v>1.2684875</v>
      </c>
      <c r="H533" s="4" t="s">
        <v>352</v>
      </c>
      <c r="I533" s="4"/>
      <c r="J533" s="5"/>
      <c r="K533" s="8" t="s">
        <v>18</v>
      </c>
      <c r="L533" s="4">
        <v>1.5342545454545455</v>
      </c>
      <c r="M533" s="4" t="s">
        <v>389</v>
      </c>
      <c r="N533" s="4"/>
      <c r="O533" s="5"/>
      <c r="P533" s="8" t="s">
        <v>18</v>
      </c>
      <c r="Q533" s="4">
        <v>2.6978999999999997</v>
      </c>
      <c r="R533" s="4" t="s">
        <v>390</v>
      </c>
      <c r="S533" s="4"/>
      <c r="T533" s="5"/>
      <c r="U533" s="8" t="s">
        <v>18</v>
      </c>
      <c r="V533" s="4">
        <v>1.3919916279069768</v>
      </c>
      <c r="W533" s="4" t="s">
        <v>391</v>
      </c>
      <c r="X533" s="4"/>
      <c r="Y533" s="5"/>
      <c r="Z533" s="8" t="s">
        <v>18</v>
      </c>
      <c r="AA533" s="4">
        <v>2.8231999999999999</v>
      </c>
      <c r="AB533" s="4" t="s">
        <v>392</v>
      </c>
      <c r="AC533" s="4"/>
      <c r="AD533" s="5"/>
      <c r="AE533" s="8" t="s">
        <v>18</v>
      </c>
      <c r="AF533" s="4">
        <v>1.6422000000000001</v>
      </c>
      <c r="AG533" s="4" t="s">
        <v>393</v>
      </c>
      <c r="AH533" s="4"/>
      <c r="AI533" s="5"/>
      <c r="AJ533" s="8" t="s">
        <v>18</v>
      </c>
      <c r="AK533" s="4">
        <v>1.7116312499999999</v>
      </c>
      <c r="AL533" s="4" t="s">
        <v>286</v>
      </c>
      <c r="AM533" s="4"/>
      <c r="AN533" s="5"/>
      <c r="AO533" s="8" t="s">
        <v>18</v>
      </c>
      <c r="AP533" s="4">
        <v>0.87600031199968798</v>
      </c>
      <c r="AQ533" s="4" t="s">
        <v>394</v>
      </c>
      <c r="AR533" s="4"/>
      <c r="AS533" s="5"/>
      <c r="AT533" s="8" t="s">
        <v>18</v>
      </c>
      <c r="AU533" s="4">
        <v>1.215900314999685</v>
      </c>
      <c r="AV533" s="4" t="s">
        <v>288</v>
      </c>
      <c r="AW533" s="4"/>
      <c r="AX533" s="5"/>
      <c r="AY533" s="8" t="s">
        <v>18</v>
      </c>
      <c r="AZ533" s="4">
        <v>1.6734666666666667</v>
      </c>
      <c r="BA533" s="4" t="s">
        <v>258</v>
      </c>
      <c r="BB533" s="4"/>
      <c r="BC533" s="5"/>
      <c r="BD533" s="8" t="s">
        <v>18</v>
      </c>
      <c r="BE533" s="4">
        <v>0.81899999999999995</v>
      </c>
      <c r="BF533" s="4" t="s">
        <v>291</v>
      </c>
      <c r="BG533" s="4"/>
      <c r="BH533" s="5"/>
      <c r="BI533" s="8" t="s">
        <v>18</v>
      </c>
      <c r="BJ533" s="4">
        <v>1.1146666666666667</v>
      </c>
      <c r="BK533" s="4" t="s">
        <v>373</v>
      </c>
      <c r="BL533" s="4"/>
      <c r="BM533" s="5"/>
    </row>
    <row r="534" spans="1:65" x14ac:dyDescent="0.4">
      <c r="A534" s="9">
        <v>1</v>
      </c>
      <c r="B534" s="10">
        <v>1.8487499999999999</v>
      </c>
      <c r="C534" s="11">
        <v>123.25</v>
      </c>
      <c r="D534" s="12" t="s">
        <v>25</v>
      </c>
      <c r="F534" s="9">
        <v>1</v>
      </c>
      <c r="G534" s="10">
        <v>1.2684875</v>
      </c>
      <c r="H534" s="11">
        <v>90.606250000000003</v>
      </c>
      <c r="I534" s="12" t="s">
        <v>22</v>
      </c>
      <c r="K534" s="9">
        <v>1</v>
      </c>
      <c r="L534" s="10">
        <v>1.5342545454545455</v>
      </c>
      <c r="M534" s="11">
        <v>95.890909090909091</v>
      </c>
      <c r="N534" s="12" t="s">
        <v>45</v>
      </c>
      <c r="P534" s="9">
        <v>1</v>
      </c>
      <c r="Q534" s="10">
        <v>2.6978999999999997</v>
      </c>
      <c r="R534" s="11">
        <v>117.3</v>
      </c>
      <c r="S534" s="12" t="s">
        <v>87</v>
      </c>
      <c r="U534" s="9">
        <v>1</v>
      </c>
      <c r="V534" s="10">
        <v>1.3919916279069768</v>
      </c>
      <c r="W534" s="11">
        <v>9.4053488372093028</v>
      </c>
      <c r="X534" s="12" t="s">
        <v>34</v>
      </c>
      <c r="Z534" s="9">
        <v>1</v>
      </c>
      <c r="AA534" s="10">
        <v>2.8231999999999999</v>
      </c>
      <c r="AB534" s="11">
        <v>176.45</v>
      </c>
      <c r="AC534" s="12" t="s">
        <v>27</v>
      </c>
      <c r="AE534" s="9">
        <v>1</v>
      </c>
      <c r="AF534" s="10">
        <v>1.6422000000000001</v>
      </c>
      <c r="AG534" s="11">
        <v>117.3</v>
      </c>
      <c r="AH534" s="12" t="s">
        <v>21</v>
      </c>
      <c r="AJ534" s="9">
        <v>1</v>
      </c>
      <c r="AK534" s="10">
        <v>1.7116312499999999</v>
      </c>
      <c r="AL534" s="11">
        <v>74.418750000000003</v>
      </c>
      <c r="AM534" s="12" t="s">
        <v>42</v>
      </c>
      <c r="AO534" s="9">
        <v>1</v>
      </c>
      <c r="AP534" s="10">
        <v>0.87600031199968798</v>
      </c>
      <c r="AQ534" s="11">
        <v>36.500012999987</v>
      </c>
      <c r="AR534" s="12" t="s">
        <v>25</v>
      </c>
      <c r="AT534" s="9">
        <v>1</v>
      </c>
      <c r="AU534" s="10">
        <v>1.215900314999685</v>
      </c>
      <c r="AV534" s="11">
        <v>57.900014999984997</v>
      </c>
      <c r="AW534" s="12" t="s">
        <v>34</v>
      </c>
      <c r="AY534" s="9">
        <v>1</v>
      </c>
      <c r="AZ534" s="10">
        <v>1.6734666666666667</v>
      </c>
      <c r="BA534" s="11">
        <v>119.53333333333333</v>
      </c>
      <c r="BB534" s="12" t="s">
        <v>36</v>
      </c>
      <c r="BD534" s="9">
        <v>1</v>
      </c>
      <c r="BE534" s="10">
        <v>0.81899999999999995</v>
      </c>
      <c r="BF534" s="11">
        <v>45.5</v>
      </c>
      <c r="BG534" s="12" t="s">
        <v>42</v>
      </c>
      <c r="BI534" s="9">
        <v>1</v>
      </c>
      <c r="BJ534" s="10">
        <v>1.1146666666666667</v>
      </c>
      <c r="BK534" s="11">
        <v>27.866666666666667</v>
      </c>
      <c r="BL534" s="12" t="s">
        <v>34</v>
      </c>
    </row>
    <row r="535" spans="1:65" x14ac:dyDescent="0.4">
      <c r="A535" s="13">
        <v>2</v>
      </c>
      <c r="B535" s="14">
        <v>1.8272002719997282</v>
      </c>
      <c r="C535" s="4">
        <v>114.20001699998301</v>
      </c>
      <c r="D535" s="15" t="s">
        <v>42</v>
      </c>
      <c r="F535" s="13">
        <v>2</v>
      </c>
      <c r="G535" s="14">
        <v>1.2391666666666667</v>
      </c>
      <c r="H535" s="4">
        <v>82.611111111111114</v>
      </c>
      <c r="I535" s="15" t="s">
        <v>26</v>
      </c>
      <c r="K535" s="13">
        <v>2</v>
      </c>
      <c r="L535" s="14">
        <v>1.3405411764705883</v>
      </c>
      <c r="M535" s="4">
        <v>63.835294117647059</v>
      </c>
      <c r="N535" s="15" t="s">
        <v>30</v>
      </c>
      <c r="P535" s="13">
        <v>2</v>
      </c>
      <c r="Q535" s="14">
        <v>2.485735</v>
      </c>
      <c r="R535" s="4">
        <v>85.715000000000003</v>
      </c>
      <c r="S535" s="15" t="s">
        <v>25</v>
      </c>
      <c r="U535" s="13">
        <v>2</v>
      </c>
      <c r="V535" s="14">
        <v>1.2800002879997121</v>
      </c>
      <c r="W535" s="4">
        <v>80.000017999982006</v>
      </c>
      <c r="X535" s="15" t="s">
        <v>27</v>
      </c>
      <c r="Z535" s="13">
        <v>2</v>
      </c>
      <c r="AA535" s="14">
        <v>2.2645</v>
      </c>
      <c r="AB535" s="4">
        <v>107.83333333333333</v>
      </c>
      <c r="AC535" s="15" t="s">
        <v>51</v>
      </c>
      <c r="AE535" s="13">
        <v>2</v>
      </c>
      <c r="AF535" s="14">
        <v>0.90368955223880598</v>
      </c>
      <c r="AG535" s="4">
        <v>32.274626865671642</v>
      </c>
      <c r="AH535" s="15" t="s">
        <v>44</v>
      </c>
      <c r="AJ535" s="13">
        <v>2</v>
      </c>
      <c r="AK535" s="14">
        <v>1.573270588235294</v>
      </c>
      <c r="AL535" s="4">
        <v>74.917647058823519</v>
      </c>
      <c r="AM535" s="15" t="s">
        <v>45</v>
      </c>
      <c r="AO535" s="13">
        <v>2</v>
      </c>
      <c r="AP535" s="14">
        <v>0.80631325301204826</v>
      </c>
      <c r="AQ535" s="4">
        <v>20.157831325301206</v>
      </c>
      <c r="AR535" s="15" t="s">
        <v>23</v>
      </c>
      <c r="AT535" s="13">
        <v>2</v>
      </c>
      <c r="AU535" s="14">
        <v>1.1830000000000001</v>
      </c>
      <c r="AV535" s="4">
        <v>84.5</v>
      </c>
      <c r="AW535" s="15" t="s">
        <v>53</v>
      </c>
      <c r="AY535" s="13">
        <v>2</v>
      </c>
      <c r="AZ535" s="14">
        <v>1.6246666666666667</v>
      </c>
      <c r="BA535" s="4">
        <v>108.31111111111112</v>
      </c>
      <c r="BB535" s="15" t="s">
        <v>45</v>
      </c>
      <c r="BD535" s="13">
        <v>2</v>
      </c>
      <c r="BE535" s="14">
        <v>0.80655421686746998</v>
      </c>
      <c r="BF535" s="4">
        <v>20.163855421686748</v>
      </c>
      <c r="BG535" s="15" t="s">
        <v>21</v>
      </c>
      <c r="BI535" s="13">
        <v>2</v>
      </c>
      <c r="BJ535" s="14">
        <v>1.0364285714285715</v>
      </c>
      <c r="BK535" s="4">
        <v>69.095238095238102</v>
      </c>
      <c r="BL535" s="15" t="s">
        <v>29</v>
      </c>
    </row>
    <row r="536" spans="1:65" x14ac:dyDescent="0.4">
      <c r="A536" s="13">
        <v>3</v>
      </c>
      <c r="B536" s="14">
        <v>1.7850003399996601</v>
      </c>
      <c r="C536" s="4">
        <v>52.500009999989999</v>
      </c>
      <c r="D536" s="15" t="s">
        <v>23</v>
      </c>
      <c r="F536" s="13">
        <v>3</v>
      </c>
      <c r="G536" s="14">
        <v>1.2294117647058824</v>
      </c>
      <c r="H536" s="4">
        <v>30.735294117647058</v>
      </c>
      <c r="I536" s="15" t="s">
        <v>55</v>
      </c>
      <c r="K536" s="13">
        <v>3</v>
      </c>
      <c r="L536" s="14">
        <v>1.1405089285714287</v>
      </c>
      <c r="M536" s="4">
        <v>20.008928571428573</v>
      </c>
      <c r="N536" s="15" t="s">
        <v>46</v>
      </c>
      <c r="P536" s="13">
        <v>3</v>
      </c>
      <c r="Q536" s="14">
        <v>1.9165263157894736</v>
      </c>
      <c r="R536" s="4">
        <v>47.913157894736841</v>
      </c>
      <c r="S536" s="15" t="s">
        <v>37</v>
      </c>
      <c r="U536" s="13">
        <v>3</v>
      </c>
      <c r="V536" s="14">
        <v>1.0112173913043478</v>
      </c>
      <c r="W536" s="4">
        <v>34.869565217391305</v>
      </c>
      <c r="X536" s="15" t="s">
        <v>48</v>
      </c>
      <c r="Z536" s="13">
        <v>3</v>
      </c>
      <c r="AA536" s="14">
        <v>1.944</v>
      </c>
      <c r="AB536" s="4">
        <v>108</v>
      </c>
      <c r="AC536" s="15" t="s">
        <v>40</v>
      </c>
      <c r="AE536" s="13">
        <v>3</v>
      </c>
      <c r="AF536" s="14">
        <v>0.90036470588235318</v>
      </c>
      <c r="AG536" s="4">
        <v>42.874509803921576</v>
      </c>
      <c r="AH536" s="15" t="s">
        <v>32</v>
      </c>
      <c r="AJ536" s="13">
        <v>3</v>
      </c>
      <c r="AK536" s="14">
        <v>1.53</v>
      </c>
      <c r="AL536" s="4">
        <v>45</v>
      </c>
      <c r="AM536" s="15" t="s">
        <v>50</v>
      </c>
      <c r="AO536" s="13">
        <v>3</v>
      </c>
      <c r="AP536" s="14">
        <v>0.79239999999999999</v>
      </c>
      <c r="AQ536" s="4">
        <v>28.3</v>
      </c>
      <c r="AR536" s="15" t="s">
        <v>56</v>
      </c>
      <c r="AT536" s="13">
        <v>3</v>
      </c>
      <c r="AU536" s="14">
        <v>1.159200321999678</v>
      </c>
      <c r="AV536" s="4">
        <v>50.400013999986001</v>
      </c>
      <c r="AW536" s="15" t="s">
        <v>19</v>
      </c>
      <c r="AY536" s="13">
        <v>3</v>
      </c>
      <c r="AZ536" s="14">
        <v>1.4949333333333334</v>
      </c>
      <c r="BA536" s="4">
        <v>93.433333333333337</v>
      </c>
      <c r="BB536" s="15" t="s">
        <v>24</v>
      </c>
      <c r="BD536" s="13">
        <v>3</v>
      </c>
      <c r="BE536" s="14">
        <v>0.77439999999999998</v>
      </c>
      <c r="BF536" s="4">
        <v>48.4</v>
      </c>
      <c r="BG536" s="15" t="s">
        <v>51</v>
      </c>
      <c r="BI536" s="13">
        <v>3</v>
      </c>
      <c r="BJ536" s="14">
        <v>0.93133333333333335</v>
      </c>
      <c r="BK536" s="4">
        <v>58.208333333333336</v>
      </c>
      <c r="BL536" s="15" t="s">
        <v>35</v>
      </c>
    </row>
    <row r="537" spans="1:65" x14ac:dyDescent="0.4">
      <c r="A537" s="13">
        <v>4</v>
      </c>
      <c r="B537" s="14">
        <v>1.6801714285714284</v>
      </c>
      <c r="C537" s="4">
        <v>93.342857142857142</v>
      </c>
      <c r="D537" s="15" t="s">
        <v>26</v>
      </c>
      <c r="F537" s="13">
        <v>4</v>
      </c>
      <c r="G537" s="14">
        <v>1.0998857142857144</v>
      </c>
      <c r="H537" s="4">
        <v>68.742857142857147</v>
      </c>
      <c r="I537" s="15" t="s">
        <v>90</v>
      </c>
      <c r="K537" s="13">
        <v>4</v>
      </c>
      <c r="L537" s="14">
        <v>1.0381064516129033</v>
      </c>
      <c r="M537" s="4">
        <v>35.796774193548387</v>
      </c>
      <c r="N537" s="15" t="s">
        <v>37</v>
      </c>
      <c r="P537" s="13">
        <v>4</v>
      </c>
      <c r="Q537" s="14">
        <v>1.8045</v>
      </c>
      <c r="R537" s="4">
        <v>120.3</v>
      </c>
      <c r="S537" s="15" t="s">
        <v>35</v>
      </c>
      <c r="U537" s="13">
        <v>4</v>
      </c>
      <c r="V537" s="14">
        <v>0.90027118644067805</v>
      </c>
      <c r="W537" s="4">
        <v>22.506779661016949</v>
      </c>
      <c r="X537" s="15" t="s">
        <v>50</v>
      </c>
      <c r="Z537" s="13">
        <v>4</v>
      </c>
      <c r="AA537" s="14">
        <v>1.8795599999999999</v>
      </c>
      <c r="AB537" s="4">
        <v>81.72</v>
      </c>
      <c r="AC537" s="15" t="s">
        <v>26</v>
      </c>
      <c r="AE537" s="13">
        <v>4</v>
      </c>
      <c r="AF537" s="14">
        <v>0.89171134020618559</v>
      </c>
      <c r="AG537" s="4">
        <v>22.292783505154638</v>
      </c>
      <c r="AH537" s="15" t="s">
        <v>23</v>
      </c>
      <c r="AJ537" s="13">
        <v>4</v>
      </c>
      <c r="AK537" s="14">
        <v>1.4896</v>
      </c>
      <c r="AL537" s="4">
        <v>106.4</v>
      </c>
      <c r="AM537" s="15" t="s">
        <v>51</v>
      </c>
      <c r="AO537" s="13">
        <v>4</v>
      </c>
      <c r="AP537" s="14">
        <v>0.74618181818181806</v>
      </c>
      <c r="AQ537" s="4">
        <v>49.745454545454542</v>
      </c>
      <c r="AR537" s="15" t="s">
        <v>53</v>
      </c>
      <c r="AT537" s="13">
        <v>4</v>
      </c>
      <c r="AU537" s="14">
        <v>0.83460038999960995</v>
      </c>
      <c r="AV537" s="4">
        <v>10.700004999994999</v>
      </c>
      <c r="AW537" s="15" t="s">
        <v>27</v>
      </c>
      <c r="AY537" s="13">
        <v>4</v>
      </c>
      <c r="AZ537" s="14">
        <v>1.2115058823529412</v>
      </c>
      <c r="BA537" s="4">
        <v>67.305882352941182</v>
      </c>
      <c r="BB537" s="15" t="s">
        <v>30</v>
      </c>
      <c r="BD537" s="13">
        <v>4</v>
      </c>
      <c r="BE537" s="14">
        <v>0.77066692913385826</v>
      </c>
      <c r="BF537" s="4">
        <v>13.520472440944882</v>
      </c>
      <c r="BG537" s="15" t="s">
        <v>22</v>
      </c>
      <c r="BI537" s="13">
        <v>4</v>
      </c>
      <c r="BJ537" s="14">
        <v>0.92120000000000002</v>
      </c>
      <c r="BK537" s="4">
        <v>65.8</v>
      </c>
      <c r="BL537" s="15" t="s">
        <v>21</v>
      </c>
    </row>
    <row r="538" spans="1:65" x14ac:dyDescent="0.4">
      <c r="A538" s="13">
        <v>5</v>
      </c>
      <c r="B538" s="14">
        <v>1.3677923076923078</v>
      </c>
      <c r="C538" s="4">
        <v>59.469230769230769</v>
      </c>
      <c r="D538" s="15" t="s">
        <v>65</v>
      </c>
      <c r="F538" s="13">
        <v>5</v>
      </c>
      <c r="G538" s="14">
        <v>1.0782002879997119</v>
      </c>
      <c r="H538" s="4">
        <v>59.900015999983999</v>
      </c>
      <c r="I538" s="15" t="s">
        <v>42</v>
      </c>
      <c r="K538" s="13">
        <v>5</v>
      </c>
      <c r="L538" s="14">
        <v>1.0073999999999999</v>
      </c>
      <c r="M538" s="4">
        <v>43.8</v>
      </c>
      <c r="N538" s="15" t="s">
        <v>34</v>
      </c>
      <c r="P538" s="13">
        <v>5</v>
      </c>
      <c r="Q538" s="14">
        <v>0.87360000000000004</v>
      </c>
      <c r="R538" s="4">
        <v>41.6</v>
      </c>
      <c r="S538" s="15" t="s">
        <v>39</v>
      </c>
      <c r="U538" s="13">
        <v>5</v>
      </c>
      <c r="V538" s="14">
        <v>0.83598591549295775</v>
      </c>
      <c r="W538" s="4">
        <v>55.732394366197184</v>
      </c>
      <c r="X538" s="15" t="s">
        <v>31</v>
      </c>
      <c r="Z538" s="13">
        <v>5</v>
      </c>
      <c r="AA538" s="14">
        <v>1.8143999999999998</v>
      </c>
      <c r="AB538" s="4">
        <v>75.599999999999994</v>
      </c>
      <c r="AC538" s="15" t="s">
        <v>43</v>
      </c>
      <c r="AE538" s="13">
        <v>5</v>
      </c>
      <c r="AF538" s="14">
        <v>0.84360000000000002</v>
      </c>
      <c r="AG538" s="4">
        <v>5.7</v>
      </c>
      <c r="AH538" s="15" t="s">
        <v>94</v>
      </c>
      <c r="AJ538" s="13">
        <v>5</v>
      </c>
      <c r="AK538" s="14">
        <v>1.3744000000000001</v>
      </c>
      <c r="AL538" s="4">
        <v>85.9</v>
      </c>
      <c r="AM538" s="15" t="s">
        <v>43</v>
      </c>
      <c r="AO538" s="13">
        <v>5</v>
      </c>
      <c r="AP538" s="14">
        <v>0.73319999999999996</v>
      </c>
      <c r="AQ538" s="4">
        <v>14.1</v>
      </c>
      <c r="AR538" s="15" t="s">
        <v>37</v>
      </c>
      <c r="AT538" s="13">
        <v>5</v>
      </c>
      <c r="AU538" s="14">
        <v>0.80910031899968105</v>
      </c>
      <c r="AV538" s="4">
        <v>27.900010999989</v>
      </c>
      <c r="AW538" s="15" t="s">
        <v>35</v>
      </c>
      <c r="AY538" s="13">
        <v>5</v>
      </c>
      <c r="AZ538" s="14">
        <v>1.1258074074074074</v>
      </c>
      <c r="BA538" s="4">
        <v>40.207407407407402</v>
      </c>
      <c r="BB538" s="15" t="s">
        <v>23</v>
      </c>
      <c r="BD538" s="13">
        <v>5</v>
      </c>
      <c r="BE538" s="14">
        <v>0.75776129032258066</v>
      </c>
      <c r="BF538" s="4">
        <v>27.062903225806451</v>
      </c>
      <c r="BG538" s="15" t="s">
        <v>28</v>
      </c>
      <c r="BI538" s="13">
        <v>5</v>
      </c>
      <c r="BJ538" s="14">
        <v>0.77755263157894738</v>
      </c>
      <c r="BK538" s="4">
        <v>37.026315789473685</v>
      </c>
      <c r="BL538" s="15" t="s">
        <v>26</v>
      </c>
    </row>
    <row r="539" spans="1:65" x14ac:dyDescent="0.4">
      <c r="A539" s="13">
        <v>6</v>
      </c>
      <c r="B539" s="14">
        <v>1.3360003599996402</v>
      </c>
      <c r="C539" s="4">
        <v>33.400008999991002</v>
      </c>
      <c r="D539" s="15" t="s">
        <v>43</v>
      </c>
      <c r="F539" s="13">
        <v>6</v>
      </c>
      <c r="G539" s="14">
        <v>0.89319999999999999</v>
      </c>
      <c r="H539" s="4">
        <v>31.9</v>
      </c>
      <c r="I539" s="15" t="s">
        <v>38</v>
      </c>
      <c r="K539" s="13">
        <v>6</v>
      </c>
      <c r="L539" s="14">
        <v>0.96899999999999997</v>
      </c>
      <c r="M539" s="4">
        <v>69.214285714285708</v>
      </c>
      <c r="N539" s="15" t="s">
        <v>29</v>
      </c>
      <c r="P539" s="13">
        <v>6</v>
      </c>
      <c r="Q539" s="14">
        <v>0.8670000000000001</v>
      </c>
      <c r="R539" s="4">
        <v>25.5</v>
      </c>
      <c r="S539" s="15" t="s">
        <v>60</v>
      </c>
      <c r="U539" s="13">
        <v>6</v>
      </c>
      <c r="V539" s="14">
        <v>0.83200036399963606</v>
      </c>
      <c r="W539" s="4">
        <v>16.000006999993001</v>
      </c>
      <c r="X539" s="15" t="s">
        <v>25</v>
      </c>
      <c r="Z539" s="13">
        <v>6</v>
      </c>
      <c r="AA539" s="14">
        <v>1.5418333333333334</v>
      </c>
      <c r="AB539" s="4">
        <v>53.166666666666664</v>
      </c>
      <c r="AC539" s="15" t="s">
        <v>19</v>
      </c>
      <c r="AE539" s="13">
        <v>6</v>
      </c>
      <c r="AF539" s="14">
        <v>0.81040888888888896</v>
      </c>
      <c r="AG539" s="4">
        <v>23.835555555555555</v>
      </c>
      <c r="AH539" s="15" t="s">
        <v>63</v>
      </c>
      <c r="AJ539" s="13">
        <v>6</v>
      </c>
      <c r="AK539" s="14">
        <v>1.341</v>
      </c>
      <c r="AL539" s="4">
        <v>89.4</v>
      </c>
      <c r="AM539" s="15" t="s">
        <v>27</v>
      </c>
      <c r="AO539" s="13">
        <v>6</v>
      </c>
      <c r="AP539" s="14">
        <v>0.6947368421052631</v>
      </c>
      <c r="AQ539" s="4">
        <v>43.421052631578945</v>
      </c>
      <c r="AR539" s="15" t="s">
        <v>63</v>
      </c>
      <c r="AT539" s="13">
        <v>6</v>
      </c>
      <c r="AU539" s="14">
        <v>0.80159999999999998</v>
      </c>
      <c r="AV539" s="4">
        <v>33.4</v>
      </c>
      <c r="AW539" s="15" t="s">
        <v>21</v>
      </c>
      <c r="AY539" s="13">
        <v>6</v>
      </c>
      <c r="AZ539" s="14">
        <v>1.101068181818182</v>
      </c>
      <c r="BA539" s="4">
        <v>52.431818181818187</v>
      </c>
      <c r="BB539" s="15" t="s">
        <v>33</v>
      </c>
      <c r="BD539" s="13">
        <v>6</v>
      </c>
      <c r="BE539" s="14">
        <v>0.71200975609756101</v>
      </c>
      <c r="BF539" s="4">
        <v>20.941463414634146</v>
      </c>
      <c r="BG539" s="15" t="s">
        <v>36</v>
      </c>
      <c r="BI539" s="13">
        <v>6</v>
      </c>
      <c r="BJ539" s="14">
        <v>0.76387999999999989</v>
      </c>
      <c r="BK539" s="4">
        <v>14.69</v>
      </c>
      <c r="BL539" s="15" t="s">
        <v>45</v>
      </c>
    </row>
    <row r="540" spans="1:65" x14ac:dyDescent="0.4">
      <c r="A540" s="13">
        <v>7</v>
      </c>
      <c r="B540" s="14">
        <v>1.333200351999648</v>
      </c>
      <c r="C540" s="4">
        <v>30.300007999992001</v>
      </c>
      <c r="D540" s="15" t="s">
        <v>36</v>
      </c>
      <c r="F540" s="13">
        <v>7</v>
      </c>
      <c r="G540" s="14">
        <v>0.87426976744186036</v>
      </c>
      <c r="H540" s="4">
        <v>36.427906976744183</v>
      </c>
      <c r="I540" s="15" t="s">
        <v>107</v>
      </c>
      <c r="K540" s="13">
        <v>7</v>
      </c>
      <c r="L540" s="14">
        <v>0.91649999999999998</v>
      </c>
      <c r="M540" s="4">
        <v>61.1</v>
      </c>
      <c r="N540" s="15" t="s">
        <v>38</v>
      </c>
      <c r="P540" s="13">
        <v>7</v>
      </c>
      <c r="Q540" s="14">
        <v>0.84799999999999998</v>
      </c>
      <c r="R540" s="4">
        <v>53</v>
      </c>
      <c r="S540" s="15" t="s">
        <v>42</v>
      </c>
      <c r="U540" s="13">
        <v>7</v>
      </c>
      <c r="V540" s="14">
        <v>0.82720035199964803</v>
      </c>
      <c r="W540" s="4">
        <v>18.800007999992001</v>
      </c>
      <c r="X540" s="15" t="s">
        <v>24</v>
      </c>
      <c r="Z540" s="13">
        <v>7</v>
      </c>
      <c r="AA540" s="14">
        <v>1.5288000000000002</v>
      </c>
      <c r="AB540" s="4">
        <v>54.6</v>
      </c>
      <c r="AC540" s="15" t="s">
        <v>28</v>
      </c>
      <c r="AE540" s="13">
        <v>7</v>
      </c>
      <c r="AF540" s="14">
        <v>0.80270422535211261</v>
      </c>
      <c r="AG540" s="4">
        <v>10.291079812206572</v>
      </c>
      <c r="AH540" s="15" t="s">
        <v>61</v>
      </c>
      <c r="AJ540" s="13">
        <v>7</v>
      </c>
      <c r="AK540" s="14">
        <v>1.3160000000000001</v>
      </c>
      <c r="AL540" s="4">
        <v>32.9</v>
      </c>
      <c r="AM540" s="15" t="s">
        <v>30</v>
      </c>
      <c r="AO540" s="13">
        <v>7</v>
      </c>
      <c r="AP540" s="14">
        <v>0.68080000000000007</v>
      </c>
      <c r="AQ540" s="4">
        <v>29.6</v>
      </c>
      <c r="AR540" s="15" t="s">
        <v>87</v>
      </c>
      <c r="AT540" s="13">
        <v>7</v>
      </c>
      <c r="AU540" s="14">
        <v>0.79920044399955603</v>
      </c>
      <c r="AV540" s="4">
        <v>5.4000029999970005</v>
      </c>
      <c r="AW540" s="15" t="s">
        <v>47</v>
      </c>
      <c r="AY540" s="13">
        <v>7</v>
      </c>
      <c r="AZ540" s="14">
        <v>1.0640000000000001</v>
      </c>
      <c r="BA540" s="4">
        <v>46.260869565217391</v>
      </c>
      <c r="BB540" s="15" t="s">
        <v>51</v>
      </c>
      <c r="BD540" s="13">
        <v>7</v>
      </c>
      <c r="BE540" s="14">
        <v>0.70389841269841258</v>
      </c>
      <c r="BF540" s="4">
        <v>13.536507936507935</v>
      </c>
      <c r="BG540" s="15" t="s">
        <v>35</v>
      </c>
      <c r="BI540" s="13">
        <v>7</v>
      </c>
      <c r="BJ540" s="14">
        <v>0.75712000000000002</v>
      </c>
      <c r="BK540" s="4">
        <v>47.32</v>
      </c>
      <c r="BL540" s="15" t="s">
        <v>43</v>
      </c>
    </row>
    <row r="541" spans="1:65" x14ac:dyDescent="0.4">
      <c r="A541" s="13">
        <v>8</v>
      </c>
      <c r="B541" s="14">
        <v>1.3320003119996879</v>
      </c>
      <c r="C541" s="4">
        <v>55.500012999987</v>
      </c>
      <c r="D541" s="15" t="s">
        <v>30</v>
      </c>
      <c r="F541" s="13">
        <v>8</v>
      </c>
      <c r="G541" s="14">
        <v>0.86360000000000003</v>
      </c>
      <c r="H541" s="4">
        <v>25.4</v>
      </c>
      <c r="I541" s="15" t="s">
        <v>67</v>
      </c>
      <c r="K541" s="13">
        <v>8</v>
      </c>
      <c r="L541" s="14">
        <v>0.90539999999999987</v>
      </c>
      <c r="M541" s="4">
        <v>50.3</v>
      </c>
      <c r="N541" s="15" t="s">
        <v>21</v>
      </c>
      <c r="P541" s="13">
        <v>8</v>
      </c>
      <c r="Q541" s="14">
        <v>0.83879999999999999</v>
      </c>
      <c r="R541" s="4">
        <v>46.6</v>
      </c>
      <c r="S541" s="15" t="s">
        <v>52</v>
      </c>
      <c r="U541" s="13">
        <v>8</v>
      </c>
      <c r="V541" s="14">
        <v>0.78960033599966406</v>
      </c>
      <c r="W541" s="4">
        <v>28.200011999988</v>
      </c>
      <c r="X541" s="15" t="s">
        <v>19</v>
      </c>
      <c r="Z541" s="13">
        <v>8</v>
      </c>
      <c r="AA541" s="14">
        <v>1.0846</v>
      </c>
      <c r="AB541" s="4">
        <v>31.9</v>
      </c>
      <c r="AC541" s="15" t="s">
        <v>21</v>
      </c>
      <c r="AE541" s="13">
        <v>8</v>
      </c>
      <c r="AF541" s="14">
        <v>0.73370031899968113</v>
      </c>
      <c r="AG541" s="4">
        <v>25.300010999989002</v>
      </c>
      <c r="AH541" s="15" t="s">
        <v>64</v>
      </c>
      <c r="AJ541" s="13">
        <v>8</v>
      </c>
      <c r="AK541" s="14">
        <v>1.3064823529411762</v>
      </c>
      <c r="AL541" s="4">
        <v>72.582352941176467</v>
      </c>
      <c r="AM541" s="15" t="s">
        <v>28</v>
      </c>
      <c r="AO541" s="13">
        <v>8</v>
      </c>
      <c r="AP541" s="14">
        <v>0.66410000000000002</v>
      </c>
      <c r="AQ541" s="4">
        <v>22.9</v>
      </c>
      <c r="AR541" s="15" t="s">
        <v>50</v>
      </c>
      <c r="AT541" s="13">
        <v>8</v>
      </c>
      <c r="AU541" s="14">
        <v>0.77899999999999991</v>
      </c>
      <c r="AV541" s="4">
        <v>8.1999999999999993</v>
      </c>
      <c r="AW541" s="15" t="s">
        <v>29</v>
      </c>
      <c r="AY541" s="13">
        <v>8</v>
      </c>
      <c r="AZ541" s="14">
        <v>1.057476923076923</v>
      </c>
      <c r="BA541" s="4">
        <v>44.061538461538454</v>
      </c>
      <c r="BB541" s="15" t="s">
        <v>27</v>
      </c>
      <c r="BD541" s="13">
        <v>8</v>
      </c>
      <c r="BE541" s="14">
        <v>0.62225454545454539</v>
      </c>
      <c r="BF541" s="4">
        <v>14.142148760330578</v>
      </c>
      <c r="BG541" s="15" t="s">
        <v>34</v>
      </c>
      <c r="BI541" s="13">
        <v>8</v>
      </c>
      <c r="BJ541" s="14">
        <v>0.75192307692307703</v>
      </c>
      <c r="BK541" s="4">
        <v>22.115384615384617</v>
      </c>
      <c r="BL541" s="15" t="s">
        <v>24</v>
      </c>
    </row>
    <row r="542" spans="1:65" x14ac:dyDescent="0.4">
      <c r="A542" s="13">
        <v>9</v>
      </c>
      <c r="B542" s="14">
        <v>1.3088</v>
      </c>
      <c r="C542" s="4">
        <v>81.8</v>
      </c>
      <c r="D542" s="15" t="s">
        <v>40</v>
      </c>
      <c r="F542" s="13">
        <v>9</v>
      </c>
      <c r="G542" s="14">
        <v>0.84160000000000001</v>
      </c>
      <c r="H542" s="4">
        <v>52.6</v>
      </c>
      <c r="I542" s="15" t="s">
        <v>91</v>
      </c>
      <c r="K542" s="13">
        <v>9</v>
      </c>
      <c r="L542" s="14">
        <v>0.90079999999999993</v>
      </c>
      <c r="M542" s="4">
        <v>56.3</v>
      </c>
      <c r="N542" s="15" t="s">
        <v>43</v>
      </c>
      <c r="P542" s="13">
        <v>9</v>
      </c>
      <c r="Q542" s="14">
        <v>0.83520031199968792</v>
      </c>
      <c r="R542" s="20">
        <v>34.800012999986997</v>
      </c>
      <c r="S542" s="15" t="s">
        <v>64</v>
      </c>
      <c r="U542" s="13">
        <v>9</v>
      </c>
      <c r="V542" s="14">
        <v>0.74496000000000007</v>
      </c>
      <c r="W542" s="4">
        <v>46.56</v>
      </c>
      <c r="X542" s="15" t="s">
        <v>21</v>
      </c>
      <c r="Z542" s="13">
        <v>9</v>
      </c>
      <c r="AA542" s="14">
        <v>1.0640000000000001</v>
      </c>
      <c r="AB542" s="4">
        <v>26.6</v>
      </c>
      <c r="AC542" s="15" t="s">
        <v>22</v>
      </c>
      <c r="AE542" s="13">
        <v>9</v>
      </c>
      <c r="AF542" s="14">
        <v>0.72247088607594934</v>
      </c>
      <c r="AG542" s="4">
        <v>13.893670886075949</v>
      </c>
      <c r="AH542" s="15" t="s">
        <v>31</v>
      </c>
      <c r="AJ542" s="13">
        <v>9</v>
      </c>
      <c r="AK542" s="14">
        <v>1.232</v>
      </c>
      <c r="AL542" s="4">
        <v>77</v>
      </c>
      <c r="AM542" s="15" t="s">
        <v>22</v>
      </c>
      <c r="AO542" s="13">
        <v>9</v>
      </c>
      <c r="AP542" s="14">
        <v>0.65800000000000003</v>
      </c>
      <c r="AQ542" s="4">
        <v>47</v>
      </c>
      <c r="AR542" s="15" t="s">
        <v>66</v>
      </c>
      <c r="AT542" s="13">
        <v>9</v>
      </c>
      <c r="AU542" s="14">
        <v>0.75840027199972804</v>
      </c>
      <c r="AV542" s="4">
        <v>47.400016999983002</v>
      </c>
      <c r="AW542" s="15" t="s">
        <v>26</v>
      </c>
      <c r="AY542" s="13">
        <v>9</v>
      </c>
      <c r="AZ542" s="14">
        <v>0.96799999999999997</v>
      </c>
      <c r="BA542" s="4">
        <v>60.5</v>
      </c>
      <c r="BB542" s="15" t="s">
        <v>35</v>
      </c>
      <c r="BD542" s="13">
        <v>9</v>
      </c>
      <c r="BE542" s="14">
        <v>0.60414827586206898</v>
      </c>
      <c r="BF542" s="4">
        <v>28.76896551724138</v>
      </c>
      <c r="BG542" s="15" t="s">
        <v>19</v>
      </c>
      <c r="BI542" s="13">
        <v>9</v>
      </c>
      <c r="BJ542" s="14">
        <v>0.71807999999999994</v>
      </c>
      <c r="BK542" s="4">
        <v>16.32</v>
      </c>
      <c r="BL542" s="15" t="s">
        <v>50</v>
      </c>
    </row>
    <row r="543" spans="1:65" x14ac:dyDescent="0.4">
      <c r="A543" s="13">
        <v>10</v>
      </c>
      <c r="B543" s="14">
        <v>1.278900318999681</v>
      </c>
      <c r="C543" s="4">
        <v>44.100010999989003</v>
      </c>
      <c r="D543" s="15" t="s">
        <v>41</v>
      </c>
      <c r="F543" s="13">
        <v>10</v>
      </c>
      <c r="G543" s="14">
        <v>0.82650000000000001</v>
      </c>
      <c r="H543" s="4">
        <v>28.5</v>
      </c>
      <c r="I543" s="15" t="s">
        <v>46</v>
      </c>
      <c r="K543" s="13">
        <v>10</v>
      </c>
      <c r="L543" s="14">
        <v>0.876</v>
      </c>
      <c r="M543" s="4">
        <v>36.5</v>
      </c>
      <c r="N543" s="15" t="s">
        <v>22</v>
      </c>
      <c r="P543" s="13">
        <v>10</v>
      </c>
      <c r="Q543" s="14">
        <v>0.81892799999999988</v>
      </c>
      <c r="R543" s="4">
        <v>18.611999999999998</v>
      </c>
      <c r="S543" s="15" t="s">
        <v>58</v>
      </c>
      <c r="U543" s="13">
        <v>10</v>
      </c>
      <c r="V543" s="14">
        <v>0.73931199999999997</v>
      </c>
      <c r="W543" s="4">
        <v>32.143999999999998</v>
      </c>
      <c r="X543" s="15" t="s">
        <v>65</v>
      </c>
      <c r="Z543" s="13">
        <v>10</v>
      </c>
      <c r="AA543" s="14">
        <v>1.0314000000000001</v>
      </c>
      <c r="AB543" s="4">
        <v>19.834615384615386</v>
      </c>
      <c r="AC543" s="15" t="s">
        <v>34</v>
      </c>
      <c r="AE543" s="13">
        <v>10</v>
      </c>
      <c r="AF543" s="14">
        <v>0.70280677966101712</v>
      </c>
      <c r="AG543" s="4">
        <v>12.329943502824861</v>
      </c>
      <c r="AH543" s="15" t="s">
        <v>45</v>
      </c>
      <c r="AJ543" s="13">
        <v>10</v>
      </c>
      <c r="AK543" s="14">
        <v>1.2215076923076922</v>
      </c>
      <c r="AL543" s="4">
        <v>50.896153846153844</v>
      </c>
      <c r="AM543" s="15" t="s">
        <v>23</v>
      </c>
      <c r="AO543" s="13">
        <v>10</v>
      </c>
      <c r="AP543" s="14">
        <v>0.64400000000000002</v>
      </c>
      <c r="AQ543" s="20">
        <v>30.666666666666668</v>
      </c>
      <c r="AR543" s="15" t="s">
        <v>32</v>
      </c>
      <c r="AT543" s="13">
        <v>10</v>
      </c>
      <c r="AU543" s="14">
        <v>0.75066792452830189</v>
      </c>
      <c r="AV543" s="4">
        <v>41.703773584905662</v>
      </c>
      <c r="AW543" s="15" t="s">
        <v>24</v>
      </c>
      <c r="AY543" s="13">
        <v>10</v>
      </c>
      <c r="AZ543" s="14">
        <v>0.70379999999999998</v>
      </c>
      <c r="BA543" s="20">
        <v>20.7</v>
      </c>
      <c r="BB543" s="15" t="s">
        <v>50</v>
      </c>
      <c r="BD543" s="13">
        <v>10</v>
      </c>
      <c r="BE543" s="14">
        <v>0.5895962877030162</v>
      </c>
      <c r="BF543" s="4">
        <v>3.9837587006960558</v>
      </c>
      <c r="BG543" s="15" t="s">
        <v>29</v>
      </c>
      <c r="BI543" s="13">
        <v>10</v>
      </c>
      <c r="BJ543" s="14">
        <v>0.64740000000000009</v>
      </c>
      <c r="BK543" s="4">
        <v>8.3000000000000007</v>
      </c>
      <c r="BL543" s="15" t="s">
        <v>28</v>
      </c>
    </row>
    <row r="544" spans="1:65" x14ac:dyDescent="0.4">
      <c r="A544" s="13">
        <v>11</v>
      </c>
      <c r="B544" s="14">
        <v>1.1801999999999999</v>
      </c>
      <c r="C544" s="4">
        <v>84.3</v>
      </c>
      <c r="D544" s="15" t="s">
        <v>49</v>
      </c>
      <c r="F544" s="13">
        <v>11</v>
      </c>
      <c r="G544" s="14">
        <v>0.82339999999999991</v>
      </c>
      <c r="H544" s="4">
        <v>35.799999999999997</v>
      </c>
      <c r="I544" s="15" t="s">
        <v>39</v>
      </c>
      <c r="K544" s="13">
        <v>11</v>
      </c>
      <c r="L544" s="14">
        <v>0.86799999999999999</v>
      </c>
      <c r="M544" s="4">
        <v>31</v>
      </c>
      <c r="N544" s="15" t="s">
        <v>40</v>
      </c>
      <c r="P544" s="13">
        <v>11</v>
      </c>
      <c r="Q544" s="14">
        <v>0.81400044399955596</v>
      </c>
      <c r="R544" s="4">
        <v>5.5000029999970002</v>
      </c>
      <c r="S544" s="15" t="s">
        <v>46</v>
      </c>
      <c r="U544" s="13">
        <v>11</v>
      </c>
      <c r="V544" s="14">
        <v>0.70040000000000013</v>
      </c>
      <c r="W544" s="4">
        <v>20.6</v>
      </c>
      <c r="X544" s="15" t="s">
        <v>54</v>
      </c>
      <c r="Z544" s="13">
        <v>11</v>
      </c>
      <c r="AA544" s="14">
        <v>0.9489333333333333</v>
      </c>
      <c r="AB544" s="4">
        <v>21.566666666666666</v>
      </c>
      <c r="AC544" s="15" t="s">
        <v>42</v>
      </c>
      <c r="AE544" s="13">
        <v>11</v>
      </c>
      <c r="AF544" s="14">
        <v>0.70043478260869563</v>
      </c>
      <c r="AG544" s="4">
        <v>46.695652173913047</v>
      </c>
      <c r="AH544" s="15" t="s">
        <v>52</v>
      </c>
      <c r="AJ544" s="13">
        <v>11</v>
      </c>
      <c r="AK544" s="14">
        <v>0.92231999999999992</v>
      </c>
      <c r="AL544" s="4">
        <v>32.94</v>
      </c>
      <c r="AM544" s="15" t="s">
        <v>26</v>
      </c>
      <c r="AO544" s="13">
        <v>11</v>
      </c>
      <c r="AP544" s="14">
        <v>0.63359999999999994</v>
      </c>
      <c r="AQ544" s="4">
        <v>14.4</v>
      </c>
      <c r="AR544" s="15" t="s">
        <v>20</v>
      </c>
      <c r="AT544" s="13">
        <v>11</v>
      </c>
      <c r="AU544" s="14">
        <v>0.71520000000000006</v>
      </c>
      <c r="AV544" s="4">
        <v>44.7</v>
      </c>
      <c r="AW544" s="15" t="s">
        <v>40</v>
      </c>
      <c r="AY544" s="13">
        <v>11</v>
      </c>
      <c r="AZ544" s="14">
        <v>0.6880102040816326</v>
      </c>
      <c r="BA544" s="4">
        <v>23.724489795918366</v>
      </c>
      <c r="BB544" s="15" t="s">
        <v>40</v>
      </c>
      <c r="BD544" s="13">
        <v>11</v>
      </c>
      <c r="BE544" s="14">
        <v>0.58517857142857144</v>
      </c>
      <c r="BF544" s="4">
        <v>20.178571428571427</v>
      </c>
      <c r="BG544" s="15" t="s">
        <v>26</v>
      </c>
      <c r="BI544" s="13">
        <v>11</v>
      </c>
      <c r="BJ544" s="14">
        <v>0.63019999999999998</v>
      </c>
      <c r="BK544" s="4">
        <v>27.4</v>
      </c>
      <c r="BL544" s="15" t="s">
        <v>51</v>
      </c>
    </row>
    <row r="545" spans="1:65" x14ac:dyDescent="0.4">
      <c r="A545" s="13">
        <v>12</v>
      </c>
      <c r="B545" s="14">
        <v>1.1088003359996639</v>
      </c>
      <c r="C545" s="4">
        <v>39.600011999987998</v>
      </c>
      <c r="D545" s="15" t="s">
        <v>61</v>
      </c>
      <c r="F545" s="13">
        <v>12</v>
      </c>
      <c r="G545" s="14">
        <v>0.82059272727272736</v>
      </c>
      <c r="H545" s="4">
        <v>14.396363636363636</v>
      </c>
      <c r="I545" s="15" t="s">
        <v>86</v>
      </c>
      <c r="K545" s="13">
        <v>12</v>
      </c>
      <c r="L545" s="14">
        <v>0.79157894736842116</v>
      </c>
      <c r="M545" s="4">
        <v>19.789473684210527</v>
      </c>
      <c r="N545" s="15" t="s">
        <v>36</v>
      </c>
      <c r="P545" s="13">
        <v>12</v>
      </c>
      <c r="Q545" s="14">
        <v>0.79239999999999999</v>
      </c>
      <c r="R545" s="4">
        <v>56.6</v>
      </c>
      <c r="S545" s="15" t="s">
        <v>51</v>
      </c>
      <c r="U545" s="13">
        <v>12</v>
      </c>
      <c r="V545" s="14">
        <v>0.67200031499968504</v>
      </c>
      <c r="W545" s="20">
        <v>32.000014999984998</v>
      </c>
      <c r="X545" s="15" t="s">
        <v>43</v>
      </c>
      <c r="Z545" s="13">
        <v>12</v>
      </c>
      <c r="AA545" s="14">
        <v>0.91259999999999997</v>
      </c>
      <c r="AB545" s="4">
        <v>11.7</v>
      </c>
      <c r="AC545" s="15" t="s">
        <v>29</v>
      </c>
      <c r="AE545" s="13">
        <v>12</v>
      </c>
      <c r="AF545" s="14">
        <v>0.68458082191780834</v>
      </c>
      <c r="AG545" s="4">
        <v>29.764383561643839</v>
      </c>
      <c r="AH545" s="15" t="s">
        <v>84</v>
      </c>
      <c r="AJ545" s="13">
        <v>12</v>
      </c>
      <c r="AK545" s="14">
        <v>0.91555121951219531</v>
      </c>
      <c r="AL545" s="4">
        <v>31.570731707317076</v>
      </c>
      <c r="AM545" s="15" t="s">
        <v>33</v>
      </c>
      <c r="AO545" s="13">
        <v>12</v>
      </c>
      <c r="AP545" s="14">
        <v>0.61043944954128448</v>
      </c>
      <c r="AQ545" s="4">
        <v>7.8261467889908261</v>
      </c>
      <c r="AR545" s="15" t="s">
        <v>45</v>
      </c>
      <c r="AT545" s="13">
        <v>12</v>
      </c>
      <c r="AU545" s="14">
        <v>0.6870645161290323</v>
      </c>
      <c r="AV545" s="4">
        <v>12.053763440860216</v>
      </c>
      <c r="AW545" s="15" t="s">
        <v>58</v>
      </c>
      <c r="AY545" s="13">
        <v>12</v>
      </c>
      <c r="AZ545" s="14">
        <v>0.60799999999999998</v>
      </c>
      <c r="BA545" s="4">
        <v>15.2</v>
      </c>
      <c r="BB545" s="15" t="s">
        <v>19</v>
      </c>
      <c r="BD545" s="13">
        <v>12</v>
      </c>
      <c r="BE545" s="14">
        <v>0.54739459459459461</v>
      </c>
      <c r="BF545" s="4">
        <v>22.808108108108108</v>
      </c>
      <c r="BG545" s="15" t="s">
        <v>40</v>
      </c>
      <c r="BI545" s="13">
        <v>12</v>
      </c>
      <c r="BJ545" s="14">
        <v>0.61380000000000001</v>
      </c>
      <c r="BK545" s="4">
        <v>34.1</v>
      </c>
      <c r="BL545" s="15" t="s">
        <v>42</v>
      </c>
    </row>
    <row r="546" spans="1:65" x14ac:dyDescent="0.4">
      <c r="A546" s="13">
        <v>13</v>
      </c>
      <c r="B546" s="14">
        <v>0.99330031499968496</v>
      </c>
      <c r="C546" s="4">
        <v>47.300014999984995</v>
      </c>
      <c r="D546" s="15" t="s">
        <v>34</v>
      </c>
      <c r="F546" s="13">
        <v>13</v>
      </c>
      <c r="G546" s="14">
        <v>0.78750000000000009</v>
      </c>
      <c r="H546" s="4">
        <v>37.5</v>
      </c>
      <c r="I546" s="15" t="s">
        <v>94</v>
      </c>
      <c r="K546" s="13">
        <v>13</v>
      </c>
      <c r="L546" s="14">
        <v>0.76439999999999997</v>
      </c>
      <c r="M546" s="4">
        <v>14.7</v>
      </c>
      <c r="N546" s="15" t="s">
        <v>28</v>
      </c>
      <c r="P546" s="13">
        <v>13</v>
      </c>
      <c r="Q546" s="14">
        <v>0.77280027199972801</v>
      </c>
      <c r="R546" s="4">
        <v>48.300016999983001</v>
      </c>
      <c r="S546" s="15" t="s">
        <v>29</v>
      </c>
      <c r="U546" s="13">
        <v>13</v>
      </c>
      <c r="V546" s="14">
        <v>0.65659999999999996</v>
      </c>
      <c r="W546" s="4">
        <v>46.9</v>
      </c>
      <c r="X546" s="15" t="s">
        <v>60</v>
      </c>
      <c r="Z546" s="13">
        <v>13</v>
      </c>
      <c r="AA546" s="14">
        <v>0.76949999999999996</v>
      </c>
      <c r="AB546" s="4">
        <v>8.1</v>
      </c>
      <c r="AC546" s="15" t="s">
        <v>24</v>
      </c>
      <c r="AE546" s="13">
        <v>13</v>
      </c>
      <c r="AF546" s="14">
        <v>0.65550000000000008</v>
      </c>
      <c r="AG546" s="4">
        <v>6.9</v>
      </c>
      <c r="AH546" s="15" t="s">
        <v>53</v>
      </c>
      <c r="AJ546" s="13">
        <v>13</v>
      </c>
      <c r="AK546" s="14">
        <v>0.51300000000000001</v>
      </c>
      <c r="AL546" s="4">
        <v>5.4</v>
      </c>
      <c r="AM546" s="15" t="s">
        <v>29</v>
      </c>
      <c r="AO546" s="13">
        <v>13</v>
      </c>
      <c r="AP546" s="14">
        <v>0.6067999999999999</v>
      </c>
      <c r="AQ546" s="4">
        <v>4.0999999999999996</v>
      </c>
      <c r="AR546" s="15" t="s">
        <v>19</v>
      </c>
      <c r="AT546" s="13">
        <v>13</v>
      </c>
      <c r="AU546" s="14">
        <v>0.68699999999999994</v>
      </c>
      <c r="AV546" s="4">
        <v>45.8</v>
      </c>
      <c r="AW546" s="15" t="s">
        <v>39</v>
      </c>
      <c r="AY546" s="13">
        <v>13</v>
      </c>
      <c r="AZ546" s="14">
        <v>0.60279999999999989</v>
      </c>
      <c r="BA546" s="4">
        <v>13.7</v>
      </c>
      <c r="BB546" s="15" t="s">
        <v>26</v>
      </c>
      <c r="BD546" s="13">
        <v>13</v>
      </c>
      <c r="BE546" s="14">
        <v>0.50600000000000001</v>
      </c>
      <c r="BF546" s="4">
        <v>22</v>
      </c>
      <c r="BG546" s="15" t="s">
        <v>27</v>
      </c>
      <c r="BI546" s="13">
        <v>13</v>
      </c>
      <c r="BJ546" s="14">
        <v>0.59176551724137938</v>
      </c>
      <c r="BK546" s="4">
        <v>24.656896551724138</v>
      </c>
      <c r="BL546" s="15" t="s">
        <v>40</v>
      </c>
    </row>
    <row r="547" spans="1:65" x14ac:dyDescent="0.4">
      <c r="A547" s="13">
        <v>14</v>
      </c>
      <c r="B547" s="14">
        <v>0.95760034199965804</v>
      </c>
      <c r="C547" s="4">
        <v>16.800005999993999</v>
      </c>
      <c r="D547" s="15" t="s">
        <v>24</v>
      </c>
      <c r="F547" s="13">
        <v>14</v>
      </c>
      <c r="G547" s="14">
        <v>0.72540000000000004</v>
      </c>
      <c r="H547" s="4">
        <v>9.3000000000000007</v>
      </c>
      <c r="I547" s="15" t="s">
        <v>93</v>
      </c>
      <c r="K547" s="13">
        <v>14</v>
      </c>
      <c r="L547" s="14">
        <v>0.7639753846153845</v>
      </c>
      <c r="M547" s="4">
        <v>17.363076923076921</v>
      </c>
      <c r="N547" s="15" t="s">
        <v>27</v>
      </c>
      <c r="P547" s="13">
        <v>14</v>
      </c>
      <c r="Q547" s="14">
        <v>0.72240000000000004</v>
      </c>
      <c r="R547" s="4">
        <v>25.8</v>
      </c>
      <c r="S547" s="15" t="s">
        <v>68</v>
      </c>
      <c r="U547" s="13">
        <v>14</v>
      </c>
      <c r="V547" s="14">
        <v>0.64600037999962001</v>
      </c>
      <c r="W547" s="4">
        <v>6.800003999996</v>
      </c>
      <c r="X547" s="15" t="s">
        <v>35</v>
      </c>
      <c r="Z547" s="13">
        <v>14</v>
      </c>
      <c r="AA547" s="14">
        <v>0.73530000000000006</v>
      </c>
      <c r="AB547" s="4">
        <v>12.9</v>
      </c>
      <c r="AC547" s="15" t="s">
        <v>36</v>
      </c>
      <c r="AE547" s="13">
        <v>14</v>
      </c>
      <c r="AF547" s="14">
        <v>0.64479999999999993</v>
      </c>
      <c r="AG547" s="4">
        <v>40.299999999999997</v>
      </c>
      <c r="AH547" s="15" t="s">
        <v>90</v>
      </c>
      <c r="AJ547" s="13">
        <v>14</v>
      </c>
      <c r="AK547" s="14">
        <v>0.48880000000000001</v>
      </c>
      <c r="AL547" s="4">
        <v>9.4</v>
      </c>
      <c r="AM547" s="15" t="s">
        <v>24</v>
      </c>
      <c r="AO547" s="13">
        <v>14</v>
      </c>
      <c r="AP547" s="14">
        <v>0.59279999999999999</v>
      </c>
      <c r="AQ547" s="4">
        <v>10.4</v>
      </c>
      <c r="AR547" s="15" t="s">
        <v>44</v>
      </c>
      <c r="AT547" s="13">
        <v>14</v>
      </c>
      <c r="AU547" s="14">
        <v>0.6863999999999999</v>
      </c>
      <c r="AV547" s="4">
        <v>13.2</v>
      </c>
      <c r="AW547" s="15" t="s">
        <v>87</v>
      </c>
      <c r="AY547" s="13">
        <v>14</v>
      </c>
      <c r="AZ547" s="14">
        <v>0.56201999999999996</v>
      </c>
      <c r="BA547" s="4">
        <v>9.86</v>
      </c>
      <c r="BB547" s="15" t="s">
        <v>28</v>
      </c>
      <c r="BD547" s="13">
        <v>14</v>
      </c>
      <c r="BE547" s="14">
        <v>0.38220000000000004</v>
      </c>
      <c r="BF547" s="20">
        <v>4.9000000000000004</v>
      </c>
      <c r="BG547" s="15" t="s">
        <v>43</v>
      </c>
      <c r="BI547" s="13">
        <v>14</v>
      </c>
      <c r="BJ547" s="14">
        <v>0.56840000000000002</v>
      </c>
      <c r="BK547" s="4">
        <v>20.3</v>
      </c>
      <c r="BL547" s="15" t="s">
        <v>33</v>
      </c>
    </row>
    <row r="548" spans="1:65" x14ac:dyDescent="0.4">
      <c r="A548" s="13">
        <v>15</v>
      </c>
      <c r="B548" s="14">
        <v>0.85799999999999998</v>
      </c>
      <c r="C548" s="4">
        <v>11</v>
      </c>
      <c r="D548" s="18" t="s">
        <v>68</v>
      </c>
      <c r="F548" s="13">
        <v>15</v>
      </c>
      <c r="G548" s="14">
        <v>0.65345279999999994</v>
      </c>
      <c r="H548" s="4">
        <v>12.5664</v>
      </c>
      <c r="I548" s="18" t="s">
        <v>89</v>
      </c>
      <c r="K548" s="13">
        <v>15</v>
      </c>
      <c r="L548" s="14">
        <v>0.67659999999999998</v>
      </c>
      <c r="M548" s="4">
        <v>19.899999999999999</v>
      </c>
      <c r="N548" s="18" t="s">
        <v>19</v>
      </c>
      <c r="P548" s="13">
        <v>15</v>
      </c>
      <c r="Q548" s="14">
        <v>0.71760038999960984</v>
      </c>
      <c r="R548" s="4">
        <v>9.2000049999949987</v>
      </c>
      <c r="S548" s="18" t="s">
        <v>36</v>
      </c>
      <c r="U548" s="13">
        <v>15</v>
      </c>
      <c r="V548" s="14">
        <v>0.63179999999999992</v>
      </c>
      <c r="W548" s="4">
        <v>8.1</v>
      </c>
      <c r="X548" s="18" t="s">
        <v>38</v>
      </c>
      <c r="Z548" s="13">
        <v>15</v>
      </c>
      <c r="AA548" s="14">
        <v>0.19239999999999999</v>
      </c>
      <c r="AB548" s="20">
        <v>1.3</v>
      </c>
      <c r="AC548" s="18" t="s">
        <v>35</v>
      </c>
      <c r="AE548" s="13">
        <v>15</v>
      </c>
      <c r="AF548" s="14">
        <v>0.63800000000000001</v>
      </c>
      <c r="AG548" s="4">
        <v>14.5</v>
      </c>
      <c r="AH548" s="18" t="s">
        <v>91</v>
      </c>
      <c r="AJ548" s="13">
        <v>15</v>
      </c>
      <c r="AK548" s="14">
        <v>0.45694999999999997</v>
      </c>
      <c r="AL548" s="20">
        <v>3.0874999999999999</v>
      </c>
      <c r="AM548" s="18" t="s">
        <v>31</v>
      </c>
      <c r="AO548" s="13">
        <v>15</v>
      </c>
      <c r="AP548" s="14">
        <v>0.58720000000000006</v>
      </c>
      <c r="AQ548" s="4">
        <v>36.700000000000003</v>
      </c>
      <c r="AR548" s="18" t="s">
        <v>38</v>
      </c>
      <c r="AT548" s="13">
        <v>15</v>
      </c>
      <c r="AU548" s="14">
        <v>0.66800000000000004</v>
      </c>
      <c r="AV548" s="4">
        <v>16.7</v>
      </c>
      <c r="AW548" s="18" t="s">
        <v>43</v>
      </c>
      <c r="AY548" s="13">
        <v>15</v>
      </c>
      <c r="AZ548" s="14">
        <v>0.50960000000000005</v>
      </c>
      <c r="BA548" s="4">
        <v>9.8000000000000007</v>
      </c>
      <c r="BB548" s="18" t="s">
        <v>43</v>
      </c>
      <c r="BD548" s="13">
        <v>15</v>
      </c>
      <c r="BE548" s="14">
        <v>0.37248636363636362</v>
      </c>
      <c r="BF548" s="4">
        <v>3.9209090909090909</v>
      </c>
      <c r="BG548" s="18" t="s">
        <v>24</v>
      </c>
      <c r="BI548" s="13">
        <v>15</v>
      </c>
      <c r="BJ548" s="14">
        <v>0.5623999999999999</v>
      </c>
      <c r="BK548" s="4">
        <v>3.8</v>
      </c>
      <c r="BL548" s="18" t="s">
        <v>30</v>
      </c>
    </row>
    <row r="549" spans="1:65" x14ac:dyDescent="0.4">
      <c r="A549" s="13">
        <v>16</v>
      </c>
      <c r="B549" s="14">
        <v>0.83720036399963615</v>
      </c>
      <c r="C549" s="20">
        <v>16.100006999993003</v>
      </c>
      <c r="D549" s="18" t="s">
        <v>52</v>
      </c>
      <c r="F549" s="13">
        <v>16</v>
      </c>
      <c r="G549" s="14">
        <v>0.54316682027649765</v>
      </c>
      <c r="H549" s="20">
        <v>3.6700460829493089</v>
      </c>
      <c r="I549" s="18" t="s">
        <v>130</v>
      </c>
      <c r="K549" s="13">
        <v>16</v>
      </c>
      <c r="L549" s="14">
        <v>0.61750000000000005</v>
      </c>
      <c r="M549" s="20">
        <v>6.5</v>
      </c>
      <c r="N549" s="18" t="s">
        <v>42</v>
      </c>
      <c r="P549" s="13">
        <v>16</v>
      </c>
      <c r="Q549" s="14">
        <v>0.63650000000000007</v>
      </c>
      <c r="R549" s="4">
        <v>6.7</v>
      </c>
      <c r="S549" s="18" t="s">
        <v>54</v>
      </c>
      <c r="U549" s="13">
        <v>16</v>
      </c>
      <c r="V549" s="14">
        <v>0.58560000000000001</v>
      </c>
      <c r="W549" s="4">
        <v>24.4</v>
      </c>
      <c r="X549" s="18" t="s">
        <v>29</v>
      </c>
      <c r="Z549" s="13">
        <v>16</v>
      </c>
      <c r="AA549" s="14">
        <v>0</v>
      </c>
      <c r="AB549" s="4">
        <v>0</v>
      </c>
      <c r="AC549" s="18" t="s">
        <v>62</v>
      </c>
      <c r="AE549" s="13">
        <v>16</v>
      </c>
      <c r="AF549" s="14">
        <v>0.62880000000000003</v>
      </c>
      <c r="AG549" s="4">
        <v>26.2</v>
      </c>
      <c r="AH549" s="18" t="s">
        <v>85</v>
      </c>
      <c r="AJ549" s="13">
        <v>16</v>
      </c>
      <c r="AK549" s="14">
        <v>0.45030000000000003</v>
      </c>
      <c r="AL549" s="4">
        <v>7.9</v>
      </c>
      <c r="AM549" s="18" t="s">
        <v>35</v>
      </c>
      <c r="AO549" s="13">
        <v>16</v>
      </c>
      <c r="AP549" s="14">
        <v>0.5544</v>
      </c>
      <c r="AQ549" s="4">
        <v>30.8</v>
      </c>
      <c r="AR549" s="18" t="s">
        <v>107</v>
      </c>
      <c r="AT549" s="13">
        <v>16</v>
      </c>
      <c r="AU549" s="14">
        <v>0.65560035199964795</v>
      </c>
      <c r="AV549" s="4">
        <v>14.900007999992001</v>
      </c>
      <c r="AW549" s="18" t="s">
        <v>22</v>
      </c>
      <c r="AY549" s="13">
        <v>16</v>
      </c>
      <c r="AZ549" s="14">
        <v>0.50191304347826093</v>
      </c>
      <c r="BA549" s="4">
        <v>6.4347826086956523</v>
      </c>
      <c r="BB549" s="18" t="s">
        <v>42</v>
      </c>
      <c r="BD549" s="13">
        <v>16</v>
      </c>
      <c r="BE549" s="14">
        <v>0</v>
      </c>
      <c r="BF549" s="4">
        <v>0</v>
      </c>
      <c r="BG549" s="18" t="s">
        <v>62</v>
      </c>
      <c r="BI549" s="13">
        <v>16</v>
      </c>
      <c r="BJ549" s="14">
        <v>0.55390000000000006</v>
      </c>
      <c r="BK549" s="4">
        <v>19.100000000000001</v>
      </c>
      <c r="BL549" s="18" t="s">
        <v>36</v>
      </c>
    </row>
    <row r="550" spans="1:65" ht="19.5" thickBot="1" x14ac:dyDescent="0.45">
      <c r="A550" s="13">
        <v>17</v>
      </c>
      <c r="B550" s="14">
        <v>0.76000037999962</v>
      </c>
      <c r="C550" s="4">
        <v>8.0000039999960002</v>
      </c>
      <c r="D550" s="18" t="s">
        <v>28</v>
      </c>
      <c r="F550" s="13">
        <v>17</v>
      </c>
      <c r="G550" s="14">
        <v>0.53239999999999998</v>
      </c>
      <c r="H550" s="4">
        <v>12.1</v>
      </c>
      <c r="I550" s="18" t="s">
        <v>70</v>
      </c>
      <c r="K550" s="13">
        <v>17</v>
      </c>
      <c r="L550" s="14">
        <v>0.60060000000000002</v>
      </c>
      <c r="M550" s="4">
        <v>7.7</v>
      </c>
      <c r="N550" s="18" t="s">
        <v>26</v>
      </c>
      <c r="P550" s="13">
        <v>17</v>
      </c>
      <c r="Q550" s="14">
        <v>0.58600384615384615</v>
      </c>
      <c r="R550" s="4">
        <v>10.280769230769231</v>
      </c>
      <c r="S550" s="18" t="s">
        <v>83</v>
      </c>
      <c r="U550" s="13">
        <v>17</v>
      </c>
      <c r="V550" s="14">
        <v>0.57000000000000006</v>
      </c>
      <c r="W550" s="4">
        <v>10</v>
      </c>
      <c r="X550" s="18" t="s">
        <v>22</v>
      </c>
      <c r="Z550" s="13">
        <v>17</v>
      </c>
      <c r="AA550" s="14">
        <v>0</v>
      </c>
      <c r="AB550" s="4">
        <v>0</v>
      </c>
      <c r="AC550" s="18" t="s">
        <v>62</v>
      </c>
      <c r="AE550" s="13">
        <v>17</v>
      </c>
      <c r="AF550" s="14">
        <v>0.60660000000000003</v>
      </c>
      <c r="AG550" s="4">
        <v>33.700000000000003</v>
      </c>
      <c r="AH550" s="18" t="s">
        <v>58</v>
      </c>
      <c r="AJ550" s="13">
        <v>17</v>
      </c>
      <c r="AK550" s="14">
        <v>0.44855064935064937</v>
      </c>
      <c r="AL550" s="4">
        <v>5.7506493506493506</v>
      </c>
      <c r="AM550" s="18" t="s">
        <v>36</v>
      </c>
      <c r="AO550" s="13">
        <v>17</v>
      </c>
      <c r="AP550" s="14">
        <v>0.52020000000000011</v>
      </c>
      <c r="AQ550" s="4">
        <v>15.3</v>
      </c>
      <c r="AR550" s="18" t="s">
        <v>34</v>
      </c>
      <c r="AT550" s="13">
        <v>17</v>
      </c>
      <c r="AU550" s="14">
        <v>0.58644687500000015</v>
      </c>
      <c r="AV550" s="4">
        <v>17.248437500000001</v>
      </c>
      <c r="AW550" s="18" t="s">
        <v>32</v>
      </c>
      <c r="AY550" s="13">
        <v>17</v>
      </c>
      <c r="AZ550" s="14">
        <v>0.48449999999999999</v>
      </c>
      <c r="BA550" s="4">
        <v>5.0999999999999996</v>
      </c>
      <c r="BB550" s="18" t="s">
        <v>22</v>
      </c>
      <c r="BD550" s="13">
        <v>17</v>
      </c>
      <c r="BE550" s="14">
        <v>0</v>
      </c>
      <c r="BF550" s="4">
        <v>0</v>
      </c>
      <c r="BG550" s="18" t="s">
        <v>62</v>
      </c>
      <c r="BI550" s="13">
        <v>17</v>
      </c>
      <c r="BJ550" s="14">
        <v>0.52096583850931677</v>
      </c>
      <c r="BK550" s="4">
        <v>9.1397515527950315</v>
      </c>
      <c r="BL550" s="18" t="s">
        <v>31</v>
      </c>
    </row>
    <row r="551" spans="1:65" ht="19.5" thickBot="1" x14ac:dyDescent="0.45">
      <c r="A551" s="40">
        <v>18</v>
      </c>
      <c r="B551" s="22">
        <v>0.29599999999999999</v>
      </c>
      <c r="C551" s="23">
        <v>2</v>
      </c>
      <c r="D551" s="24" t="s">
        <v>48</v>
      </c>
      <c r="F551" s="40">
        <v>18</v>
      </c>
      <c r="G551" s="22">
        <v>0.45599999999999996</v>
      </c>
      <c r="H551" s="23">
        <v>4.8</v>
      </c>
      <c r="I551" s="24" t="s">
        <v>92</v>
      </c>
      <c r="K551" s="40">
        <v>18</v>
      </c>
      <c r="L551" s="22">
        <v>0.39668120649651972</v>
      </c>
      <c r="M551" s="23">
        <v>2.6802784222737821</v>
      </c>
      <c r="N551" s="24" t="s">
        <v>51</v>
      </c>
      <c r="P551" s="40">
        <v>18</v>
      </c>
      <c r="Q551" s="22">
        <v>0.47839999999999994</v>
      </c>
      <c r="R551" s="23">
        <v>9.1999999999999993</v>
      </c>
      <c r="S551" s="24" t="s">
        <v>88</v>
      </c>
      <c r="U551" s="40">
        <v>18</v>
      </c>
      <c r="V551" s="22">
        <v>0.46439999999999998</v>
      </c>
      <c r="W551" s="23">
        <v>25.8</v>
      </c>
      <c r="X551" s="24" t="s">
        <v>39</v>
      </c>
      <c r="Z551" s="40">
        <v>18</v>
      </c>
      <c r="AA551" s="22">
        <v>0</v>
      </c>
      <c r="AB551" s="23">
        <v>0</v>
      </c>
      <c r="AC551" s="24" t="s">
        <v>62</v>
      </c>
      <c r="AE551" s="40">
        <v>18</v>
      </c>
      <c r="AF551" s="22">
        <v>0.53920000000000001</v>
      </c>
      <c r="AG551" s="23">
        <v>33.700000000000003</v>
      </c>
      <c r="AH551" s="24" t="s">
        <v>58</v>
      </c>
      <c r="AJ551" s="40">
        <v>18</v>
      </c>
      <c r="AK551" s="22">
        <v>0.44439999999999996</v>
      </c>
      <c r="AL551" s="23">
        <v>10.1</v>
      </c>
      <c r="AM551" s="24" t="s">
        <v>21</v>
      </c>
      <c r="AO551" s="40">
        <v>18</v>
      </c>
      <c r="AP551" s="22">
        <v>0.48381736526946106</v>
      </c>
      <c r="AQ551" s="23">
        <v>5.0928143712574849</v>
      </c>
      <c r="AR551" s="24" t="s">
        <v>40</v>
      </c>
      <c r="AT551" s="40">
        <v>18</v>
      </c>
      <c r="AU551" s="22">
        <v>0.50680000000000003</v>
      </c>
      <c r="AV551" s="23">
        <v>18.100000000000001</v>
      </c>
      <c r="AW551" s="24" t="s">
        <v>44</v>
      </c>
      <c r="AY551" s="40">
        <v>18</v>
      </c>
      <c r="AZ551" s="22">
        <v>0.41439999999999994</v>
      </c>
      <c r="BA551" s="23">
        <v>2.8</v>
      </c>
      <c r="BB551" s="24" t="s">
        <v>34</v>
      </c>
      <c r="BD551" s="40">
        <v>18</v>
      </c>
      <c r="BE551" s="22">
        <v>0</v>
      </c>
      <c r="BF551" s="23">
        <v>0</v>
      </c>
      <c r="BG551" s="24" t="s">
        <v>62</v>
      </c>
      <c r="BI551" s="40">
        <v>18</v>
      </c>
      <c r="BJ551" s="22">
        <v>0.42749999999999999</v>
      </c>
      <c r="BK551" s="39">
        <v>4.5</v>
      </c>
      <c r="BL551" s="24" t="s">
        <v>23</v>
      </c>
    </row>
    <row r="552" spans="1:65" x14ac:dyDescent="0.4">
      <c r="A552" s="27">
        <v>19</v>
      </c>
      <c r="B552" s="14">
        <v>0.31</v>
      </c>
      <c r="C552" s="4">
        <v>144.12</v>
      </c>
      <c r="D552" s="28" t="s">
        <v>31</v>
      </c>
      <c r="E552" s="29"/>
      <c r="F552" s="27">
        <v>19</v>
      </c>
      <c r="G552" s="14">
        <v>0.31</v>
      </c>
      <c r="H552" s="4">
        <v>100.3</v>
      </c>
      <c r="I552" s="28" t="s">
        <v>66</v>
      </c>
      <c r="J552" s="29"/>
      <c r="K552" s="27">
        <v>19</v>
      </c>
      <c r="L552" s="14">
        <v>0.31</v>
      </c>
      <c r="M552" s="4">
        <v>64.3</v>
      </c>
      <c r="N552" s="28" t="s">
        <v>35</v>
      </c>
      <c r="O552" s="29"/>
      <c r="P552" s="27">
        <v>19</v>
      </c>
      <c r="Q552" s="14">
        <v>0.31</v>
      </c>
      <c r="R552" s="4">
        <v>57.6</v>
      </c>
      <c r="S552" s="28" t="s">
        <v>38</v>
      </c>
      <c r="T552" s="29"/>
      <c r="U552" s="27">
        <v>19</v>
      </c>
      <c r="V552" s="14">
        <v>0.31</v>
      </c>
      <c r="W552" s="4">
        <v>54.647945205479452</v>
      </c>
      <c r="X552" s="28" t="s">
        <v>52</v>
      </c>
      <c r="Y552" s="29"/>
      <c r="Z552" s="27">
        <v>19</v>
      </c>
      <c r="AA552" s="14">
        <v>0.31</v>
      </c>
      <c r="AB552" s="4">
        <v>0</v>
      </c>
      <c r="AC552" s="28" t="s">
        <v>62</v>
      </c>
      <c r="AD552" s="29"/>
      <c r="AE552" s="27">
        <v>19</v>
      </c>
      <c r="AF552" s="14">
        <v>0.31</v>
      </c>
      <c r="AG552" s="4">
        <v>56.88421052631579</v>
      </c>
      <c r="AH552" s="28" t="s">
        <v>83</v>
      </c>
      <c r="AI552" s="29"/>
      <c r="AJ552" s="27">
        <v>19</v>
      </c>
      <c r="AK552" s="14">
        <v>0.31</v>
      </c>
      <c r="AL552" s="4">
        <v>162.68571428571428</v>
      </c>
      <c r="AM552" s="28" t="s">
        <v>40</v>
      </c>
      <c r="AN552" s="29"/>
      <c r="AO552" s="27">
        <v>19</v>
      </c>
      <c r="AP552" s="14">
        <v>0.31</v>
      </c>
      <c r="AQ552" s="4">
        <v>60.3</v>
      </c>
      <c r="AR552" s="28" t="s">
        <v>69</v>
      </c>
      <c r="AS552" s="29"/>
      <c r="AT552" s="27">
        <v>19</v>
      </c>
      <c r="AU552" s="14">
        <v>0.31</v>
      </c>
      <c r="AV552" s="4">
        <v>265.60000000000002</v>
      </c>
      <c r="AW552" s="28" t="s">
        <v>36</v>
      </c>
      <c r="AX552" s="29"/>
      <c r="AY552" s="27">
        <v>19</v>
      </c>
      <c r="AZ552" s="14">
        <v>0.31</v>
      </c>
      <c r="BA552" s="4">
        <v>119.2</v>
      </c>
      <c r="BB552" s="28" t="s">
        <v>29</v>
      </c>
      <c r="BC552" s="29"/>
      <c r="BD552" s="27">
        <v>19</v>
      </c>
      <c r="BE552" s="14">
        <v>0.31</v>
      </c>
      <c r="BF552" s="4">
        <v>0</v>
      </c>
      <c r="BG552" s="28" t="s">
        <v>62</v>
      </c>
      <c r="BH552" s="29"/>
      <c r="BI552" s="27">
        <v>19</v>
      </c>
      <c r="BJ552" s="14">
        <v>0.31</v>
      </c>
      <c r="BK552" s="4">
        <v>106.15384615384616</v>
      </c>
      <c r="BL552" s="28" t="s">
        <v>22</v>
      </c>
      <c r="BM552" s="29"/>
    </row>
    <row r="553" spans="1:65" x14ac:dyDescent="0.4">
      <c r="A553" s="27">
        <v>20</v>
      </c>
      <c r="B553" s="14">
        <v>0.3</v>
      </c>
      <c r="C553" s="4">
        <v>135.69999999999999</v>
      </c>
      <c r="D553" s="28" t="s">
        <v>51</v>
      </c>
      <c r="E553" s="30"/>
      <c r="F553" s="27">
        <v>20</v>
      </c>
      <c r="G553" s="14">
        <v>0.3</v>
      </c>
      <c r="H553" s="4">
        <v>125.20002199997801</v>
      </c>
      <c r="I553" s="28" t="s">
        <v>63</v>
      </c>
      <c r="J553" s="30"/>
      <c r="K553" s="27">
        <v>20</v>
      </c>
      <c r="L553" s="14">
        <v>0.3</v>
      </c>
      <c r="M553" s="4">
        <v>69.8</v>
      </c>
      <c r="N553" s="28" t="s">
        <v>63</v>
      </c>
      <c r="O553" s="30"/>
      <c r="P553" s="27">
        <v>20</v>
      </c>
      <c r="Q553" s="14">
        <v>0.3</v>
      </c>
      <c r="R553" s="4">
        <v>60.5</v>
      </c>
      <c r="S553" s="28" t="s">
        <v>26</v>
      </c>
      <c r="T553" s="30"/>
      <c r="U553" s="27">
        <v>20</v>
      </c>
      <c r="V553" s="14">
        <v>0.3</v>
      </c>
      <c r="W553" s="4">
        <v>81.3</v>
      </c>
      <c r="X553" s="28" t="s">
        <v>42</v>
      </c>
      <c r="Y553" s="30"/>
      <c r="Z553" s="27">
        <v>20</v>
      </c>
      <c r="AA553" s="14">
        <v>0.3</v>
      </c>
      <c r="AB553" s="4">
        <v>0</v>
      </c>
      <c r="AC553" s="28" t="s">
        <v>62</v>
      </c>
      <c r="AD553" s="30"/>
      <c r="AE553" s="27">
        <v>20</v>
      </c>
      <c r="AF553" s="14">
        <v>0.3</v>
      </c>
      <c r="AG553" s="4">
        <v>59.279999999999994</v>
      </c>
      <c r="AH553" s="28" t="s">
        <v>121</v>
      </c>
      <c r="AI553" s="30"/>
      <c r="AJ553" s="27">
        <v>20</v>
      </c>
      <c r="AK553" s="14">
        <v>0.3</v>
      </c>
      <c r="AL553" s="4">
        <v>154.1</v>
      </c>
      <c r="AM553" s="28" t="s">
        <v>34</v>
      </c>
      <c r="AN553" s="30"/>
      <c r="AO553" s="27">
        <v>20</v>
      </c>
      <c r="AP553" s="14">
        <v>0.3</v>
      </c>
      <c r="AQ553" s="4">
        <v>68.05</v>
      </c>
      <c r="AR553" s="28" t="s">
        <v>83</v>
      </c>
      <c r="AS553" s="30"/>
      <c r="AT553" s="27">
        <v>20</v>
      </c>
      <c r="AU553" s="14">
        <v>0.3</v>
      </c>
      <c r="AV553" s="4">
        <v>71.100021999977997</v>
      </c>
      <c r="AW553" s="28" t="s">
        <v>54</v>
      </c>
      <c r="AX553" s="30"/>
      <c r="AY553" s="27">
        <v>20</v>
      </c>
      <c r="AZ553" s="14">
        <v>0.3</v>
      </c>
      <c r="BA553" s="4">
        <v>244.75</v>
      </c>
      <c r="BB553" s="28" t="s">
        <v>31</v>
      </c>
      <c r="BC553" s="30"/>
      <c r="BD553" s="27">
        <v>20</v>
      </c>
      <c r="BE553" s="14">
        <v>0.3</v>
      </c>
      <c r="BF553" s="4">
        <v>0</v>
      </c>
      <c r="BG553" s="28" t="s">
        <v>62</v>
      </c>
      <c r="BH553" s="30"/>
      <c r="BI553" s="27">
        <v>20</v>
      </c>
      <c r="BJ553" s="14">
        <v>0.3</v>
      </c>
      <c r="BK553" s="4">
        <v>79.670588235294119</v>
      </c>
      <c r="BL553" s="28" t="s">
        <v>19</v>
      </c>
      <c r="BM553" s="30"/>
    </row>
    <row r="554" spans="1:65" x14ac:dyDescent="0.4">
      <c r="A554" s="27">
        <v>21</v>
      </c>
      <c r="B554" s="14">
        <v>0.28999999999999998</v>
      </c>
      <c r="C554" s="4">
        <v>113.1</v>
      </c>
      <c r="D554" s="28" t="s">
        <v>29</v>
      </c>
      <c r="E554" s="31"/>
      <c r="F554" s="27">
        <v>21</v>
      </c>
      <c r="G554" s="14">
        <v>0.28999999999999998</v>
      </c>
      <c r="H554" s="4">
        <v>130.69999999999999</v>
      </c>
      <c r="I554" s="28" t="s">
        <v>57</v>
      </c>
      <c r="J554" s="31"/>
      <c r="K554" s="27">
        <v>21</v>
      </c>
      <c r="L554" s="14">
        <v>0.28999999999999998</v>
      </c>
      <c r="M554" s="4">
        <v>279.3</v>
      </c>
      <c r="N554" s="28" t="s">
        <v>54</v>
      </c>
      <c r="O554" s="31"/>
      <c r="P554" s="27">
        <v>21</v>
      </c>
      <c r="Q554" s="14">
        <v>0.28999999999999998</v>
      </c>
      <c r="R554" s="4">
        <v>128</v>
      </c>
      <c r="S554" s="28" t="s">
        <v>21</v>
      </c>
      <c r="T554" s="31"/>
      <c r="U554" s="27">
        <v>21</v>
      </c>
      <c r="V554" s="14">
        <v>0.28999999999999998</v>
      </c>
      <c r="W554" s="4">
        <v>123.7</v>
      </c>
      <c r="X554" s="28" t="s">
        <v>40</v>
      </c>
      <c r="Y554" s="31"/>
      <c r="Z554" s="27">
        <v>21</v>
      </c>
      <c r="AA554" s="14">
        <v>0.28999999999999998</v>
      </c>
      <c r="AB554" s="4">
        <v>0</v>
      </c>
      <c r="AC554" s="28" t="s">
        <v>62</v>
      </c>
      <c r="AD554" s="31"/>
      <c r="AE554" s="27">
        <v>21</v>
      </c>
      <c r="AF554" s="14">
        <v>0.28999999999999998</v>
      </c>
      <c r="AG554" s="20">
        <v>55.815789473684212</v>
      </c>
      <c r="AH554" s="28" t="s">
        <v>92</v>
      </c>
      <c r="AI554" s="31"/>
      <c r="AJ554" s="27">
        <v>21</v>
      </c>
      <c r="AK554" s="14">
        <v>0.28999999999999998</v>
      </c>
      <c r="AL554" s="4">
        <v>165.5</v>
      </c>
      <c r="AM554" s="28" t="s">
        <v>19</v>
      </c>
      <c r="AN554" s="31"/>
      <c r="AO554" s="27">
        <v>21</v>
      </c>
      <c r="AP554" s="14">
        <v>0.28999999999999998</v>
      </c>
      <c r="AQ554" s="4">
        <v>67.3</v>
      </c>
      <c r="AR554" s="28" t="s">
        <v>70</v>
      </c>
      <c r="AS554" s="31"/>
      <c r="AT554" s="27">
        <v>21</v>
      </c>
      <c r="AU554" s="14">
        <v>0.28999999999999998</v>
      </c>
      <c r="AV554" s="4">
        <v>114.17777777777779</v>
      </c>
      <c r="AW554" s="28" t="s">
        <v>50</v>
      </c>
      <c r="AX554" s="31"/>
      <c r="AY554" s="27">
        <v>21</v>
      </c>
      <c r="AZ554" s="14">
        <v>0.28999999999999998</v>
      </c>
      <c r="BA554" s="4">
        <v>204.7</v>
      </c>
      <c r="BB554" s="28" t="s">
        <v>21</v>
      </c>
      <c r="BC554" s="31"/>
      <c r="BD554" s="27">
        <v>21</v>
      </c>
      <c r="BE554" s="14">
        <v>0.28999999999999998</v>
      </c>
      <c r="BF554" s="4">
        <v>0</v>
      </c>
      <c r="BG554" s="28" t="s">
        <v>62</v>
      </c>
      <c r="BH554" s="31"/>
      <c r="BI554" s="27">
        <v>21</v>
      </c>
      <c r="BJ554" s="14">
        <v>0.28999999999999998</v>
      </c>
      <c r="BK554" s="4">
        <v>112.875</v>
      </c>
      <c r="BL554" s="28" t="s">
        <v>27</v>
      </c>
      <c r="BM554" s="31"/>
    </row>
    <row r="555" spans="1:65" x14ac:dyDescent="0.4">
      <c r="A555" s="27">
        <v>22</v>
      </c>
      <c r="B555" s="14">
        <v>0.28000000000000003</v>
      </c>
      <c r="C555" s="4">
        <v>161.80002399997602</v>
      </c>
      <c r="D555" s="28" t="s">
        <v>35</v>
      </c>
      <c r="E555" s="32"/>
      <c r="F555" s="27">
        <v>22</v>
      </c>
      <c r="G555" s="14">
        <v>0.28000000000000003</v>
      </c>
      <c r="H555" s="4">
        <v>130.69999999999999</v>
      </c>
      <c r="I555" s="28" t="s">
        <v>57</v>
      </c>
      <c r="J555" s="32"/>
      <c r="K555" s="27">
        <v>22</v>
      </c>
      <c r="L555" s="14">
        <v>0.28000000000000003</v>
      </c>
      <c r="M555" s="4">
        <v>92</v>
      </c>
      <c r="N555" s="28" t="s">
        <v>39</v>
      </c>
      <c r="O555" s="32"/>
      <c r="P555" s="27">
        <v>22</v>
      </c>
      <c r="Q555" s="14">
        <v>0.28000000000000003</v>
      </c>
      <c r="R555" s="4">
        <v>232.7</v>
      </c>
      <c r="S555" s="28" t="s">
        <v>24</v>
      </c>
      <c r="T555" s="32"/>
      <c r="U555" s="27">
        <v>22</v>
      </c>
      <c r="V555" s="14">
        <v>0.28000000000000003</v>
      </c>
      <c r="W555" s="4">
        <v>60.3</v>
      </c>
      <c r="X555" s="28" t="s">
        <v>63</v>
      </c>
      <c r="Y555" s="32"/>
      <c r="Z555" s="27">
        <v>22</v>
      </c>
      <c r="AA555" s="14">
        <v>0.28000000000000003</v>
      </c>
      <c r="AB555" s="4">
        <v>0</v>
      </c>
      <c r="AC555" s="28" t="s">
        <v>62</v>
      </c>
      <c r="AD555" s="32"/>
      <c r="AE555" s="27">
        <v>22</v>
      </c>
      <c r="AF555" s="14">
        <v>0.28000000000000003</v>
      </c>
      <c r="AG555" s="4">
        <v>119.7</v>
      </c>
      <c r="AH555" s="28" t="s">
        <v>40</v>
      </c>
      <c r="AI555" s="32"/>
      <c r="AJ555" s="27">
        <v>22</v>
      </c>
      <c r="AK555" s="14">
        <v>0.28000000000000003</v>
      </c>
      <c r="AL555" s="4">
        <v>0</v>
      </c>
      <c r="AM555" s="28" t="s">
        <v>62</v>
      </c>
      <c r="AN555" s="32"/>
      <c r="AO555" s="27">
        <v>22</v>
      </c>
      <c r="AP555" s="14">
        <v>0.28000000000000003</v>
      </c>
      <c r="AQ555" s="4">
        <v>358.4</v>
      </c>
      <c r="AR555" s="28" t="s">
        <v>27</v>
      </c>
      <c r="AS555" s="32"/>
      <c r="AT555" s="27">
        <v>22</v>
      </c>
      <c r="AU555" s="14">
        <v>0.28000000000000003</v>
      </c>
      <c r="AV555" s="4">
        <v>71.2</v>
      </c>
      <c r="AW555" s="28" t="s">
        <v>88</v>
      </c>
      <c r="AX555" s="32"/>
      <c r="AY555" s="27">
        <v>22</v>
      </c>
      <c r="AZ555" s="14">
        <v>0.28000000000000003</v>
      </c>
      <c r="BA555" s="4">
        <v>0</v>
      </c>
      <c r="BB555" s="28" t="s">
        <v>62</v>
      </c>
      <c r="BC555" s="32"/>
      <c r="BD555" s="27">
        <v>22</v>
      </c>
      <c r="BE555" s="14">
        <v>0.28000000000000003</v>
      </c>
      <c r="BF555" s="4">
        <v>0</v>
      </c>
      <c r="BG555" s="28" t="s">
        <v>62</v>
      </c>
      <c r="BH555" s="32"/>
      <c r="BI555" s="27">
        <v>22</v>
      </c>
      <c r="BJ555" s="14">
        <v>0.28000000000000003</v>
      </c>
      <c r="BK555" s="4">
        <v>0</v>
      </c>
      <c r="BL555" s="28" t="s">
        <v>62</v>
      </c>
      <c r="BM555" s="32"/>
    </row>
    <row r="556" spans="1:65" x14ac:dyDescent="0.4">
      <c r="A556" s="27">
        <v>23</v>
      </c>
      <c r="B556" s="14">
        <v>0.27</v>
      </c>
      <c r="C556" s="4">
        <v>585.5</v>
      </c>
      <c r="D556" s="28" t="s">
        <v>50</v>
      </c>
      <c r="E556" s="32"/>
      <c r="F556" s="27">
        <v>23</v>
      </c>
      <c r="G556" s="14">
        <v>0.27</v>
      </c>
      <c r="H556" s="4">
        <v>159.6</v>
      </c>
      <c r="I556" s="28" t="s">
        <v>54</v>
      </c>
      <c r="J556" s="32"/>
      <c r="K556" s="27">
        <v>23</v>
      </c>
      <c r="L556" s="14">
        <v>0.27</v>
      </c>
      <c r="M556" s="4">
        <v>131.85</v>
      </c>
      <c r="N556" s="28" t="s">
        <v>25</v>
      </c>
      <c r="O556" s="32"/>
      <c r="P556" s="27">
        <v>23</v>
      </c>
      <c r="Q556" s="14">
        <v>0.27</v>
      </c>
      <c r="R556" s="4">
        <v>142.4</v>
      </c>
      <c r="S556" s="28" t="s">
        <v>44</v>
      </c>
      <c r="T556" s="32"/>
      <c r="U556" s="27">
        <v>23</v>
      </c>
      <c r="V556" s="14">
        <v>0.27</v>
      </c>
      <c r="W556" s="4">
        <v>67.900000000000006</v>
      </c>
      <c r="X556" s="28" t="s">
        <v>37</v>
      </c>
      <c r="Y556" s="32"/>
      <c r="Z556" s="27">
        <v>23</v>
      </c>
      <c r="AA556" s="14">
        <v>0.27</v>
      </c>
      <c r="AB556" s="4">
        <v>0</v>
      </c>
      <c r="AC556" s="28" t="s">
        <v>62</v>
      </c>
      <c r="AD556" s="32"/>
      <c r="AE556" s="27">
        <v>23</v>
      </c>
      <c r="AF556" s="14">
        <v>0.27</v>
      </c>
      <c r="AG556" s="4">
        <v>74.599999999999994</v>
      </c>
      <c r="AH556" s="28" t="s">
        <v>48</v>
      </c>
      <c r="AI556" s="32"/>
      <c r="AJ556" s="27">
        <v>23</v>
      </c>
      <c r="AK556" s="14">
        <v>0.27</v>
      </c>
      <c r="AL556" s="4">
        <v>0</v>
      </c>
      <c r="AM556" s="28" t="s">
        <v>62</v>
      </c>
      <c r="AN556" s="32"/>
      <c r="AO556" s="27">
        <v>23</v>
      </c>
      <c r="AP556" s="14">
        <v>0.27</v>
      </c>
      <c r="AQ556" s="4">
        <v>537.6</v>
      </c>
      <c r="AR556" s="28" t="s">
        <v>21</v>
      </c>
      <c r="AS556" s="32"/>
      <c r="AT556" s="27">
        <v>23</v>
      </c>
      <c r="AU556" s="14">
        <v>0.27</v>
      </c>
      <c r="AV556" s="4">
        <v>146.80000000000001</v>
      </c>
      <c r="AW556" s="28" t="s">
        <v>41</v>
      </c>
      <c r="AX556" s="32"/>
      <c r="AY556" s="27">
        <v>23</v>
      </c>
      <c r="AZ556" s="14">
        <v>0.27</v>
      </c>
      <c r="BA556" s="4">
        <v>0</v>
      </c>
      <c r="BB556" s="28" t="s">
        <v>62</v>
      </c>
      <c r="BC556" s="32"/>
      <c r="BD556" s="27">
        <v>23</v>
      </c>
      <c r="BE556" s="14">
        <v>0.27</v>
      </c>
      <c r="BF556" s="4">
        <v>0</v>
      </c>
      <c r="BG556" s="28" t="s">
        <v>62</v>
      </c>
      <c r="BH556" s="32"/>
      <c r="BI556" s="27">
        <v>23</v>
      </c>
      <c r="BJ556" s="14">
        <v>0.27</v>
      </c>
      <c r="BK556" s="4">
        <v>0</v>
      </c>
      <c r="BL556" s="28" t="s">
        <v>62</v>
      </c>
      <c r="BM556" s="32"/>
    </row>
    <row r="557" spans="1:65" x14ac:dyDescent="0.4">
      <c r="A557" s="27">
        <v>24</v>
      </c>
      <c r="B557" s="14">
        <v>0.26</v>
      </c>
      <c r="C557" s="4">
        <v>149.40002599997402</v>
      </c>
      <c r="D557" s="41" t="s">
        <v>60</v>
      </c>
      <c r="E557" s="32"/>
      <c r="F557" s="27">
        <v>24</v>
      </c>
      <c r="G557" s="14">
        <v>0.26</v>
      </c>
      <c r="H557" s="4">
        <v>230.4</v>
      </c>
      <c r="I557" s="41" t="s">
        <v>84</v>
      </c>
      <c r="J557" s="32"/>
      <c r="K557" s="27">
        <v>24</v>
      </c>
      <c r="L557" s="14">
        <v>0.26</v>
      </c>
      <c r="M557" s="4">
        <v>127.2</v>
      </c>
      <c r="N557" s="41" t="s">
        <v>50</v>
      </c>
      <c r="O557" s="32"/>
      <c r="P557" s="27">
        <v>24</v>
      </c>
      <c r="Q557" s="14">
        <v>0.26</v>
      </c>
      <c r="R557" s="4">
        <v>92.5</v>
      </c>
      <c r="S557" s="41" t="s">
        <v>47</v>
      </c>
      <c r="T557" s="32"/>
      <c r="U557" s="27">
        <v>24</v>
      </c>
      <c r="V557" s="14">
        <v>0.26</v>
      </c>
      <c r="W557" s="4">
        <v>197.9</v>
      </c>
      <c r="X557" s="41" t="s">
        <v>33</v>
      </c>
      <c r="Y557" s="32"/>
      <c r="Z557" s="27">
        <v>24</v>
      </c>
      <c r="AA557" s="14">
        <v>0.26</v>
      </c>
      <c r="AB557" s="4">
        <v>0</v>
      </c>
      <c r="AC557" s="41" t="s">
        <v>62</v>
      </c>
      <c r="AD557" s="32"/>
      <c r="AE557" s="27">
        <v>24</v>
      </c>
      <c r="AF557" s="14">
        <v>0.26</v>
      </c>
      <c r="AG557" s="4">
        <v>75.5</v>
      </c>
      <c r="AH557" s="41" t="s">
        <v>54</v>
      </c>
      <c r="AI557" s="32"/>
      <c r="AJ557" s="27">
        <v>24</v>
      </c>
      <c r="AK557" s="14">
        <v>0.26</v>
      </c>
      <c r="AL557" s="4">
        <v>0</v>
      </c>
      <c r="AM557" s="41" t="s">
        <v>62</v>
      </c>
      <c r="AN557" s="32"/>
      <c r="AO557" s="27">
        <v>24</v>
      </c>
      <c r="AP557" s="14">
        <v>0.26</v>
      </c>
      <c r="AQ557" s="4">
        <v>679.3</v>
      </c>
      <c r="AR557" s="41" t="s">
        <v>51</v>
      </c>
      <c r="AS557" s="32"/>
      <c r="AT557" s="27">
        <v>24</v>
      </c>
      <c r="AU557" s="14">
        <v>0.26</v>
      </c>
      <c r="AV557" s="4">
        <v>72.3</v>
      </c>
      <c r="AW557" s="41" t="s">
        <v>33</v>
      </c>
      <c r="AX557" s="32"/>
      <c r="AY557" s="27">
        <v>24</v>
      </c>
      <c r="AZ557" s="14">
        <v>0.26</v>
      </c>
      <c r="BA557" s="4">
        <v>0</v>
      </c>
      <c r="BB557" s="41" t="s">
        <v>62</v>
      </c>
      <c r="BC557" s="32"/>
      <c r="BD557" s="27">
        <v>24</v>
      </c>
      <c r="BE557" s="14">
        <v>0.26</v>
      </c>
      <c r="BF557" s="4">
        <v>0</v>
      </c>
      <c r="BG557" s="41" t="s">
        <v>62</v>
      </c>
      <c r="BH557" s="32"/>
      <c r="BI557" s="27">
        <v>24</v>
      </c>
      <c r="BJ557" s="14">
        <v>0.26</v>
      </c>
      <c r="BK557" s="4">
        <v>0</v>
      </c>
      <c r="BL557" s="41" t="s">
        <v>62</v>
      </c>
      <c r="BM557" s="32"/>
    </row>
    <row r="558" spans="1:65" ht="19.5" thickBot="1" x14ac:dyDescent="0.45">
      <c r="A558" s="27">
        <v>25</v>
      </c>
      <c r="B558" s="14">
        <v>0.25</v>
      </c>
      <c r="C558" s="4">
        <v>374.7</v>
      </c>
      <c r="D558" s="41" t="s">
        <v>46</v>
      </c>
      <c r="E558" s="33"/>
      <c r="F558" s="27">
        <v>25</v>
      </c>
      <c r="G558" s="14">
        <v>0.25</v>
      </c>
      <c r="H558" s="4">
        <v>240.6</v>
      </c>
      <c r="I558" s="41" t="s">
        <v>85</v>
      </c>
      <c r="J558" s="33"/>
      <c r="K558" s="27">
        <v>25</v>
      </c>
      <c r="L558" s="14">
        <v>0.25</v>
      </c>
      <c r="M558" s="4">
        <v>130.1</v>
      </c>
      <c r="N558" s="41" t="s">
        <v>24</v>
      </c>
      <c r="O558" s="33"/>
      <c r="P558" s="27">
        <v>25</v>
      </c>
      <c r="Q558" s="14">
        <v>0.25</v>
      </c>
      <c r="R558" s="4">
        <v>153.4</v>
      </c>
      <c r="S558" s="41" t="s">
        <v>63</v>
      </c>
      <c r="T558" s="33"/>
      <c r="U558" s="27">
        <v>25</v>
      </c>
      <c r="V558" s="14">
        <v>0.25</v>
      </c>
      <c r="W558" s="4">
        <v>141.30000000000001</v>
      </c>
      <c r="X558" s="41" t="s">
        <v>61</v>
      </c>
      <c r="Y558" s="33"/>
      <c r="Z558" s="27">
        <v>25</v>
      </c>
      <c r="AA558" s="14">
        <v>0.25</v>
      </c>
      <c r="AB558" s="4">
        <v>0</v>
      </c>
      <c r="AC558" s="41" t="s">
        <v>62</v>
      </c>
      <c r="AD558" s="33"/>
      <c r="AE558" s="27">
        <v>25</v>
      </c>
      <c r="AF558" s="14">
        <v>0.25</v>
      </c>
      <c r="AG558" s="4">
        <v>171.7</v>
      </c>
      <c r="AH558" s="41" t="s">
        <v>60</v>
      </c>
      <c r="AI558" s="33"/>
      <c r="AJ558" s="27">
        <v>25</v>
      </c>
      <c r="AK558" s="14">
        <v>0.25</v>
      </c>
      <c r="AL558" s="4">
        <v>0</v>
      </c>
      <c r="AM558" s="41" t="s">
        <v>62</v>
      </c>
      <c r="AN558" s="33"/>
      <c r="AO558" s="27">
        <v>25</v>
      </c>
      <c r="AP558" s="14">
        <v>0.25</v>
      </c>
      <c r="AQ558" s="4">
        <v>979.4</v>
      </c>
      <c r="AR558" s="41" t="s">
        <v>22</v>
      </c>
      <c r="AS558" s="33"/>
      <c r="AT558" s="27">
        <v>25</v>
      </c>
      <c r="AU558" s="14">
        <v>0.25</v>
      </c>
      <c r="AV558" s="4">
        <v>75.599999999999994</v>
      </c>
      <c r="AW558" s="41" t="s">
        <v>31</v>
      </c>
      <c r="AX558" s="33"/>
      <c r="AY558" s="27">
        <v>25</v>
      </c>
      <c r="AZ558" s="14">
        <v>0.25</v>
      </c>
      <c r="BA558" s="4">
        <v>0</v>
      </c>
      <c r="BB558" s="41" t="s">
        <v>62</v>
      </c>
      <c r="BC558" s="33"/>
      <c r="BD558" s="27">
        <v>25</v>
      </c>
      <c r="BE558" s="14">
        <v>0.25</v>
      </c>
      <c r="BF558" s="4">
        <v>0</v>
      </c>
      <c r="BG558" s="41" t="s">
        <v>62</v>
      </c>
      <c r="BH558" s="33"/>
      <c r="BI558" s="27">
        <v>25</v>
      </c>
      <c r="BJ558" s="14">
        <v>0.25</v>
      </c>
      <c r="BK558" s="4">
        <v>0</v>
      </c>
      <c r="BL558" s="41" t="s">
        <v>62</v>
      </c>
      <c r="BM558" s="33"/>
    </row>
    <row r="559" spans="1:65" ht="19.5" thickBot="1" x14ac:dyDescent="0.45">
      <c r="A559" s="27">
        <v>26</v>
      </c>
      <c r="B559" s="14">
        <v>0.24</v>
      </c>
      <c r="C559" s="4">
        <v>624.5</v>
      </c>
      <c r="D559" s="28" t="s">
        <v>21</v>
      </c>
      <c r="E559" s="35"/>
      <c r="F559" s="27">
        <v>26</v>
      </c>
      <c r="G559" s="14">
        <v>0.24</v>
      </c>
      <c r="H559" s="4">
        <v>167.8</v>
      </c>
      <c r="I559" s="28" t="s">
        <v>69</v>
      </c>
      <c r="J559" s="35"/>
      <c r="K559" s="27">
        <v>26</v>
      </c>
      <c r="L559" s="14">
        <v>0.24</v>
      </c>
      <c r="M559" s="4">
        <v>191.8</v>
      </c>
      <c r="N559" s="28" t="s">
        <v>33</v>
      </c>
      <c r="O559" s="35"/>
      <c r="P559" s="27">
        <v>26</v>
      </c>
      <c r="Q559" s="14">
        <v>0.24</v>
      </c>
      <c r="R559" s="4">
        <v>232.7</v>
      </c>
      <c r="S559" s="28" t="s">
        <v>24</v>
      </c>
      <c r="T559" s="35"/>
      <c r="U559" s="27">
        <v>26</v>
      </c>
      <c r="V559" s="14">
        <v>0.24</v>
      </c>
      <c r="W559" s="4">
        <v>169.6</v>
      </c>
      <c r="X559" s="28" t="s">
        <v>23</v>
      </c>
      <c r="Y559" s="35"/>
      <c r="Z559" s="27">
        <v>26</v>
      </c>
      <c r="AA559" s="14">
        <v>0.24</v>
      </c>
      <c r="AB559" s="4">
        <v>0</v>
      </c>
      <c r="AC559" s="28" t="s">
        <v>62</v>
      </c>
      <c r="AD559" s="35"/>
      <c r="AE559" s="27">
        <v>26</v>
      </c>
      <c r="AF559" s="14">
        <v>0.24</v>
      </c>
      <c r="AG559" s="4">
        <v>86.5</v>
      </c>
      <c r="AH559" s="28" t="s">
        <v>24</v>
      </c>
      <c r="AI559" s="35"/>
      <c r="AJ559" s="27">
        <v>26</v>
      </c>
      <c r="AK559" s="14">
        <v>0.24</v>
      </c>
      <c r="AL559" s="4">
        <v>0</v>
      </c>
      <c r="AM559" s="28" t="s">
        <v>62</v>
      </c>
      <c r="AN559" s="35"/>
      <c r="AO559" s="27">
        <v>26</v>
      </c>
      <c r="AP559" s="14">
        <v>0.24</v>
      </c>
      <c r="AQ559" s="4">
        <v>811.6</v>
      </c>
      <c r="AR559" s="28" t="s">
        <v>43</v>
      </c>
      <c r="AS559" s="35"/>
      <c r="AT559" s="27">
        <v>26</v>
      </c>
      <c r="AU559" s="14">
        <v>0.24</v>
      </c>
      <c r="AV559" s="4">
        <v>86.9</v>
      </c>
      <c r="AW559" s="28" t="s">
        <v>52</v>
      </c>
      <c r="AX559" s="35"/>
      <c r="AY559" s="27">
        <v>26</v>
      </c>
      <c r="AZ559" s="14">
        <v>0.24</v>
      </c>
      <c r="BA559" s="4">
        <v>0</v>
      </c>
      <c r="BB559" s="28" t="s">
        <v>62</v>
      </c>
      <c r="BC559" s="35"/>
      <c r="BD559" s="27">
        <v>26</v>
      </c>
      <c r="BE559" s="14">
        <v>0.24</v>
      </c>
      <c r="BF559" s="4">
        <v>0</v>
      </c>
      <c r="BG559" s="28" t="s">
        <v>62</v>
      </c>
      <c r="BH559" s="35"/>
      <c r="BI559" s="27">
        <v>26</v>
      </c>
      <c r="BJ559" s="14">
        <v>0.24</v>
      </c>
      <c r="BK559" s="4">
        <v>0</v>
      </c>
      <c r="BL559" s="28" t="s">
        <v>62</v>
      </c>
      <c r="BM559" s="35"/>
    </row>
    <row r="560" spans="1:65" x14ac:dyDescent="0.4">
      <c r="A560" s="27">
        <v>27</v>
      </c>
      <c r="B560" s="14">
        <v>0.23</v>
      </c>
      <c r="C560" s="4">
        <v>520.4</v>
      </c>
      <c r="D560" s="28" t="s">
        <v>33</v>
      </c>
      <c r="E560" s="36"/>
      <c r="F560" s="27">
        <v>27</v>
      </c>
      <c r="G560" s="14">
        <v>0.23</v>
      </c>
      <c r="H560" s="4">
        <v>259.7</v>
      </c>
      <c r="I560" s="28" t="s">
        <v>50</v>
      </c>
      <c r="J560" s="36"/>
      <c r="K560" s="27">
        <v>27</v>
      </c>
      <c r="L560" s="14">
        <v>0.23</v>
      </c>
      <c r="M560" s="4">
        <v>209.6</v>
      </c>
      <c r="N560" s="28" t="s">
        <v>23</v>
      </c>
      <c r="O560" s="36"/>
      <c r="P560" s="27">
        <v>27</v>
      </c>
      <c r="Q560" s="14">
        <v>0.23</v>
      </c>
      <c r="R560" s="4">
        <v>155.1</v>
      </c>
      <c r="S560" s="28" t="s">
        <v>31</v>
      </c>
      <c r="T560" s="36"/>
      <c r="U560" s="27">
        <v>27</v>
      </c>
      <c r="V560" s="14">
        <v>0.23</v>
      </c>
      <c r="W560" s="4">
        <v>103.4</v>
      </c>
      <c r="X560" s="28" t="s">
        <v>41</v>
      </c>
      <c r="Y560" s="36"/>
      <c r="Z560" s="27">
        <v>27</v>
      </c>
      <c r="AA560" s="14">
        <v>0.23</v>
      </c>
      <c r="AB560" s="4">
        <v>0</v>
      </c>
      <c r="AC560" s="28" t="s">
        <v>62</v>
      </c>
      <c r="AD560" s="36"/>
      <c r="AE560" s="27">
        <v>27</v>
      </c>
      <c r="AF560" s="14">
        <v>0.23</v>
      </c>
      <c r="AG560" s="4">
        <v>128.9</v>
      </c>
      <c r="AH560" s="28" t="s">
        <v>37</v>
      </c>
      <c r="AI560" s="36"/>
      <c r="AJ560" s="27">
        <v>27</v>
      </c>
      <c r="AK560" s="14">
        <v>0.23</v>
      </c>
      <c r="AL560" s="4">
        <v>0</v>
      </c>
      <c r="AM560" s="28" t="s">
        <v>62</v>
      </c>
      <c r="AN560" s="36"/>
      <c r="AO560" s="27">
        <v>27</v>
      </c>
      <c r="AP560" s="14">
        <v>0.23</v>
      </c>
      <c r="AQ560" s="4">
        <v>827.7</v>
      </c>
      <c r="AR560" s="28" t="s">
        <v>49</v>
      </c>
      <c r="AS560" s="36"/>
      <c r="AT560" s="27">
        <v>27</v>
      </c>
      <c r="AU560" s="14">
        <v>0.23</v>
      </c>
      <c r="AV560" s="4">
        <v>88.6</v>
      </c>
      <c r="AW560" s="28" t="s">
        <v>23</v>
      </c>
      <c r="AX560" s="36"/>
      <c r="AY560" s="27">
        <v>27</v>
      </c>
      <c r="AZ560" s="14">
        <v>0.23</v>
      </c>
      <c r="BA560" s="4">
        <v>0</v>
      </c>
      <c r="BB560" s="28" t="s">
        <v>62</v>
      </c>
      <c r="BC560" s="36"/>
      <c r="BD560" s="27">
        <v>27</v>
      </c>
      <c r="BE560" s="14">
        <v>0.23</v>
      </c>
      <c r="BF560" s="4">
        <v>0</v>
      </c>
      <c r="BG560" s="28" t="s">
        <v>62</v>
      </c>
      <c r="BH560" s="36"/>
      <c r="BI560" s="27">
        <v>27</v>
      </c>
      <c r="BJ560" s="14">
        <v>0.23</v>
      </c>
      <c r="BK560" s="4">
        <v>0</v>
      </c>
      <c r="BL560" s="28" t="s">
        <v>62</v>
      </c>
      <c r="BM560" s="36"/>
    </row>
    <row r="561" spans="1:65" x14ac:dyDescent="0.4">
      <c r="A561" s="27">
        <v>28</v>
      </c>
      <c r="B561" s="14">
        <v>0.22</v>
      </c>
      <c r="C561" s="4">
        <v>307</v>
      </c>
      <c r="D561" s="28" t="s">
        <v>54</v>
      </c>
      <c r="F561" s="27">
        <v>28</v>
      </c>
      <c r="G561" s="14">
        <v>0.22</v>
      </c>
      <c r="H561" s="4">
        <v>194.7</v>
      </c>
      <c r="I561" s="28" t="s">
        <v>20</v>
      </c>
      <c r="K561" s="27">
        <v>28</v>
      </c>
      <c r="L561" s="14">
        <v>0.22</v>
      </c>
      <c r="M561" s="4">
        <v>379.8</v>
      </c>
      <c r="N561" s="28" t="s">
        <v>31</v>
      </c>
      <c r="P561" s="27">
        <v>28</v>
      </c>
      <c r="Q561" s="14">
        <v>0.22</v>
      </c>
      <c r="R561" s="4">
        <v>126.9</v>
      </c>
      <c r="S561" s="28" t="s">
        <v>30</v>
      </c>
      <c r="U561" s="27">
        <v>28</v>
      </c>
      <c r="V561" s="14">
        <v>0.22</v>
      </c>
      <c r="W561" s="4">
        <v>103.4</v>
      </c>
      <c r="X561" s="28" t="s">
        <v>41</v>
      </c>
      <c r="Z561" s="27">
        <v>28</v>
      </c>
      <c r="AA561" s="14">
        <v>0.22</v>
      </c>
      <c r="AB561" s="4">
        <v>0</v>
      </c>
      <c r="AC561" s="28" t="s">
        <v>62</v>
      </c>
      <c r="AE561" s="27">
        <v>28</v>
      </c>
      <c r="AF561" s="14">
        <v>0.22</v>
      </c>
      <c r="AG561" s="4">
        <v>98.9</v>
      </c>
      <c r="AH561" s="28" t="s">
        <v>30</v>
      </c>
      <c r="AJ561" s="27">
        <v>28</v>
      </c>
      <c r="AK561" s="14">
        <v>0.22</v>
      </c>
      <c r="AL561" s="4">
        <v>0</v>
      </c>
      <c r="AM561" s="28" t="s">
        <v>62</v>
      </c>
      <c r="AO561" s="27">
        <v>28</v>
      </c>
      <c r="AP561" s="14">
        <v>0.22</v>
      </c>
      <c r="AQ561" s="4">
        <v>876.4</v>
      </c>
      <c r="AR561" s="28" t="s">
        <v>47</v>
      </c>
      <c r="AT561" s="27">
        <v>28</v>
      </c>
      <c r="AU561" s="14">
        <v>0.22</v>
      </c>
      <c r="AV561" s="4">
        <v>111.6</v>
      </c>
      <c r="AW561" s="28" t="s">
        <v>83</v>
      </c>
      <c r="AY561" s="27">
        <v>28</v>
      </c>
      <c r="AZ561" s="14">
        <v>0.22</v>
      </c>
      <c r="BA561" s="4">
        <v>0</v>
      </c>
      <c r="BB561" s="28" t="s">
        <v>62</v>
      </c>
      <c r="BD561" s="27">
        <v>28</v>
      </c>
      <c r="BE561" s="14">
        <v>0.22</v>
      </c>
      <c r="BF561" s="4">
        <v>0</v>
      </c>
      <c r="BG561" s="28" t="s">
        <v>62</v>
      </c>
      <c r="BI561" s="27">
        <v>28</v>
      </c>
      <c r="BJ561" s="14">
        <v>0.22</v>
      </c>
      <c r="BK561" s="4">
        <v>0</v>
      </c>
      <c r="BL561" s="28" t="s">
        <v>62</v>
      </c>
    </row>
    <row r="562" spans="1:65" x14ac:dyDescent="0.4">
      <c r="A562" s="27">
        <v>29</v>
      </c>
      <c r="B562" s="14">
        <v>0.21</v>
      </c>
      <c r="C562" s="4">
        <v>374.7</v>
      </c>
      <c r="D562" s="28" t="s">
        <v>46</v>
      </c>
      <c r="F562" s="27">
        <v>29</v>
      </c>
      <c r="G562" s="14">
        <v>0.21</v>
      </c>
      <c r="H562" s="4">
        <v>196.7</v>
      </c>
      <c r="I562" s="28" t="s">
        <v>36</v>
      </c>
      <c r="K562" s="27">
        <v>29</v>
      </c>
      <c r="L562" s="14">
        <v>0.21</v>
      </c>
      <c r="M562" s="4">
        <v>0</v>
      </c>
      <c r="N562" s="28" t="s">
        <v>62</v>
      </c>
      <c r="P562" s="27">
        <v>29</v>
      </c>
      <c r="Q562" s="14">
        <v>0.21</v>
      </c>
      <c r="R562" s="4">
        <v>170.2</v>
      </c>
      <c r="S562" s="28" t="s">
        <v>28</v>
      </c>
      <c r="U562" s="27">
        <v>29</v>
      </c>
      <c r="V562" s="14">
        <v>0.21</v>
      </c>
      <c r="W562" s="4">
        <v>123</v>
      </c>
      <c r="X562" s="28" t="s">
        <v>49</v>
      </c>
      <c r="Z562" s="27">
        <v>29</v>
      </c>
      <c r="AA562" s="14">
        <v>0.21</v>
      </c>
      <c r="AB562" s="4">
        <v>0</v>
      </c>
      <c r="AC562" s="28" t="s">
        <v>62</v>
      </c>
      <c r="AE562" s="27">
        <v>29</v>
      </c>
      <c r="AF562" s="14">
        <v>0.21</v>
      </c>
      <c r="AG562" s="4">
        <v>110.1</v>
      </c>
      <c r="AH562" s="28" t="s">
        <v>50</v>
      </c>
      <c r="AJ562" s="27">
        <v>29</v>
      </c>
      <c r="AK562" s="14">
        <v>0.21</v>
      </c>
      <c r="AL562" s="4">
        <v>0</v>
      </c>
      <c r="AM562" s="28" t="s">
        <v>62</v>
      </c>
      <c r="AO562" s="27">
        <v>29</v>
      </c>
      <c r="AP562" s="14">
        <v>0.21</v>
      </c>
      <c r="AQ562" s="4">
        <v>900.1</v>
      </c>
      <c r="AR562" s="28" t="s">
        <v>35</v>
      </c>
      <c r="AT562" s="27">
        <v>29</v>
      </c>
      <c r="AU562" s="14">
        <v>0.21</v>
      </c>
      <c r="AV562" s="4">
        <v>210.5</v>
      </c>
      <c r="AW562" s="28" t="s">
        <v>42</v>
      </c>
      <c r="AY562" s="27">
        <v>29</v>
      </c>
      <c r="AZ562" s="14">
        <v>0.21</v>
      </c>
      <c r="BA562" s="4">
        <v>0</v>
      </c>
      <c r="BB562" s="28" t="s">
        <v>62</v>
      </c>
      <c r="BD562" s="27">
        <v>29</v>
      </c>
      <c r="BE562" s="14">
        <v>0.21</v>
      </c>
      <c r="BF562" s="4">
        <v>0</v>
      </c>
      <c r="BG562" s="28" t="s">
        <v>62</v>
      </c>
      <c r="BI562" s="27">
        <v>29</v>
      </c>
      <c r="BJ562" s="14">
        <v>0.21</v>
      </c>
      <c r="BK562" s="4">
        <v>0</v>
      </c>
      <c r="BL562" s="28" t="s">
        <v>62</v>
      </c>
    </row>
    <row r="563" spans="1:65" x14ac:dyDescent="0.4">
      <c r="A563" s="27">
        <v>30</v>
      </c>
      <c r="B563" s="14">
        <v>0.2</v>
      </c>
      <c r="C563" s="4">
        <v>330.7</v>
      </c>
      <c r="D563" s="28" t="s">
        <v>19</v>
      </c>
      <c r="F563" s="27">
        <v>30</v>
      </c>
      <c r="G563" s="14">
        <v>0.2</v>
      </c>
      <c r="H563" s="4">
        <v>246.5</v>
      </c>
      <c r="I563" s="28" t="s">
        <v>30</v>
      </c>
      <c r="K563" s="27">
        <v>30</v>
      </c>
      <c r="L563" s="14">
        <v>0.2</v>
      </c>
      <c r="M563" s="4">
        <v>0</v>
      </c>
      <c r="N563" s="28" t="s">
        <v>62</v>
      </c>
      <c r="P563" s="27">
        <v>30</v>
      </c>
      <c r="Q563" s="14">
        <v>0.2</v>
      </c>
      <c r="R563" s="4">
        <v>236.6</v>
      </c>
      <c r="S563" s="28" t="s">
        <v>49</v>
      </c>
      <c r="U563" s="27">
        <v>30</v>
      </c>
      <c r="V563" s="14">
        <v>0.2</v>
      </c>
      <c r="W563" s="4">
        <v>204.7</v>
      </c>
      <c r="X563" s="28" t="s">
        <v>36</v>
      </c>
      <c r="Z563" s="27">
        <v>30</v>
      </c>
      <c r="AA563" s="14">
        <v>0.2</v>
      </c>
      <c r="AB563" s="4">
        <v>0</v>
      </c>
      <c r="AC563" s="28" t="s">
        <v>62</v>
      </c>
      <c r="AE563" s="27">
        <v>30</v>
      </c>
      <c r="AF563" s="14">
        <v>0.2</v>
      </c>
      <c r="AG563" s="4">
        <v>124.6</v>
      </c>
      <c r="AH563" s="28" t="s">
        <v>33</v>
      </c>
      <c r="AJ563" s="27">
        <v>30</v>
      </c>
      <c r="AK563" s="14">
        <v>0.2</v>
      </c>
      <c r="AL563" s="4">
        <v>0</v>
      </c>
      <c r="AM563" s="28" t="s">
        <v>62</v>
      </c>
      <c r="AO563" s="27">
        <v>30</v>
      </c>
      <c r="AP563" s="14">
        <v>0.2</v>
      </c>
      <c r="AQ563" s="4">
        <v>1026.9000000000001</v>
      </c>
      <c r="AR563" s="28" t="s">
        <v>24</v>
      </c>
      <c r="AT563" s="27">
        <v>30</v>
      </c>
      <c r="AU563" s="14">
        <v>0.2</v>
      </c>
      <c r="AV563" s="4">
        <v>247.9</v>
      </c>
      <c r="AW563" s="28" t="s">
        <v>51</v>
      </c>
      <c r="AY563" s="27">
        <v>30</v>
      </c>
      <c r="AZ563" s="14">
        <v>0.2</v>
      </c>
      <c r="BA563" s="4">
        <v>0</v>
      </c>
      <c r="BB563" s="28" t="s">
        <v>62</v>
      </c>
      <c r="BD563" s="27">
        <v>30</v>
      </c>
      <c r="BE563" s="14">
        <v>0.2</v>
      </c>
      <c r="BF563" s="4">
        <v>0</v>
      </c>
      <c r="BG563" s="28" t="s">
        <v>62</v>
      </c>
      <c r="BI563" s="27">
        <v>30</v>
      </c>
      <c r="BJ563" s="14">
        <v>0.2</v>
      </c>
      <c r="BK563" s="4">
        <v>0</v>
      </c>
      <c r="BL563" s="28" t="s">
        <v>62</v>
      </c>
    </row>
    <row r="564" spans="1:65" ht="19.5" thickBot="1" x14ac:dyDescent="0.45">
      <c r="A564" s="27"/>
      <c r="B564" s="4"/>
      <c r="C564" s="4"/>
      <c r="D564" s="51" t="s">
        <v>376</v>
      </c>
      <c r="F564" s="27"/>
      <c r="G564" s="4"/>
      <c r="H564" s="4"/>
      <c r="I564" s="4"/>
      <c r="K564" s="27"/>
      <c r="L564" s="4"/>
      <c r="M564" s="4"/>
      <c r="N564" s="4"/>
      <c r="P564" s="27"/>
      <c r="Q564" s="4"/>
      <c r="R564" s="4"/>
      <c r="S564" s="4"/>
      <c r="U564" s="27"/>
      <c r="V564" s="4"/>
      <c r="W564" s="4"/>
      <c r="X564" s="4"/>
      <c r="Z564" s="27"/>
      <c r="AA564" s="4"/>
      <c r="AB564" s="4"/>
      <c r="AC564" s="4"/>
      <c r="AE564" s="27"/>
      <c r="AF564" s="4"/>
      <c r="AG564" s="4"/>
      <c r="AH564" s="4"/>
      <c r="AJ564" s="27"/>
      <c r="AK564" s="4"/>
      <c r="AL564" s="4"/>
      <c r="AM564" s="4"/>
      <c r="AO564" s="27"/>
      <c r="AP564" s="4"/>
      <c r="AQ564" s="4"/>
      <c r="AR564" s="4"/>
      <c r="AT564" s="27"/>
      <c r="AU564" s="4"/>
      <c r="AV564" s="4"/>
      <c r="AW564" s="4"/>
      <c r="AY564" s="27"/>
      <c r="AZ564" s="4"/>
      <c r="BA564" s="4"/>
      <c r="BB564" s="4"/>
      <c r="BD564" s="27"/>
      <c r="BE564" s="4"/>
      <c r="BF564" s="4"/>
      <c r="BG564" s="4"/>
      <c r="BI564" s="27"/>
      <c r="BJ564" s="4"/>
      <c r="BK564" s="4"/>
      <c r="BL564" s="4"/>
    </row>
    <row r="565" spans="1:65" ht="19.5" thickBot="1" x14ac:dyDescent="0.45">
      <c r="A565" s="27"/>
      <c r="B565" s="43" t="s">
        <v>196</v>
      </c>
      <c r="C565" s="47">
        <v>0.5293997965412004</v>
      </c>
      <c r="D565" s="45">
        <v>0.901322482197355</v>
      </c>
      <c r="F565" s="27"/>
      <c r="G565" s="43" t="s">
        <v>196</v>
      </c>
      <c r="H565" s="47">
        <v>0.69959514170040482</v>
      </c>
      <c r="I565" s="45">
        <v>0.85217489878542518</v>
      </c>
      <c r="K565" s="27"/>
      <c r="L565" s="43" t="s">
        <v>196</v>
      </c>
      <c r="M565" s="47">
        <v>0.56710659898477156</v>
      </c>
      <c r="N565" s="45">
        <v>0.8328589557650472</v>
      </c>
      <c r="P565" s="27"/>
      <c r="Q565" s="43" t="s">
        <v>196</v>
      </c>
      <c r="R565" s="47">
        <v>0.72060913705583751</v>
      </c>
      <c r="S565" s="45">
        <v>0.9590862944162436</v>
      </c>
      <c r="T565" s="3"/>
      <c r="U565" s="27"/>
      <c r="V565" s="43" t="s">
        <v>196</v>
      </c>
      <c r="W565" s="47">
        <v>0.80610997963340125</v>
      </c>
      <c r="X565" s="45">
        <v>0.93808593889980463</v>
      </c>
      <c r="Y565" s="3"/>
      <c r="Z565" s="27"/>
      <c r="AA565" s="43" t="s">
        <v>196</v>
      </c>
      <c r="AB565" s="47">
        <v>0.70934673366834167</v>
      </c>
      <c r="AC565" s="45">
        <v>0.76824120603015078</v>
      </c>
      <c r="AD565" s="3"/>
      <c r="AE565" s="27"/>
      <c r="AF565" s="43" t="s">
        <v>196</v>
      </c>
      <c r="AG565" s="47">
        <v>0.78243654822335029</v>
      </c>
      <c r="AH565" s="45">
        <v>0.88548223350253807</v>
      </c>
      <c r="AI565" s="3"/>
      <c r="AJ565" s="27"/>
      <c r="AK565" s="43" t="s">
        <v>196</v>
      </c>
      <c r="AL565" s="47">
        <v>0.65931393834129393</v>
      </c>
      <c r="AM565" s="45">
        <v>0.80706686930091187</v>
      </c>
      <c r="AN565" s="3"/>
      <c r="AO565" s="27"/>
      <c r="AP565" s="43" t="s">
        <v>196</v>
      </c>
      <c r="AQ565" s="47">
        <v>0.54303030303030309</v>
      </c>
      <c r="AR565" s="45">
        <v>1.0372727272727273</v>
      </c>
      <c r="AS565" s="3"/>
      <c r="AT565" s="27"/>
      <c r="AU565" s="43" t="s">
        <v>196</v>
      </c>
      <c r="AV565" s="47">
        <v>0.75502538071065994</v>
      </c>
      <c r="AW565" s="45">
        <v>0.90741116751269024</v>
      </c>
      <c r="AX565" s="3"/>
      <c r="AY565" s="27"/>
      <c r="AZ565" s="43" t="s">
        <v>196</v>
      </c>
      <c r="BA565" s="47">
        <v>0.61967709384460146</v>
      </c>
      <c r="BB565" s="45">
        <v>0.77194752774974773</v>
      </c>
      <c r="BC565" s="3"/>
      <c r="BD565" s="27"/>
      <c r="BE565" s="43" t="s">
        <v>196</v>
      </c>
      <c r="BF565" s="47">
        <v>0.76310301140239734</v>
      </c>
      <c r="BG565" s="45">
        <v>0.78632095200042995</v>
      </c>
      <c r="BH565" s="3"/>
      <c r="BI565" s="27"/>
      <c r="BJ565" s="43" t="s">
        <v>196</v>
      </c>
      <c r="BK565" s="47">
        <v>0.72501040861238331</v>
      </c>
      <c r="BL565" s="45">
        <v>0.80208291203235593</v>
      </c>
      <c r="BM565" s="3"/>
    </row>
    <row r="566" spans="1:65" x14ac:dyDescent="0.4">
      <c r="B566" t="s">
        <v>395</v>
      </c>
      <c r="G566" t="s">
        <v>396</v>
      </c>
      <c r="L566" t="s">
        <v>397</v>
      </c>
      <c r="Q566" t="s">
        <v>357</v>
      </c>
      <c r="U566" t="s">
        <v>398</v>
      </c>
      <c r="AA566" t="s">
        <v>399</v>
      </c>
      <c r="AF566" t="s">
        <v>400</v>
      </c>
      <c r="AK566" t="s">
        <v>401</v>
      </c>
      <c r="AP566" t="s">
        <v>402</v>
      </c>
      <c r="AT566" t="s">
        <v>403</v>
      </c>
      <c r="AZ566" t="s">
        <v>200</v>
      </c>
      <c r="BE566" t="s">
        <v>365</v>
      </c>
      <c r="BJ566" t="s">
        <v>404</v>
      </c>
    </row>
    <row r="567" spans="1:65" ht="19.5" thickBot="1" x14ac:dyDescent="0.45">
      <c r="A567" s="8" t="s">
        <v>18</v>
      </c>
      <c r="B567" s="4">
        <v>2.26065</v>
      </c>
      <c r="C567" s="4" t="s">
        <v>374</v>
      </c>
      <c r="D567" s="4"/>
      <c r="E567" s="5"/>
      <c r="F567" s="8" t="s">
        <v>18</v>
      </c>
      <c r="G567" s="4">
        <v>1.1130002799997201</v>
      </c>
      <c r="H567" s="4" t="s">
        <v>375</v>
      </c>
      <c r="I567" s="4"/>
      <c r="J567" s="5"/>
      <c r="K567" s="8" t="s">
        <v>18</v>
      </c>
      <c r="L567" s="4">
        <v>1.5693999999999999</v>
      </c>
      <c r="M567" s="4" t="s">
        <v>313</v>
      </c>
      <c r="N567" s="4"/>
      <c r="O567" s="5"/>
      <c r="P567" s="8" t="s">
        <v>18</v>
      </c>
      <c r="Q567" s="4">
        <v>1.6915909090909089</v>
      </c>
      <c r="R567" s="4" t="s">
        <v>259</v>
      </c>
      <c r="S567" s="4"/>
      <c r="T567" s="5"/>
      <c r="U567" s="8" t="s">
        <v>166</v>
      </c>
      <c r="V567" s="4">
        <v>1.5606002879997118</v>
      </c>
      <c r="W567" s="4" t="s">
        <v>261</v>
      </c>
      <c r="X567" s="4"/>
      <c r="Y567" s="5"/>
      <c r="Z567" s="8" t="s">
        <v>18</v>
      </c>
      <c r="AA567" s="4">
        <v>1.2645</v>
      </c>
      <c r="AB567" s="4" t="s">
        <v>349</v>
      </c>
      <c r="AC567" s="4"/>
      <c r="AD567" s="5"/>
      <c r="AE567" s="8" t="s">
        <v>18</v>
      </c>
      <c r="AF567" s="4">
        <v>2.4975000000000001</v>
      </c>
      <c r="AG567" s="4" t="s">
        <v>263</v>
      </c>
      <c r="AH567" s="4"/>
      <c r="AI567" s="5"/>
      <c r="AJ567" s="8" t="s">
        <v>18</v>
      </c>
      <c r="AK567" s="4">
        <v>1.2556159999999998</v>
      </c>
      <c r="AL567" s="4" t="s">
        <v>405</v>
      </c>
      <c r="AM567" s="4"/>
      <c r="AN567" s="5"/>
      <c r="AO567" s="8" t="s">
        <v>18</v>
      </c>
      <c r="AP567" s="4">
        <v>1.2195473441108544</v>
      </c>
      <c r="AQ567" s="4" t="s">
        <v>350</v>
      </c>
      <c r="AR567" s="4"/>
      <c r="AS567" s="5"/>
      <c r="AT567" s="8" t="s">
        <v>18</v>
      </c>
      <c r="AU567" s="4">
        <v>0.9581578947368421</v>
      </c>
      <c r="AV567" s="4" t="s">
        <v>406</v>
      </c>
      <c r="AW567" s="4"/>
      <c r="AX567" s="5"/>
      <c r="AY567" s="8" t="s">
        <v>18</v>
      </c>
      <c r="AZ567" s="4">
        <v>1.5335999999999999</v>
      </c>
      <c r="BA567" s="4" t="s">
        <v>266</v>
      </c>
      <c r="BB567" s="4"/>
      <c r="BC567" s="5"/>
      <c r="BD567" s="8" t="s">
        <v>18</v>
      </c>
      <c r="BE567" s="4">
        <v>1.1979675675675676</v>
      </c>
      <c r="BF567" s="4" t="s">
        <v>353</v>
      </c>
      <c r="BG567" s="4"/>
      <c r="BH567" s="5"/>
      <c r="BI567" s="8" t="s">
        <v>18</v>
      </c>
      <c r="BJ567" s="4">
        <v>1.1045750000000001</v>
      </c>
      <c r="BK567" s="4" t="s">
        <v>407</v>
      </c>
      <c r="BL567" s="4"/>
      <c r="BM567" s="5"/>
    </row>
    <row r="568" spans="1:65" x14ac:dyDescent="0.4">
      <c r="A568" s="9">
        <v>1</v>
      </c>
      <c r="B568" s="10">
        <v>2.26065</v>
      </c>
      <c r="C568" s="11">
        <v>161.47499999999999</v>
      </c>
      <c r="D568" s="12" t="s">
        <v>27</v>
      </c>
      <c r="F568" s="9">
        <v>1</v>
      </c>
      <c r="G568" s="10">
        <v>1.1130002799997201</v>
      </c>
      <c r="H568" s="11">
        <v>79.500019999979997</v>
      </c>
      <c r="I568" s="12" t="s">
        <v>28</v>
      </c>
      <c r="K568" s="9">
        <v>1</v>
      </c>
      <c r="L568" s="10">
        <v>1.5693999999999999</v>
      </c>
      <c r="M568" s="11">
        <v>112.1</v>
      </c>
      <c r="N568" s="12" t="s">
        <v>55</v>
      </c>
      <c r="P568" s="9">
        <v>1</v>
      </c>
      <c r="Q568" s="10">
        <v>1.6915909090909089</v>
      </c>
      <c r="R568" s="11">
        <v>112.77272727272727</v>
      </c>
      <c r="S568" s="12" t="s">
        <v>26</v>
      </c>
      <c r="U568" s="9">
        <v>1</v>
      </c>
      <c r="V568" s="10">
        <v>1.5606002879997118</v>
      </c>
      <c r="W568" s="11">
        <v>86.700015999984004</v>
      </c>
      <c r="X568" s="12" t="s">
        <v>58</v>
      </c>
      <c r="Z568" s="9">
        <v>1</v>
      </c>
      <c r="AA568" s="10">
        <v>1.2645</v>
      </c>
      <c r="AB568" s="11">
        <v>84.3</v>
      </c>
      <c r="AC568" s="12" t="s">
        <v>30</v>
      </c>
      <c r="AE568" s="9">
        <v>1</v>
      </c>
      <c r="AF568" s="10">
        <v>2.4975000000000001</v>
      </c>
      <c r="AG568" s="11">
        <v>166.5</v>
      </c>
      <c r="AH568" s="12" t="s">
        <v>87</v>
      </c>
      <c r="AJ568" s="9">
        <v>1</v>
      </c>
      <c r="AK568" s="10">
        <v>1.2556159999999998</v>
      </c>
      <c r="AL568" s="11">
        <v>54.591999999999999</v>
      </c>
      <c r="AM568" s="12" t="s">
        <v>23</v>
      </c>
      <c r="AO568" s="9">
        <v>1</v>
      </c>
      <c r="AP568" s="10">
        <v>1.2195473441108544</v>
      </c>
      <c r="AQ568" s="11">
        <v>8.240184757505773</v>
      </c>
      <c r="AR568" s="12" t="s">
        <v>55</v>
      </c>
      <c r="AT568" s="9">
        <v>1</v>
      </c>
      <c r="AU568" s="10">
        <v>0.9581578947368421</v>
      </c>
      <c r="AV568" s="11">
        <v>21.776315789473685</v>
      </c>
      <c r="AW568" s="12" t="s">
        <v>36</v>
      </c>
      <c r="AY568" s="9">
        <v>1</v>
      </c>
      <c r="AZ568" s="10">
        <v>1.5335999999999999</v>
      </c>
      <c r="BA568" s="11">
        <v>85.2</v>
      </c>
      <c r="BB568" s="12" t="s">
        <v>31</v>
      </c>
      <c r="BD568" s="9">
        <v>1</v>
      </c>
      <c r="BE568" s="10">
        <v>1.1979675675675676</v>
      </c>
      <c r="BF568" s="11">
        <v>74.872972972972974</v>
      </c>
      <c r="BG568" s="12" t="s">
        <v>107</v>
      </c>
      <c r="BI568" s="9">
        <v>1</v>
      </c>
      <c r="BJ568" s="10">
        <v>1.1045750000000001</v>
      </c>
      <c r="BK568" s="11">
        <v>32.487499999999997</v>
      </c>
      <c r="BL568" s="12" t="s">
        <v>26</v>
      </c>
    </row>
    <row r="569" spans="1:65" x14ac:dyDescent="0.4">
      <c r="A569" s="13">
        <v>2</v>
      </c>
      <c r="B569" s="14">
        <v>1.6441363636363635</v>
      </c>
      <c r="C569" s="4">
        <v>109.60909090909091</v>
      </c>
      <c r="D569" s="15" t="s">
        <v>26</v>
      </c>
      <c r="F569" s="13">
        <v>2</v>
      </c>
      <c r="G569" s="14">
        <v>1.0854251162790698</v>
      </c>
      <c r="H569" s="4">
        <v>7.3339534883720932</v>
      </c>
      <c r="I569" s="15" t="s">
        <v>87</v>
      </c>
      <c r="K569" s="13">
        <v>2</v>
      </c>
      <c r="L569" s="14">
        <v>1.464000271999728</v>
      </c>
      <c r="M569" s="4">
        <v>91.500016999983004</v>
      </c>
      <c r="N569" s="15" t="s">
        <v>29</v>
      </c>
      <c r="P569" s="13">
        <v>2</v>
      </c>
      <c r="Q569" s="14">
        <v>1.1792842105263157</v>
      </c>
      <c r="R569" s="4">
        <v>73.705263157894734</v>
      </c>
      <c r="S569" s="15" t="s">
        <v>22</v>
      </c>
      <c r="U569" s="13">
        <v>2</v>
      </c>
      <c r="V569" s="14">
        <v>1.0796307692307694</v>
      </c>
      <c r="W569" s="4">
        <v>26.990769230769232</v>
      </c>
      <c r="X569" s="15" t="s">
        <v>63</v>
      </c>
      <c r="Z569" s="13">
        <v>2</v>
      </c>
      <c r="AA569" s="14">
        <v>0.99339130434782608</v>
      </c>
      <c r="AB569" s="4">
        <v>41.391304347826086</v>
      </c>
      <c r="AC569" s="15" t="s">
        <v>29</v>
      </c>
      <c r="AE569" s="13">
        <v>2</v>
      </c>
      <c r="AF569" s="14">
        <v>1.5744</v>
      </c>
      <c r="AG569" s="4">
        <v>98.4</v>
      </c>
      <c r="AH569" s="15" t="s">
        <v>20</v>
      </c>
      <c r="AJ569" s="13">
        <v>2</v>
      </c>
      <c r="AK569" s="14">
        <v>1.0161391304347827</v>
      </c>
      <c r="AL569" s="20">
        <v>56.452173913043488</v>
      </c>
      <c r="AM569" s="15" t="s">
        <v>50</v>
      </c>
      <c r="AO569" s="13">
        <v>2</v>
      </c>
      <c r="AP569" s="14">
        <v>1.1984000000000001</v>
      </c>
      <c r="AQ569" s="4">
        <v>74.900000000000006</v>
      </c>
      <c r="AR569" s="15" t="s">
        <v>92</v>
      </c>
      <c r="AT569" s="13">
        <v>2</v>
      </c>
      <c r="AU569" s="14">
        <v>0.85774499999999998</v>
      </c>
      <c r="AV569" s="4">
        <v>40.844999999999999</v>
      </c>
      <c r="AW569" s="15" t="s">
        <v>24</v>
      </c>
      <c r="AY569" s="13">
        <v>2</v>
      </c>
      <c r="AZ569" s="14">
        <v>1.5288003149996849</v>
      </c>
      <c r="BA569" s="4">
        <v>72.800014999984995</v>
      </c>
      <c r="BB569" s="15" t="s">
        <v>27</v>
      </c>
      <c r="BD569" s="13">
        <v>2</v>
      </c>
      <c r="BE569" s="14">
        <v>1.0920000000000001</v>
      </c>
      <c r="BF569" s="4">
        <v>45.5</v>
      </c>
      <c r="BG569" s="15" t="s">
        <v>36</v>
      </c>
      <c r="BI569" s="13">
        <v>2</v>
      </c>
      <c r="BJ569" s="14">
        <v>1.0423111111111112</v>
      </c>
      <c r="BK569" s="20">
        <v>65.144444444444446</v>
      </c>
      <c r="BL569" s="15" t="s">
        <v>31</v>
      </c>
    </row>
    <row r="570" spans="1:65" x14ac:dyDescent="0.4">
      <c r="A570" s="13">
        <v>3</v>
      </c>
      <c r="B570" s="14">
        <v>1.5392000000000001</v>
      </c>
      <c r="C570" s="4">
        <v>96.2</v>
      </c>
      <c r="D570" s="15" t="s">
        <v>31</v>
      </c>
      <c r="F570" s="13">
        <v>3</v>
      </c>
      <c r="G570" s="14">
        <v>0.860200321999678</v>
      </c>
      <c r="H570" s="4">
        <v>37.400013999986001</v>
      </c>
      <c r="I570" s="15" t="s">
        <v>34</v>
      </c>
      <c r="K570" s="13">
        <v>3</v>
      </c>
      <c r="L570" s="14">
        <v>1.2528645161290322</v>
      </c>
      <c r="M570" s="4">
        <v>44.745161290322578</v>
      </c>
      <c r="N570" s="15" t="s">
        <v>67</v>
      </c>
      <c r="P570" s="13">
        <v>3</v>
      </c>
      <c r="Q570" s="14">
        <v>1.1693793103448276</v>
      </c>
      <c r="R570" s="4">
        <v>48.724137931034484</v>
      </c>
      <c r="S570" s="15" t="s">
        <v>68</v>
      </c>
      <c r="U570" s="13">
        <v>3</v>
      </c>
      <c r="V570" s="14">
        <v>0.97350000000000003</v>
      </c>
      <c r="W570" s="4">
        <v>64.900000000000006</v>
      </c>
      <c r="X570" s="15" t="s">
        <v>33</v>
      </c>
      <c r="Z570" s="13">
        <v>3</v>
      </c>
      <c r="AA570" s="14">
        <v>0.93920000000000003</v>
      </c>
      <c r="AB570" s="4">
        <v>58.7</v>
      </c>
      <c r="AC570" s="15" t="s">
        <v>32</v>
      </c>
      <c r="AE570" s="13">
        <v>3</v>
      </c>
      <c r="AF570" s="14">
        <v>1.2162500000000001</v>
      </c>
      <c r="AG570" s="4">
        <v>57.916666666666664</v>
      </c>
      <c r="AH570" s="15" t="s">
        <v>50</v>
      </c>
      <c r="AJ570" s="13">
        <v>3</v>
      </c>
      <c r="AK570" s="14">
        <v>0.94240000000000002</v>
      </c>
      <c r="AL570" s="4">
        <v>58.9</v>
      </c>
      <c r="AM570" s="15" t="s">
        <v>26</v>
      </c>
      <c r="AO570" s="13">
        <v>3</v>
      </c>
      <c r="AP570" s="14">
        <v>0.93100000000000005</v>
      </c>
      <c r="AQ570" s="4">
        <v>9.8000000000000007</v>
      </c>
      <c r="AR570" s="15" t="s">
        <v>70</v>
      </c>
      <c r="AT570" s="13">
        <v>3</v>
      </c>
      <c r="AU570" s="14">
        <v>0.69423157894736842</v>
      </c>
      <c r="AV570" s="4">
        <v>43.389473684210529</v>
      </c>
      <c r="AW570" s="15" t="s">
        <v>35</v>
      </c>
      <c r="AY570" s="13">
        <v>3</v>
      </c>
      <c r="AZ570" s="14">
        <v>1.357000321999678</v>
      </c>
      <c r="BA570" s="4">
        <v>59.000013999986002</v>
      </c>
      <c r="BB570" s="15" t="s">
        <v>19</v>
      </c>
      <c r="BD570" s="13">
        <v>3</v>
      </c>
      <c r="BE570" s="14">
        <v>0.96953640552995379</v>
      </c>
      <c r="BF570" s="4">
        <v>6.5509216589861747</v>
      </c>
      <c r="BG570" s="15" t="s">
        <v>85</v>
      </c>
      <c r="BI570" s="13">
        <v>3</v>
      </c>
      <c r="BJ570" s="14">
        <v>0.93520000000000003</v>
      </c>
      <c r="BK570" s="4">
        <v>58.45</v>
      </c>
      <c r="BL570" s="15" t="s">
        <v>21</v>
      </c>
    </row>
    <row r="571" spans="1:65" x14ac:dyDescent="0.4">
      <c r="A571" s="13">
        <v>4</v>
      </c>
      <c r="B571" s="14">
        <v>1.5071999999999999</v>
      </c>
      <c r="C571" s="4">
        <v>83.733333333333334</v>
      </c>
      <c r="D571" s="15" t="s">
        <v>22</v>
      </c>
      <c r="F571" s="13">
        <v>4</v>
      </c>
      <c r="G571" s="14">
        <v>0.73499999999999999</v>
      </c>
      <c r="H571" s="4">
        <v>49</v>
      </c>
      <c r="I571" s="15" t="s">
        <v>51</v>
      </c>
      <c r="K571" s="13">
        <v>4</v>
      </c>
      <c r="L571" s="14">
        <v>1.1382857142857143</v>
      </c>
      <c r="M571" s="4">
        <v>47.428571428571431</v>
      </c>
      <c r="N571" s="15" t="s">
        <v>36</v>
      </c>
      <c r="P571" s="13">
        <v>4</v>
      </c>
      <c r="Q571" s="14">
        <v>1.1592</v>
      </c>
      <c r="R571" s="4">
        <v>64.400000000000006</v>
      </c>
      <c r="S571" s="15" t="s">
        <v>25</v>
      </c>
      <c r="U571" s="13">
        <v>4</v>
      </c>
      <c r="V571" s="14">
        <v>0.93660027999972006</v>
      </c>
      <c r="W571" s="4">
        <v>66.900019999980003</v>
      </c>
      <c r="X571" s="15" t="s">
        <v>88</v>
      </c>
      <c r="Z571" s="13">
        <v>4</v>
      </c>
      <c r="AA571" s="14">
        <v>0.91917241379310355</v>
      </c>
      <c r="AB571" s="4">
        <v>65.65517241379311</v>
      </c>
      <c r="AC571" s="15" t="s">
        <v>130</v>
      </c>
      <c r="AE571" s="13">
        <v>4</v>
      </c>
      <c r="AF571" s="14">
        <v>1.1646002879997119</v>
      </c>
      <c r="AG571" s="4">
        <v>64.700015999984004</v>
      </c>
      <c r="AH571" s="15" t="s">
        <v>31</v>
      </c>
      <c r="AJ571" s="13">
        <v>4</v>
      </c>
      <c r="AK571" s="14">
        <v>0.90449999999999997</v>
      </c>
      <c r="AL571" s="4">
        <v>60.3</v>
      </c>
      <c r="AM571" s="15" t="s">
        <v>45</v>
      </c>
      <c r="AO571" s="13">
        <v>4</v>
      </c>
      <c r="AP571" s="14">
        <v>0.80993023255813956</v>
      </c>
      <c r="AQ571" s="4">
        <v>10.383720930232558</v>
      </c>
      <c r="AR571" s="15" t="s">
        <v>59</v>
      </c>
      <c r="AT571" s="13">
        <v>4</v>
      </c>
      <c r="AU571" s="14">
        <v>0.66599999999999993</v>
      </c>
      <c r="AV571" s="4">
        <v>4.5</v>
      </c>
      <c r="AW571" s="15" t="s">
        <v>26</v>
      </c>
      <c r="AY571" s="13">
        <v>4</v>
      </c>
      <c r="AZ571" s="14">
        <v>1.2255</v>
      </c>
      <c r="BA571" s="4">
        <v>12.9</v>
      </c>
      <c r="BB571" s="15" t="s">
        <v>33</v>
      </c>
      <c r="BD571" s="13">
        <v>4</v>
      </c>
      <c r="BE571" s="14">
        <v>0.93340000000000001</v>
      </c>
      <c r="BF571" s="4">
        <v>62.226666666666667</v>
      </c>
      <c r="BG571" s="15" t="s">
        <v>26</v>
      </c>
      <c r="BI571" s="13">
        <v>4</v>
      </c>
      <c r="BJ571" s="14">
        <v>0.86020540540540535</v>
      </c>
      <c r="BK571" s="4">
        <v>47.789189189189187</v>
      </c>
      <c r="BL571" s="15" t="s">
        <v>23</v>
      </c>
    </row>
    <row r="572" spans="1:65" x14ac:dyDescent="0.4">
      <c r="A572" s="13">
        <v>5</v>
      </c>
      <c r="B572" s="14">
        <v>1.1725559999999999</v>
      </c>
      <c r="C572" s="4">
        <v>55.835999999999999</v>
      </c>
      <c r="D572" s="15" t="s">
        <v>21</v>
      </c>
      <c r="F572" s="13">
        <v>5</v>
      </c>
      <c r="G572" s="14">
        <v>0.6863999999999999</v>
      </c>
      <c r="H572" s="4">
        <v>13.2</v>
      </c>
      <c r="I572" s="15" t="s">
        <v>42</v>
      </c>
      <c r="K572" s="13">
        <v>5</v>
      </c>
      <c r="L572" s="14">
        <v>1.0027999999999999</v>
      </c>
      <c r="M572" s="4">
        <v>43.6</v>
      </c>
      <c r="N572" s="15" t="s">
        <v>65</v>
      </c>
      <c r="P572" s="13">
        <v>5</v>
      </c>
      <c r="Q572" s="14">
        <v>1.0762888888888891</v>
      </c>
      <c r="R572" s="4">
        <v>51.251851851851853</v>
      </c>
      <c r="S572" s="15" t="s">
        <v>89</v>
      </c>
      <c r="U572" s="13">
        <v>5</v>
      </c>
      <c r="V572" s="14">
        <v>0.91679999999999995</v>
      </c>
      <c r="W572" s="4">
        <v>57.3</v>
      </c>
      <c r="X572" s="15" t="s">
        <v>37</v>
      </c>
      <c r="Z572" s="13">
        <v>5</v>
      </c>
      <c r="AA572" s="14">
        <v>0.86020033999966006</v>
      </c>
      <c r="AB572" s="4">
        <v>25.300009999989999</v>
      </c>
      <c r="AC572" s="15" t="s">
        <v>57</v>
      </c>
      <c r="AE572" s="13">
        <v>5</v>
      </c>
      <c r="AF572" s="14">
        <v>1.1352003519996481</v>
      </c>
      <c r="AG572" s="4">
        <v>25.800007999992001</v>
      </c>
      <c r="AH572" s="15" t="s">
        <v>130</v>
      </c>
      <c r="AJ572" s="13">
        <v>5</v>
      </c>
      <c r="AK572" s="14">
        <v>0.86799999999999999</v>
      </c>
      <c r="AL572" s="4">
        <v>62</v>
      </c>
      <c r="AM572" s="15" t="s">
        <v>29</v>
      </c>
      <c r="AO572" s="13">
        <v>5</v>
      </c>
      <c r="AP572" s="14">
        <v>0.80525714285714289</v>
      </c>
      <c r="AQ572" s="4">
        <v>20.131428571428572</v>
      </c>
      <c r="AR572" s="15" t="s">
        <v>43</v>
      </c>
      <c r="AT572" s="13">
        <v>5</v>
      </c>
      <c r="AU572" s="14">
        <v>0.64480000000000004</v>
      </c>
      <c r="AV572" s="4">
        <v>12.4</v>
      </c>
      <c r="AW572" s="15" t="s">
        <v>29</v>
      </c>
      <c r="AY572" s="13">
        <v>5</v>
      </c>
      <c r="AZ572" s="14">
        <v>1.2198003419996579</v>
      </c>
      <c r="BA572" s="4">
        <v>21.400005999993997</v>
      </c>
      <c r="BB572" s="15" t="s">
        <v>42</v>
      </c>
      <c r="BD572" s="13">
        <v>5</v>
      </c>
      <c r="BE572" s="14">
        <v>0.88480000000000003</v>
      </c>
      <c r="BF572" s="4">
        <v>63.2</v>
      </c>
      <c r="BG572" s="15" t="s">
        <v>59</v>
      </c>
      <c r="BI572" s="13">
        <v>5</v>
      </c>
      <c r="BJ572" s="14">
        <v>0.85840000000000005</v>
      </c>
      <c r="BK572" s="4">
        <v>29.6</v>
      </c>
      <c r="BL572" s="15" t="s">
        <v>43</v>
      </c>
    </row>
    <row r="573" spans="1:65" x14ac:dyDescent="0.4">
      <c r="A573" s="13">
        <v>6</v>
      </c>
      <c r="B573" s="14">
        <v>1.1248</v>
      </c>
      <c r="C573" s="4">
        <v>70.3</v>
      </c>
      <c r="D573" s="15" t="s">
        <v>24</v>
      </c>
      <c r="F573" s="13">
        <v>6</v>
      </c>
      <c r="G573" s="14">
        <v>0.68000033999966003</v>
      </c>
      <c r="H573" s="4">
        <v>20.000009999989999</v>
      </c>
      <c r="I573" s="15" t="s">
        <v>19</v>
      </c>
      <c r="K573" s="13">
        <v>6</v>
      </c>
      <c r="L573" s="14">
        <v>0.98218421052631577</v>
      </c>
      <c r="M573" s="4">
        <v>33.868421052631575</v>
      </c>
      <c r="N573" s="15" t="s">
        <v>41</v>
      </c>
      <c r="P573" s="13">
        <v>6</v>
      </c>
      <c r="Q573" s="14">
        <v>1.0672000000000001</v>
      </c>
      <c r="R573" s="4">
        <v>66.7</v>
      </c>
      <c r="S573" s="15" t="s">
        <v>64</v>
      </c>
      <c r="U573" s="13">
        <v>6</v>
      </c>
      <c r="V573" s="14">
        <v>0.9093</v>
      </c>
      <c r="W573" s="4">
        <v>43.3</v>
      </c>
      <c r="X573" s="15" t="s">
        <v>84</v>
      </c>
      <c r="Z573" s="13">
        <v>6</v>
      </c>
      <c r="AA573" s="14">
        <v>0.83043018867924523</v>
      </c>
      <c r="AB573" s="4">
        <v>36.10566037735849</v>
      </c>
      <c r="AC573" s="15" t="s">
        <v>24</v>
      </c>
      <c r="AE573" s="13">
        <v>6</v>
      </c>
      <c r="AF573" s="14">
        <v>1.092000335999664</v>
      </c>
      <c r="AG573" s="4">
        <v>39.000011999987997</v>
      </c>
      <c r="AH573" s="15" t="s">
        <v>19</v>
      </c>
      <c r="AJ573" s="13">
        <v>6</v>
      </c>
      <c r="AK573" s="14">
        <v>0.8640000000000001</v>
      </c>
      <c r="AL573" s="4">
        <v>21.6</v>
      </c>
      <c r="AM573" s="15" t="s">
        <v>22</v>
      </c>
      <c r="AO573" s="13">
        <v>6</v>
      </c>
      <c r="AP573" s="14">
        <v>0.75359485294117645</v>
      </c>
      <c r="AQ573" s="4">
        <v>25.986029411764704</v>
      </c>
      <c r="AR573" s="15" t="s">
        <v>25</v>
      </c>
      <c r="AT573" s="13">
        <v>6</v>
      </c>
      <c r="AU573" s="14">
        <v>0.63452830188679243</v>
      </c>
      <c r="AV573" s="4">
        <v>15.863207547169811</v>
      </c>
      <c r="AW573" s="15" t="s">
        <v>40</v>
      </c>
      <c r="AY573" s="13">
        <v>6</v>
      </c>
      <c r="AZ573" s="14">
        <v>1.2012</v>
      </c>
      <c r="BA573" s="4">
        <v>15.4</v>
      </c>
      <c r="BB573" s="15" t="s">
        <v>50</v>
      </c>
      <c r="BD573" s="13">
        <v>6</v>
      </c>
      <c r="BE573" s="14">
        <v>0.87120028799971194</v>
      </c>
      <c r="BF573" s="4">
        <v>48.400015999983999</v>
      </c>
      <c r="BG573" s="15" t="s">
        <v>42</v>
      </c>
      <c r="BI573" s="13">
        <v>6</v>
      </c>
      <c r="BJ573" s="14">
        <v>0.83440000000000003</v>
      </c>
      <c r="BK573" s="4">
        <v>29.8</v>
      </c>
      <c r="BL573" s="15" t="s">
        <v>24</v>
      </c>
    </row>
    <row r="574" spans="1:65" x14ac:dyDescent="0.4">
      <c r="A574" s="13">
        <v>7</v>
      </c>
      <c r="B574" s="14">
        <v>1.1154999999999999</v>
      </c>
      <c r="C574" s="4">
        <v>48.5</v>
      </c>
      <c r="D574" s="15" t="s">
        <v>36</v>
      </c>
      <c r="F574" s="13">
        <v>7</v>
      </c>
      <c r="G574" s="14">
        <v>0.65920027199972808</v>
      </c>
      <c r="H574" s="4">
        <v>41.200016999983006</v>
      </c>
      <c r="I574" s="15" t="s">
        <v>30</v>
      </c>
      <c r="K574" s="13">
        <v>7</v>
      </c>
      <c r="L574" s="14">
        <v>0.94520000000000004</v>
      </c>
      <c r="M574" s="4">
        <v>27.8</v>
      </c>
      <c r="N574" s="15" t="s">
        <v>61</v>
      </c>
      <c r="P574" s="13">
        <v>7</v>
      </c>
      <c r="Q574" s="14">
        <v>1.0302</v>
      </c>
      <c r="R574" s="4">
        <v>30.3</v>
      </c>
      <c r="S574" s="15" t="s">
        <v>46</v>
      </c>
      <c r="U574" s="13">
        <v>7</v>
      </c>
      <c r="V574" s="14">
        <v>0.89760000000000006</v>
      </c>
      <c r="W574" s="4">
        <v>56.1</v>
      </c>
      <c r="X574" s="15" t="s">
        <v>38</v>
      </c>
      <c r="Z574" s="13">
        <v>7</v>
      </c>
      <c r="AA574" s="14">
        <v>0.82720000000000005</v>
      </c>
      <c r="AB574" s="4">
        <v>51.7</v>
      </c>
      <c r="AC574" s="15" t="s">
        <v>50</v>
      </c>
      <c r="AE574" s="13">
        <v>7</v>
      </c>
      <c r="AF574" s="14">
        <v>0.95900000000000007</v>
      </c>
      <c r="AG574" s="4">
        <v>68.5</v>
      </c>
      <c r="AH574" s="15" t="s">
        <v>58</v>
      </c>
      <c r="AJ574" s="13">
        <v>7</v>
      </c>
      <c r="AK574" s="14">
        <v>0.8448</v>
      </c>
      <c r="AL574" s="4">
        <v>52.8</v>
      </c>
      <c r="AM574" s="15" t="s">
        <v>36</v>
      </c>
      <c r="AO574" s="13">
        <v>7</v>
      </c>
      <c r="AP574" s="14">
        <v>0.74130031499968496</v>
      </c>
      <c r="AQ574" s="4">
        <v>35.300014999984995</v>
      </c>
      <c r="AR574" s="15" t="s">
        <v>68</v>
      </c>
      <c r="AT574" s="13">
        <v>7</v>
      </c>
      <c r="AU574" s="14">
        <v>0.62530838709677428</v>
      </c>
      <c r="AV574" s="4">
        <v>10.970322580645162</v>
      </c>
      <c r="AW574" s="15" t="s">
        <v>43</v>
      </c>
      <c r="AY574" s="13">
        <v>7</v>
      </c>
      <c r="AZ574" s="14">
        <v>1.16960033999966</v>
      </c>
      <c r="BA574" s="4">
        <v>34.400009999989997</v>
      </c>
      <c r="BB574" s="15" t="s">
        <v>43</v>
      </c>
      <c r="BD574" s="13">
        <v>7</v>
      </c>
      <c r="BE574" s="14">
        <v>0.84180032199967803</v>
      </c>
      <c r="BF574" s="4">
        <v>36.600013999986004</v>
      </c>
      <c r="BG574" s="15" t="s">
        <v>68</v>
      </c>
      <c r="BI574" s="13">
        <v>7</v>
      </c>
      <c r="BJ574" s="14">
        <v>0.81669677419354836</v>
      </c>
      <c r="BK574" s="4">
        <v>58.335483870967742</v>
      </c>
      <c r="BL574" s="15" t="s">
        <v>30</v>
      </c>
    </row>
    <row r="575" spans="1:65" x14ac:dyDescent="0.4">
      <c r="A575" s="13">
        <v>8</v>
      </c>
      <c r="B575" s="14">
        <v>0.88243555555555553</v>
      </c>
      <c r="C575" s="4">
        <v>31.515555555555554</v>
      </c>
      <c r="D575" s="15" t="s">
        <v>35</v>
      </c>
      <c r="F575" s="13">
        <v>8</v>
      </c>
      <c r="G575" s="14">
        <v>0.65559999999999996</v>
      </c>
      <c r="H575" s="4">
        <v>14.9</v>
      </c>
      <c r="I575" s="15" t="s">
        <v>88</v>
      </c>
      <c r="K575" s="13">
        <v>8</v>
      </c>
      <c r="L575" s="14">
        <v>0.89760000000000006</v>
      </c>
      <c r="M575" s="4">
        <v>56.1</v>
      </c>
      <c r="N575" s="15" t="s">
        <v>66</v>
      </c>
      <c r="P575" s="13">
        <v>8</v>
      </c>
      <c r="Q575" s="14">
        <v>1.0164</v>
      </c>
      <c r="R575" s="4">
        <v>72.599999999999994</v>
      </c>
      <c r="S575" s="15" t="s">
        <v>54</v>
      </c>
      <c r="U575" s="13">
        <v>8</v>
      </c>
      <c r="V575" s="14">
        <v>0.82713749999999997</v>
      </c>
      <c r="W575" s="4">
        <v>35.962499999999999</v>
      </c>
      <c r="X575" s="15" t="s">
        <v>89</v>
      </c>
      <c r="Z575" s="13">
        <v>8</v>
      </c>
      <c r="AA575" s="14">
        <v>0.78120000000000001</v>
      </c>
      <c r="AB575" s="4">
        <v>27.9</v>
      </c>
      <c r="AC575" s="15" t="s">
        <v>69</v>
      </c>
      <c r="AE575" s="13">
        <v>8</v>
      </c>
      <c r="AF575" s="14">
        <v>0.92735999999999996</v>
      </c>
      <c r="AG575" s="4">
        <v>40.32</v>
      </c>
      <c r="AH575" s="15" t="s">
        <v>85</v>
      </c>
      <c r="AJ575" s="13">
        <v>8</v>
      </c>
      <c r="AK575" s="14">
        <v>0.83160000000000012</v>
      </c>
      <c r="AL575" s="4">
        <v>39.6</v>
      </c>
      <c r="AM575" s="15" t="s">
        <v>24</v>
      </c>
      <c r="AO575" s="13">
        <v>8</v>
      </c>
      <c r="AP575" s="14">
        <v>0.72296313725490191</v>
      </c>
      <c r="AQ575" s="4">
        <v>13.90313725490196</v>
      </c>
      <c r="AR575" s="15" t="s">
        <v>60</v>
      </c>
      <c r="AT575" s="13">
        <v>8</v>
      </c>
      <c r="AU575" s="14">
        <v>0.57893673469387763</v>
      </c>
      <c r="AV575" s="4">
        <v>17.027551020408165</v>
      </c>
      <c r="AW575" s="15" t="s">
        <v>28</v>
      </c>
      <c r="AY575" s="13">
        <v>8</v>
      </c>
      <c r="AZ575" s="14">
        <v>1.14800035999964</v>
      </c>
      <c r="BA575" s="4">
        <v>28.700008999990999</v>
      </c>
      <c r="BB575" s="15" t="s">
        <v>35</v>
      </c>
      <c r="BD575" s="13">
        <v>8</v>
      </c>
      <c r="BE575" s="14">
        <v>0.82650037999962001</v>
      </c>
      <c r="BF575" s="4">
        <v>8.7000039999959995</v>
      </c>
      <c r="BG575" s="15" t="s">
        <v>52</v>
      </c>
      <c r="BI575" s="13">
        <v>8</v>
      </c>
      <c r="BJ575" s="14">
        <v>0.80039999999999989</v>
      </c>
      <c r="BK575" s="4">
        <v>34.799999999999997</v>
      </c>
      <c r="BL575" s="15" t="s">
        <v>51</v>
      </c>
    </row>
    <row r="576" spans="1:65" x14ac:dyDescent="0.4">
      <c r="A576" s="13">
        <v>9</v>
      </c>
      <c r="B576" s="14">
        <v>0.82319999999999993</v>
      </c>
      <c r="C576" s="4">
        <v>34.299999999999997</v>
      </c>
      <c r="D576" s="15" t="s">
        <v>23</v>
      </c>
      <c r="F576" s="13">
        <v>9</v>
      </c>
      <c r="G576" s="14">
        <v>0.63200000000000001</v>
      </c>
      <c r="H576" s="4">
        <v>15.8</v>
      </c>
      <c r="I576" s="15" t="s">
        <v>48</v>
      </c>
      <c r="K576" s="13">
        <v>9</v>
      </c>
      <c r="L576" s="14">
        <v>0.89250000000000007</v>
      </c>
      <c r="M576" s="4">
        <v>42.5</v>
      </c>
      <c r="N576" s="15" t="s">
        <v>63</v>
      </c>
      <c r="P576" s="13">
        <v>9</v>
      </c>
      <c r="Q576" s="14">
        <v>1.0004999999999999</v>
      </c>
      <c r="R576" s="4">
        <v>43.5</v>
      </c>
      <c r="S576" s="15" t="s">
        <v>37</v>
      </c>
      <c r="U576" s="13">
        <v>9</v>
      </c>
      <c r="V576" s="14">
        <v>0.79733333333333334</v>
      </c>
      <c r="W576" s="4">
        <v>15.333333333333334</v>
      </c>
      <c r="X576" s="15" t="s">
        <v>47</v>
      </c>
      <c r="Z576" s="13">
        <v>9</v>
      </c>
      <c r="AA576" s="14">
        <v>0.76400000000000012</v>
      </c>
      <c r="AB576" s="4">
        <v>19.100000000000001</v>
      </c>
      <c r="AC576" s="15" t="s">
        <v>53</v>
      </c>
      <c r="AE576" s="13">
        <v>9</v>
      </c>
      <c r="AF576" s="14">
        <v>0.91800000000000004</v>
      </c>
      <c r="AG576" s="4">
        <v>27</v>
      </c>
      <c r="AH576" s="15" t="s">
        <v>53</v>
      </c>
      <c r="AJ576" s="13">
        <v>9</v>
      </c>
      <c r="AK576" s="14">
        <v>0.7854000000000001</v>
      </c>
      <c r="AL576" s="4">
        <v>23.1</v>
      </c>
      <c r="AM576" s="15" t="s">
        <v>27</v>
      </c>
      <c r="AO576" s="13">
        <v>9</v>
      </c>
      <c r="AP576" s="14">
        <v>0.72062499999999996</v>
      </c>
      <c r="AQ576" s="4">
        <v>48.041666666666664</v>
      </c>
      <c r="AR576" s="15" t="s">
        <v>47</v>
      </c>
      <c r="AT576" s="13">
        <v>9</v>
      </c>
      <c r="AU576" s="14">
        <v>0.57811764705882351</v>
      </c>
      <c r="AV576" s="4">
        <v>32.117647058823529</v>
      </c>
      <c r="AW576" s="15" t="s">
        <v>34</v>
      </c>
      <c r="AY576" s="13">
        <v>9</v>
      </c>
      <c r="AZ576" s="14">
        <v>1.0691999999999999</v>
      </c>
      <c r="BA576" s="4">
        <v>24.3</v>
      </c>
      <c r="BB576" s="15" t="s">
        <v>29</v>
      </c>
      <c r="BD576" s="13">
        <v>9</v>
      </c>
      <c r="BE576" s="14">
        <v>0.79679999999999995</v>
      </c>
      <c r="BF576" s="4">
        <v>49.8</v>
      </c>
      <c r="BG576" s="15" t="s">
        <v>49</v>
      </c>
      <c r="BI576" s="13">
        <v>9</v>
      </c>
      <c r="BJ576" s="14">
        <v>0.77280000000000004</v>
      </c>
      <c r="BK576" s="4">
        <v>32.200000000000003</v>
      </c>
      <c r="BL576" s="15" t="s">
        <v>36</v>
      </c>
    </row>
    <row r="577" spans="1:65" x14ac:dyDescent="0.4">
      <c r="A577" s="13">
        <v>10</v>
      </c>
      <c r="B577" s="14">
        <v>0.71120000000000005</v>
      </c>
      <c r="C577" s="4">
        <v>20.91764705882353</v>
      </c>
      <c r="D577" s="15" t="s">
        <v>30</v>
      </c>
      <c r="F577" s="13">
        <v>10</v>
      </c>
      <c r="G577" s="14">
        <v>0.60650303030303032</v>
      </c>
      <c r="H577" s="4">
        <v>10.640404040404041</v>
      </c>
      <c r="I577" s="15" t="s">
        <v>68</v>
      </c>
      <c r="K577" s="13">
        <v>10</v>
      </c>
      <c r="L577" s="14">
        <v>0.87413333333333332</v>
      </c>
      <c r="M577" s="4">
        <v>48.562962962962963</v>
      </c>
      <c r="N577" s="15" t="s">
        <v>39</v>
      </c>
      <c r="P577" s="13">
        <v>10</v>
      </c>
      <c r="Q577" s="14">
        <v>0.93200000000000005</v>
      </c>
      <c r="R577" s="4">
        <v>23.3</v>
      </c>
      <c r="S577" s="15" t="s">
        <v>83</v>
      </c>
      <c r="U577" s="13">
        <v>10</v>
      </c>
      <c r="V577" s="14">
        <v>0.77520031199968797</v>
      </c>
      <c r="W577" s="4">
        <v>32.300012999986997</v>
      </c>
      <c r="X577" s="15" t="s">
        <v>44</v>
      </c>
      <c r="Z577" s="13">
        <v>10</v>
      </c>
      <c r="AA577" s="14">
        <v>0.74970000000000014</v>
      </c>
      <c r="AB577" s="4">
        <v>35.700000000000003</v>
      </c>
      <c r="AC577" s="15" t="s">
        <v>94</v>
      </c>
      <c r="AE577" s="13">
        <v>10</v>
      </c>
      <c r="AF577" s="14">
        <v>0.88987708333333337</v>
      </c>
      <c r="AG577" s="4">
        <v>30.685416666666665</v>
      </c>
      <c r="AH577" s="15" t="s">
        <v>21</v>
      </c>
      <c r="AJ577" s="13">
        <v>10</v>
      </c>
      <c r="AK577" s="14">
        <v>0.76119999999999999</v>
      </c>
      <c r="AL577" s="4">
        <v>17.3</v>
      </c>
      <c r="AM577" s="15" t="s">
        <v>28</v>
      </c>
      <c r="AO577" s="13">
        <v>10</v>
      </c>
      <c r="AP577" s="14">
        <v>0.71203146067415723</v>
      </c>
      <c r="AQ577" s="4">
        <v>39.557303370786514</v>
      </c>
      <c r="AR577" s="15" t="s">
        <v>83</v>
      </c>
      <c r="AT577" s="13">
        <v>10</v>
      </c>
      <c r="AU577" s="14">
        <v>0.56443333333333334</v>
      </c>
      <c r="AV577" s="4">
        <v>19.463218390804599</v>
      </c>
      <c r="AW577" s="15" t="s">
        <v>42</v>
      </c>
      <c r="AY577" s="13">
        <v>10</v>
      </c>
      <c r="AZ577" s="14">
        <v>1.02</v>
      </c>
      <c r="BA577" s="4">
        <v>68</v>
      </c>
      <c r="BB577" s="15" t="s">
        <v>63</v>
      </c>
      <c r="BD577" s="13">
        <v>10</v>
      </c>
      <c r="BE577" s="14">
        <v>0.75575999999999999</v>
      </c>
      <c r="BF577" s="4">
        <v>26.991428571428571</v>
      </c>
      <c r="BG577" s="15" t="s">
        <v>22</v>
      </c>
      <c r="BI577" s="13">
        <v>10</v>
      </c>
      <c r="BJ577" s="14">
        <v>0.75479999999999992</v>
      </c>
      <c r="BK577" s="4">
        <v>5.0999999999999996</v>
      </c>
      <c r="BL577" s="15" t="s">
        <v>34</v>
      </c>
    </row>
    <row r="578" spans="1:65" x14ac:dyDescent="0.4">
      <c r="A578" s="13">
        <v>11</v>
      </c>
      <c r="B578" s="14">
        <v>0.59651428571428566</v>
      </c>
      <c r="C578" s="4">
        <v>13.557142857142857</v>
      </c>
      <c r="D578" s="15" t="s">
        <v>40</v>
      </c>
      <c r="F578" s="13">
        <v>11</v>
      </c>
      <c r="G578" s="14">
        <v>0.59850037999962002</v>
      </c>
      <c r="H578" s="4">
        <v>6.300003999996</v>
      </c>
      <c r="I578" s="15" t="s">
        <v>64</v>
      </c>
      <c r="K578" s="13">
        <v>11</v>
      </c>
      <c r="L578" s="14">
        <v>0.85949999999999993</v>
      </c>
      <c r="M578" s="4">
        <v>57.3</v>
      </c>
      <c r="N578" s="15" t="s">
        <v>46</v>
      </c>
      <c r="P578" s="13">
        <v>11</v>
      </c>
      <c r="Q578" s="14">
        <v>0.93010909090909089</v>
      </c>
      <c r="R578" s="4">
        <v>32.072727272727271</v>
      </c>
      <c r="S578" s="15" t="s">
        <v>65</v>
      </c>
      <c r="U578" s="13">
        <v>11</v>
      </c>
      <c r="V578" s="14">
        <v>0.76758431372549019</v>
      </c>
      <c r="W578" s="4">
        <v>17.445098039215686</v>
      </c>
      <c r="X578" s="15" t="s">
        <v>94</v>
      </c>
      <c r="Z578" s="13">
        <v>11</v>
      </c>
      <c r="AA578" s="14">
        <v>0.7432826086956521</v>
      </c>
      <c r="AB578" s="4">
        <v>41.293478260869563</v>
      </c>
      <c r="AC578" s="15" t="s">
        <v>47</v>
      </c>
      <c r="AE578" s="13">
        <v>11</v>
      </c>
      <c r="AF578" s="14">
        <v>0.88096000000000008</v>
      </c>
      <c r="AG578" s="4">
        <v>55.06</v>
      </c>
      <c r="AH578" s="15" t="s">
        <v>93</v>
      </c>
      <c r="AJ578" s="13">
        <v>11</v>
      </c>
      <c r="AK578" s="14">
        <v>0.73440000000000005</v>
      </c>
      <c r="AL578" s="4">
        <v>30.6</v>
      </c>
      <c r="AM578" s="15" t="s">
        <v>21</v>
      </c>
      <c r="AO578" s="13">
        <v>11</v>
      </c>
      <c r="AP578" s="14">
        <v>0.70638000000000001</v>
      </c>
      <c r="AQ578" s="4">
        <v>25.227857142857143</v>
      </c>
      <c r="AR578" s="15" t="s">
        <v>26</v>
      </c>
      <c r="AT578" s="13">
        <v>11</v>
      </c>
      <c r="AU578" s="14">
        <v>0.53555505617977528</v>
      </c>
      <c r="AV578" s="4">
        <v>19.126966292134831</v>
      </c>
      <c r="AW578" s="15" t="s">
        <v>22</v>
      </c>
      <c r="AY578" s="13">
        <v>11</v>
      </c>
      <c r="AZ578" s="14">
        <v>1.015200311999688</v>
      </c>
      <c r="BA578" s="4">
        <v>42.300012999986997</v>
      </c>
      <c r="BB578" s="15" t="s">
        <v>34</v>
      </c>
      <c r="BD578" s="13">
        <v>11</v>
      </c>
      <c r="BE578" s="14">
        <v>0.7410953846153846</v>
      </c>
      <c r="BF578" s="4">
        <v>21.796923076923076</v>
      </c>
      <c r="BG578" s="15" t="s">
        <v>29</v>
      </c>
      <c r="BI578" s="13">
        <v>11</v>
      </c>
      <c r="BJ578" s="14">
        <v>0.74340000000000006</v>
      </c>
      <c r="BK578" s="4">
        <v>35.4</v>
      </c>
      <c r="BL578" s="15" t="s">
        <v>40</v>
      </c>
    </row>
    <row r="579" spans="1:65" x14ac:dyDescent="0.4">
      <c r="A579" s="13">
        <v>12</v>
      </c>
      <c r="B579" s="14">
        <v>0.57420000000000004</v>
      </c>
      <c r="C579" s="4">
        <v>19.8</v>
      </c>
      <c r="D579" s="15" t="s">
        <v>45</v>
      </c>
      <c r="F579" s="13">
        <v>12</v>
      </c>
      <c r="G579" s="14">
        <v>0.59160000000000001</v>
      </c>
      <c r="H579" s="4">
        <v>28.171428571428571</v>
      </c>
      <c r="I579" s="15" t="s">
        <v>61</v>
      </c>
      <c r="K579" s="13">
        <v>12</v>
      </c>
      <c r="L579" s="14">
        <v>0.83689411764705879</v>
      </c>
      <c r="M579" s="4">
        <v>16.094117647058823</v>
      </c>
      <c r="N579" s="15" t="s">
        <v>57</v>
      </c>
      <c r="P579" s="13">
        <v>12</v>
      </c>
      <c r="Q579" s="14">
        <v>0.91839999999999999</v>
      </c>
      <c r="R579" s="4">
        <v>32.799999999999997</v>
      </c>
      <c r="S579" s="15" t="s">
        <v>86</v>
      </c>
      <c r="U579" s="13">
        <v>12</v>
      </c>
      <c r="V579" s="14">
        <v>0.75480044399955593</v>
      </c>
      <c r="W579" s="20">
        <v>5.1000029999969998</v>
      </c>
      <c r="X579" s="15" t="s">
        <v>91</v>
      </c>
      <c r="Z579" s="13">
        <v>12</v>
      </c>
      <c r="AA579" s="14">
        <v>0.72540000000000004</v>
      </c>
      <c r="AB579" s="4">
        <v>9.3000000000000007</v>
      </c>
      <c r="AC579" s="15" t="s">
        <v>23</v>
      </c>
      <c r="AE579" s="13">
        <v>12</v>
      </c>
      <c r="AF579" s="14">
        <v>0.82680038999960992</v>
      </c>
      <c r="AG579" s="4">
        <v>10.600004999994999</v>
      </c>
      <c r="AH579" s="15" t="s">
        <v>45</v>
      </c>
      <c r="AJ579" s="13">
        <v>12</v>
      </c>
      <c r="AK579" s="14">
        <v>0.67570000000000008</v>
      </c>
      <c r="AL579" s="4">
        <v>23.3</v>
      </c>
      <c r="AM579" s="15" t="s">
        <v>35</v>
      </c>
      <c r="AO579" s="13">
        <v>12</v>
      </c>
      <c r="AP579" s="14">
        <v>0.65620000000000012</v>
      </c>
      <c r="AQ579" s="4">
        <v>19.3</v>
      </c>
      <c r="AR579" s="15" t="s">
        <v>56</v>
      </c>
      <c r="AT579" s="13">
        <v>12</v>
      </c>
      <c r="AU579" s="14">
        <v>0.53526400000000007</v>
      </c>
      <c r="AV579" s="4">
        <v>22.302666666666667</v>
      </c>
      <c r="AW579" s="15" t="s">
        <v>21</v>
      </c>
      <c r="AY579" s="13">
        <v>12</v>
      </c>
      <c r="AZ579" s="14">
        <v>1.0047999999999999</v>
      </c>
      <c r="BA579" s="4">
        <v>62.8</v>
      </c>
      <c r="BB579" s="15" t="s">
        <v>87</v>
      </c>
      <c r="BD579" s="13">
        <v>12</v>
      </c>
      <c r="BE579" s="14">
        <v>0.71438993710691823</v>
      </c>
      <c r="BF579" s="4">
        <v>17.859748427672955</v>
      </c>
      <c r="BG579" s="15" t="s">
        <v>41</v>
      </c>
      <c r="BI579" s="13">
        <v>12</v>
      </c>
      <c r="BJ579" s="14">
        <v>0.68739622641509424</v>
      </c>
      <c r="BK579" s="4">
        <v>17.184905660377357</v>
      </c>
      <c r="BL579" s="15" t="s">
        <v>28</v>
      </c>
    </row>
    <row r="580" spans="1:65" x14ac:dyDescent="0.4">
      <c r="A580" s="13">
        <v>13</v>
      </c>
      <c r="B580" s="14">
        <v>0.57316142131979697</v>
      </c>
      <c r="C580" s="20">
        <v>7.3482233502538072</v>
      </c>
      <c r="D580" s="15" t="s">
        <v>51</v>
      </c>
      <c r="F580" s="13">
        <v>13</v>
      </c>
      <c r="G580" s="14">
        <v>0.58399999999999996</v>
      </c>
      <c r="H580" s="4">
        <v>36.5</v>
      </c>
      <c r="I580" s="15" t="s">
        <v>53</v>
      </c>
      <c r="K580" s="13">
        <v>13</v>
      </c>
      <c r="L580" s="14">
        <v>0.78249599999999997</v>
      </c>
      <c r="M580" s="4">
        <v>13.728</v>
      </c>
      <c r="N580" s="15" t="s">
        <v>70</v>
      </c>
      <c r="P580" s="13">
        <v>13</v>
      </c>
      <c r="Q580" s="14">
        <v>0.78641951219512196</v>
      </c>
      <c r="R580" s="4">
        <v>17.873170731707319</v>
      </c>
      <c r="S580" s="15" t="s">
        <v>41</v>
      </c>
      <c r="U580" s="13">
        <v>13</v>
      </c>
      <c r="V580" s="14">
        <v>0.73368358208955231</v>
      </c>
      <c r="W580" s="4">
        <v>26.202985074626866</v>
      </c>
      <c r="X580" s="15" t="s">
        <v>39</v>
      </c>
      <c r="Z580" s="13">
        <v>13</v>
      </c>
      <c r="AA580" s="14">
        <v>0.68080044399955597</v>
      </c>
      <c r="AB580" s="4">
        <v>4.6000029999969998</v>
      </c>
      <c r="AC580" s="15" t="s">
        <v>66</v>
      </c>
      <c r="AE580" s="13">
        <v>13</v>
      </c>
      <c r="AF580" s="14">
        <v>0.79559999999999997</v>
      </c>
      <c r="AG580" s="4">
        <v>15.3</v>
      </c>
      <c r="AH580" s="15" t="s">
        <v>44</v>
      </c>
      <c r="AJ580" s="13">
        <v>13</v>
      </c>
      <c r="AK580" s="14">
        <v>0.66359999999999997</v>
      </c>
      <c r="AL580" s="4">
        <v>23.7</v>
      </c>
      <c r="AM580" s="15" t="s">
        <v>43</v>
      </c>
      <c r="AO580" s="13">
        <v>13</v>
      </c>
      <c r="AP580" s="14">
        <v>0.64036613924050634</v>
      </c>
      <c r="AQ580" s="4">
        <v>11.234493670886076</v>
      </c>
      <c r="AR580" s="15" t="s">
        <v>39</v>
      </c>
      <c r="AT580" s="13">
        <v>13</v>
      </c>
      <c r="AU580" s="14">
        <v>0.51544533333333331</v>
      </c>
      <c r="AV580" s="4">
        <v>22.410666666666668</v>
      </c>
      <c r="AW580" s="15" t="s">
        <v>19</v>
      </c>
      <c r="AY580" s="13">
        <v>13</v>
      </c>
      <c r="AZ580" s="14">
        <v>0.96039999999999992</v>
      </c>
      <c r="BA580" s="4">
        <v>68.599999999999994</v>
      </c>
      <c r="BB580" s="15" t="s">
        <v>41</v>
      </c>
      <c r="BD580" s="13">
        <v>13</v>
      </c>
      <c r="BE580" s="14">
        <v>0.65999999999999992</v>
      </c>
      <c r="BF580" s="4">
        <v>15</v>
      </c>
      <c r="BG580" s="15" t="s">
        <v>35</v>
      </c>
      <c r="BI580" s="13">
        <v>13</v>
      </c>
      <c r="BJ580" s="14">
        <v>0.66704716981132073</v>
      </c>
      <c r="BK580" s="4">
        <v>8.5518867924528301</v>
      </c>
      <c r="BL580" s="15" t="s">
        <v>35</v>
      </c>
    </row>
    <row r="581" spans="1:65" x14ac:dyDescent="0.4">
      <c r="A581" s="13">
        <v>14</v>
      </c>
      <c r="B581" s="14">
        <v>0.57235999999999998</v>
      </c>
      <c r="C581" s="4">
        <v>14.308999999999999</v>
      </c>
      <c r="D581" s="15" t="s">
        <v>28</v>
      </c>
      <c r="F581" s="13">
        <v>14</v>
      </c>
      <c r="G581" s="14">
        <v>0.578328947368421</v>
      </c>
      <c r="H581" s="4">
        <v>20.654605263157894</v>
      </c>
      <c r="I581" s="15" t="s">
        <v>32</v>
      </c>
      <c r="K581" s="13">
        <v>14</v>
      </c>
      <c r="L581" s="14">
        <v>0.7752</v>
      </c>
      <c r="M581" s="4">
        <v>19.38</v>
      </c>
      <c r="N581" s="15" t="s">
        <v>54</v>
      </c>
      <c r="P581" s="13">
        <v>14</v>
      </c>
      <c r="Q581" s="14">
        <v>0.74880000000000002</v>
      </c>
      <c r="R581" s="4">
        <v>14.4</v>
      </c>
      <c r="S581" s="15" t="s">
        <v>85</v>
      </c>
      <c r="U581" s="13">
        <v>14</v>
      </c>
      <c r="V581" s="14">
        <v>0.73100033999965996</v>
      </c>
      <c r="W581" s="4">
        <v>21.500009999989999</v>
      </c>
      <c r="X581" s="15" t="s">
        <v>86</v>
      </c>
      <c r="Z581" s="13">
        <v>14</v>
      </c>
      <c r="AA581" s="14">
        <v>0.66039999999999999</v>
      </c>
      <c r="AB581" s="4">
        <v>12.7</v>
      </c>
      <c r="AC581" s="15" t="s">
        <v>31</v>
      </c>
      <c r="AE581" s="13">
        <v>14</v>
      </c>
      <c r="AF581" s="14">
        <v>0.7752</v>
      </c>
      <c r="AG581" s="4">
        <v>32.299999999999997</v>
      </c>
      <c r="AH581" s="15" t="s">
        <v>89</v>
      </c>
      <c r="AJ581" s="13">
        <v>14</v>
      </c>
      <c r="AK581" s="14">
        <v>0.627</v>
      </c>
      <c r="AL581" s="4">
        <v>11</v>
      </c>
      <c r="AM581" s="15" t="s">
        <v>51</v>
      </c>
      <c r="AO581" s="13">
        <v>14</v>
      </c>
      <c r="AP581" s="14">
        <v>0.63016153846153855</v>
      </c>
      <c r="AQ581" s="4">
        <v>45.011538461538464</v>
      </c>
      <c r="AR581" s="15" t="s">
        <v>69</v>
      </c>
      <c r="AT581" s="13">
        <v>14</v>
      </c>
      <c r="AU581" s="14">
        <v>0.46550000000000002</v>
      </c>
      <c r="AV581" s="20">
        <v>4.9000000000000004</v>
      </c>
      <c r="AW581" s="15" t="s">
        <v>51</v>
      </c>
      <c r="AY581" s="13">
        <v>14</v>
      </c>
      <c r="AZ581" s="14">
        <v>0.95679999999999998</v>
      </c>
      <c r="BA581" s="4">
        <v>59.8</v>
      </c>
      <c r="BB581" s="15" t="s">
        <v>30</v>
      </c>
      <c r="BD581" s="13">
        <v>14</v>
      </c>
      <c r="BE581" s="14">
        <v>0.6552</v>
      </c>
      <c r="BF581" s="4">
        <v>31.2</v>
      </c>
      <c r="BG581" s="15" t="s">
        <v>93</v>
      </c>
      <c r="BI581" s="13">
        <v>14</v>
      </c>
      <c r="BJ581" s="14">
        <v>0.66599999999999993</v>
      </c>
      <c r="BK581" s="4">
        <v>44.4</v>
      </c>
      <c r="BL581" s="15" t="s">
        <v>29</v>
      </c>
    </row>
    <row r="582" spans="1:65" x14ac:dyDescent="0.4">
      <c r="A582" s="13">
        <v>15</v>
      </c>
      <c r="B582" s="14">
        <v>0.57199999999999995</v>
      </c>
      <c r="C582" s="4">
        <v>11</v>
      </c>
      <c r="D582" s="18" t="s">
        <v>50</v>
      </c>
      <c r="F582" s="13">
        <v>15</v>
      </c>
      <c r="G582" s="14">
        <v>0.55619999999999992</v>
      </c>
      <c r="H582" s="4">
        <v>30.9</v>
      </c>
      <c r="I582" s="18" t="s">
        <v>50</v>
      </c>
      <c r="K582" s="13">
        <v>15</v>
      </c>
      <c r="L582" s="14">
        <v>0.76830769230769214</v>
      </c>
      <c r="M582" s="4">
        <v>17.46153846153846</v>
      </c>
      <c r="N582" s="18" t="s">
        <v>68</v>
      </c>
      <c r="P582" s="13">
        <v>15</v>
      </c>
      <c r="Q582" s="14">
        <v>0.64740038999961003</v>
      </c>
      <c r="R582" s="4">
        <v>8.3000049999950001</v>
      </c>
      <c r="S582" s="18" t="s">
        <v>39</v>
      </c>
      <c r="U582" s="13">
        <v>15</v>
      </c>
      <c r="V582" s="14">
        <v>0.68640000000000001</v>
      </c>
      <c r="W582" s="4">
        <v>8.8000000000000007</v>
      </c>
      <c r="X582" s="18" t="s">
        <v>92</v>
      </c>
      <c r="Z582" s="13">
        <v>15</v>
      </c>
      <c r="AA582" s="14">
        <v>0.63359999999999994</v>
      </c>
      <c r="AB582" s="4">
        <v>14.4</v>
      </c>
      <c r="AC582" s="18" t="s">
        <v>56</v>
      </c>
      <c r="AE582" s="13">
        <v>15</v>
      </c>
      <c r="AF582" s="14">
        <v>0.76400000000000012</v>
      </c>
      <c r="AG582" s="4">
        <v>19.100000000000001</v>
      </c>
      <c r="AH582" s="18" t="s">
        <v>90</v>
      </c>
      <c r="AJ582" s="13">
        <v>15</v>
      </c>
      <c r="AK582" s="14">
        <v>0.61360000000000003</v>
      </c>
      <c r="AL582" s="4">
        <v>11.8</v>
      </c>
      <c r="AM582" s="18" t="s">
        <v>42</v>
      </c>
      <c r="AO582" s="13">
        <v>15</v>
      </c>
      <c r="AP582" s="14">
        <v>0.61440000000000006</v>
      </c>
      <c r="AQ582" s="4">
        <v>25.6</v>
      </c>
      <c r="AR582" s="18" t="s">
        <v>67</v>
      </c>
      <c r="AT582" s="13">
        <v>15</v>
      </c>
      <c r="AU582" s="14">
        <v>0.43039285714285719</v>
      </c>
      <c r="AV582" s="4">
        <v>5.5178571428571432</v>
      </c>
      <c r="AW582" s="18" t="s">
        <v>27</v>
      </c>
      <c r="AY582" s="13">
        <v>15</v>
      </c>
      <c r="AZ582" s="14">
        <v>0.9516</v>
      </c>
      <c r="BA582" s="4">
        <v>18.3</v>
      </c>
      <c r="BB582" s="18" t="s">
        <v>26</v>
      </c>
      <c r="BD582" s="13">
        <v>15</v>
      </c>
      <c r="BE582" s="14">
        <v>0.62643059490084985</v>
      </c>
      <c r="BF582" s="4">
        <v>8.0311614730878187</v>
      </c>
      <c r="BG582" s="18" t="s">
        <v>65</v>
      </c>
      <c r="BI582" s="13">
        <v>15</v>
      </c>
      <c r="BJ582" s="14">
        <v>0.65330769230769237</v>
      </c>
      <c r="BK582" s="4">
        <v>11.461538461538462</v>
      </c>
      <c r="BL582" s="18" t="s">
        <v>50</v>
      </c>
    </row>
    <row r="583" spans="1:65" x14ac:dyDescent="0.4">
      <c r="A583" s="13">
        <v>16</v>
      </c>
      <c r="B583" s="14">
        <v>0.49818654292343384</v>
      </c>
      <c r="C583" s="4">
        <v>3.3661252900232017</v>
      </c>
      <c r="D583" s="18" t="s">
        <v>42</v>
      </c>
      <c r="F583" s="13">
        <v>16</v>
      </c>
      <c r="G583" s="14">
        <v>0.55379999999999996</v>
      </c>
      <c r="H583" s="4">
        <v>7.1</v>
      </c>
      <c r="I583" s="18" t="s">
        <v>65</v>
      </c>
      <c r="K583" s="13">
        <v>16</v>
      </c>
      <c r="L583" s="14">
        <v>0.67450037999961998</v>
      </c>
      <c r="M583" s="4">
        <v>7.1000039999959998</v>
      </c>
      <c r="N583" s="18" t="s">
        <v>60</v>
      </c>
      <c r="P583" s="13">
        <v>16</v>
      </c>
      <c r="Q583" s="14">
        <v>0.627</v>
      </c>
      <c r="R583" s="4">
        <v>11</v>
      </c>
      <c r="S583" s="18" t="s">
        <v>38</v>
      </c>
      <c r="U583" s="13">
        <v>16</v>
      </c>
      <c r="V583" s="14">
        <v>0.68020000000000003</v>
      </c>
      <c r="W583" s="4">
        <v>11.933333333333334</v>
      </c>
      <c r="X583" s="18" t="s">
        <v>53</v>
      </c>
      <c r="Z583" s="13">
        <v>16</v>
      </c>
      <c r="AA583" s="14">
        <v>0.63289655172413795</v>
      </c>
      <c r="AB583" s="4">
        <v>11.103448275862069</v>
      </c>
      <c r="AC583" s="18" t="s">
        <v>55</v>
      </c>
      <c r="AE583" s="13">
        <v>16</v>
      </c>
      <c r="AF583" s="14">
        <v>0.63640044399955598</v>
      </c>
      <c r="AG583" s="4">
        <v>4.300002999997</v>
      </c>
      <c r="AH583" s="18" t="s">
        <v>84</v>
      </c>
      <c r="AJ583" s="13">
        <v>16</v>
      </c>
      <c r="AK583" s="14">
        <v>0.59204000000000001</v>
      </c>
      <c r="AL583" s="4">
        <v>6.2320000000000002</v>
      </c>
      <c r="AM583" s="18" t="s">
        <v>34</v>
      </c>
      <c r="AO583" s="13">
        <v>16</v>
      </c>
      <c r="AP583" s="14">
        <v>0.60490032199967803</v>
      </c>
      <c r="AQ583" s="20">
        <v>26.300013999986</v>
      </c>
      <c r="AR583" s="18" t="s">
        <v>46</v>
      </c>
      <c r="AT583" s="13">
        <v>16</v>
      </c>
      <c r="AU583" s="14">
        <v>0</v>
      </c>
      <c r="AV583" s="4">
        <v>0</v>
      </c>
      <c r="AW583" s="18" t="s">
        <v>62</v>
      </c>
      <c r="AY583" s="13">
        <v>16</v>
      </c>
      <c r="AZ583" s="14">
        <v>0.92220000000000002</v>
      </c>
      <c r="BA583" s="4">
        <v>31.8</v>
      </c>
      <c r="BB583" s="18" t="s">
        <v>39</v>
      </c>
      <c r="BD583" s="13">
        <v>16</v>
      </c>
      <c r="BE583" s="14">
        <v>0.62640000000000007</v>
      </c>
      <c r="BF583" s="4">
        <v>21.6</v>
      </c>
      <c r="BG583" s="18" t="s">
        <v>86</v>
      </c>
      <c r="BI583" s="13">
        <v>16</v>
      </c>
      <c r="BJ583" s="14">
        <v>0.53199999999999992</v>
      </c>
      <c r="BK583" s="4">
        <v>5.6</v>
      </c>
      <c r="BL583" s="18" t="s">
        <v>42</v>
      </c>
    </row>
    <row r="584" spans="1:65" ht="19.5" thickBot="1" x14ac:dyDescent="0.45">
      <c r="A584" s="13">
        <v>17</v>
      </c>
      <c r="B584" s="14">
        <v>0.46739999999999998</v>
      </c>
      <c r="C584" s="4">
        <v>8.1999999999999993</v>
      </c>
      <c r="D584" s="18" t="s">
        <v>34</v>
      </c>
      <c r="F584" s="13">
        <v>17</v>
      </c>
      <c r="G584" s="14">
        <v>0.55200000000000005</v>
      </c>
      <c r="H584" s="4">
        <v>23</v>
      </c>
      <c r="I584" s="18" t="s">
        <v>49</v>
      </c>
      <c r="K584" s="13">
        <v>17</v>
      </c>
      <c r="L584" s="14">
        <v>0.48360000000000003</v>
      </c>
      <c r="M584" s="4">
        <v>6.2</v>
      </c>
      <c r="N584" s="18" t="s">
        <v>52</v>
      </c>
      <c r="P584" s="13">
        <v>17</v>
      </c>
      <c r="Q584" s="14">
        <v>0.58900037999962007</v>
      </c>
      <c r="R584" s="4">
        <v>6.2000039999960004</v>
      </c>
      <c r="S584" s="18" t="s">
        <v>92</v>
      </c>
      <c r="U584" s="13">
        <v>17</v>
      </c>
      <c r="V584" s="14">
        <v>0.6322000000000001</v>
      </c>
      <c r="W584" s="4">
        <v>21.8</v>
      </c>
      <c r="X584" s="18" t="s">
        <v>87</v>
      </c>
      <c r="Z584" s="13">
        <v>17</v>
      </c>
      <c r="AA584" s="14">
        <v>0.62640000000000007</v>
      </c>
      <c r="AB584" s="20">
        <v>21.6</v>
      </c>
      <c r="AC584" s="18" t="s">
        <v>43</v>
      </c>
      <c r="AE584" s="13">
        <v>17</v>
      </c>
      <c r="AF584" s="14">
        <v>0.5586000000000001</v>
      </c>
      <c r="AG584" s="4">
        <v>9.8000000000000007</v>
      </c>
      <c r="AH584" s="18" t="s">
        <v>91</v>
      </c>
      <c r="AJ584" s="13">
        <v>17</v>
      </c>
      <c r="AK584" s="14">
        <v>0.5239808612440191</v>
      </c>
      <c r="AL584" s="4">
        <v>6.7177033492822966</v>
      </c>
      <c r="AM584" s="18" t="s">
        <v>40</v>
      </c>
      <c r="AO584" s="13">
        <v>17</v>
      </c>
      <c r="AP584" s="14">
        <v>0.59399999999999997</v>
      </c>
      <c r="AQ584" s="4">
        <v>13.5</v>
      </c>
      <c r="AR584" s="18" t="s">
        <v>41</v>
      </c>
      <c r="AT584" s="13">
        <v>17</v>
      </c>
      <c r="AU584" s="14">
        <v>0</v>
      </c>
      <c r="AV584" s="4">
        <v>0</v>
      </c>
      <c r="AW584" s="18" t="s">
        <v>62</v>
      </c>
      <c r="AY584" s="13">
        <v>17</v>
      </c>
      <c r="AZ584" s="14">
        <v>0.91</v>
      </c>
      <c r="BA584" s="4">
        <v>32.5</v>
      </c>
      <c r="BB584" s="18" t="s">
        <v>38</v>
      </c>
      <c r="BD584" s="13">
        <v>17</v>
      </c>
      <c r="BE584" s="14">
        <v>0.58239999999999992</v>
      </c>
      <c r="BF584" s="4">
        <v>11.2</v>
      </c>
      <c r="BG584" s="18" t="s">
        <v>89</v>
      </c>
      <c r="BI584" s="13">
        <v>17</v>
      </c>
      <c r="BJ584" s="14">
        <v>0.43559999999999999</v>
      </c>
      <c r="BK584" s="4">
        <v>9.9</v>
      </c>
      <c r="BL584" s="18" t="s">
        <v>19</v>
      </c>
    </row>
    <row r="585" spans="1:65" ht="19.5" thickBot="1" x14ac:dyDescent="0.45">
      <c r="A585" s="40">
        <v>18</v>
      </c>
      <c r="B585" s="22">
        <v>0.38633333333333331</v>
      </c>
      <c r="C585" s="23">
        <v>4.0666666666666664</v>
      </c>
      <c r="D585" s="24" t="s">
        <v>19</v>
      </c>
      <c r="F585" s="40">
        <v>18</v>
      </c>
      <c r="G585" s="22">
        <v>0.53649999999999998</v>
      </c>
      <c r="H585" s="23">
        <v>18.5</v>
      </c>
      <c r="I585" s="24" t="s">
        <v>44</v>
      </c>
      <c r="K585" s="40">
        <v>18</v>
      </c>
      <c r="L585" s="22">
        <v>0.47616944444444437</v>
      </c>
      <c r="M585" s="23">
        <v>3.2173611111111109</v>
      </c>
      <c r="N585" s="24" t="s">
        <v>59</v>
      </c>
      <c r="P585" s="40">
        <v>18</v>
      </c>
      <c r="Q585" s="22">
        <v>0.53280044399955606</v>
      </c>
      <c r="R585" s="39">
        <v>3.6000029999970002</v>
      </c>
      <c r="S585" s="24" t="s">
        <v>60</v>
      </c>
      <c r="U585" s="40">
        <v>18</v>
      </c>
      <c r="V585" s="22">
        <v>0.50349999999999995</v>
      </c>
      <c r="W585" s="23">
        <v>5.3</v>
      </c>
      <c r="X585" s="24" t="s">
        <v>83</v>
      </c>
      <c r="Z585" s="40">
        <v>18</v>
      </c>
      <c r="AA585" s="22">
        <v>0.61689833333333344</v>
      </c>
      <c r="AB585" s="23">
        <v>6.4936666666666678</v>
      </c>
      <c r="AC585" s="24" t="s">
        <v>33</v>
      </c>
      <c r="AE585" s="40">
        <v>18</v>
      </c>
      <c r="AF585" s="22">
        <v>0.53199999999999992</v>
      </c>
      <c r="AG585" s="23">
        <v>5.6</v>
      </c>
      <c r="AH585" s="24" t="s">
        <v>94</v>
      </c>
      <c r="AJ585" s="40">
        <v>18</v>
      </c>
      <c r="AK585" s="22">
        <v>0.4841763341067285</v>
      </c>
      <c r="AL585" s="23">
        <v>3.2714617169373548</v>
      </c>
      <c r="AM585" s="24" t="s">
        <v>19</v>
      </c>
      <c r="AO585" s="40">
        <v>18</v>
      </c>
      <c r="AP585" s="22">
        <v>0.54684271844660193</v>
      </c>
      <c r="AQ585" s="23">
        <v>34.177669902912619</v>
      </c>
      <c r="AR585" s="24" t="s">
        <v>48</v>
      </c>
      <c r="AT585" s="40">
        <v>18</v>
      </c>
      <c r="AU585" s="22">
        <v>0</v>
      </c>
      <c r="AV585" s="23">
        <v>0</v>
      </c>
      <c r="AW585" s="24" t="s">
        <v>62</v>
      </c>
      <c r="AY585" s="40">
        <v>18</v>
      </c>
      <c r="AZ585" s="22">
        <v>0.27400555555555556</v>
      </c>
      <c r="BA585" s="39">
        <v>1.851388888888889</v>
      </c>
      <c r="BB585" s="24" t="s">
        <v>22</v>
      </c>
      <c r="BD585" s="40">
        <v>18</v>
      </c>
      <c r="BE585" s="22">
        <v>0.57569999999999999</v>
      </c>
      <c r="BF585" s="39">
        <v>10.1</v>
      </c>
      <c r="BG585" s="24" t="s">
        <v>90</v>
      </c>
      <c r="BI585" s="40">
        <v>18</v>
      </c>
      <c r="BJ585" s="22">
        <v>0.41599999999999998</v>
      </c>
      <c r="BK585" s="23">
        <v>8</v>
      </c>
      <c r="BL585" s="24" t="s">
        <v>22</v>
      </c>
    </row>
    <row r="586" spans="1:65" x14ac:dyDescent="0.4">
      <c r="A586" s="27">
        <v>19</v>
      </c>
      <c r="B586" s="14">
        <v>0.31</v>
      </c>
      <c r="C586" s="4">
        <v>177</v>
      </c>
      <c r="D586" s="28" t="s">
        <v>43</v>
      </c>
      <c r="E586" s="29"/>
      <c r="F586" s="27">
        <v>19</v>
      </c>
      <c r="G586" s="14">
        <v>0.31</v>
      </c>
      <c r="H586" s="4">
        <v>85.900020999979006</v>
      </c>
      <c r="I586" s="28" t="s">
        <v>40</v>
      </c>
      <c r="J586" s="29"/>
      <c r="K586" s="27">
        <v>19</v>
      </c>
      <c r="L586" s="14">
        <v>0.31</v>
      </c>
      <c r="M586" s="4">
        <v>140.5</v>
      </c>
      <c r="N586" s="28" t="s">
        <v>49</v>
      </c>
      <c r="O586" s="29"/>
      <c r="P586" s="27">
        <v>19</v>
      </c>
      <c r="Q586" s="14">
        <v>0.31</v>
      </c>
      <c r="R586" s="4">
        <v>74.2</v>
      </c>
      <c r="S586" s="28" t="s">
        <v>91</v>
      </c>
      <c r="T586" s="29"/>
      <c r="U586" s="27">
        <v>19</v>
      </c>
      <c r="V586" s="14">
        <v>0.31</v>
      </c>
      <c r="W586" s="4">
        <v>81.200020999979003</v>
      </c>
      <c r="X586" s="28" t="s">
        <v>90</v>
      </c>
      <c r="Y586" s="29"/>
      <c r="Z586" s="27">
        <v>19</v>
      </c>
      <c r="AA586" s="14">
        <v>0.31</v>
      </c>
      <c r="AB586" s="4">
        <v>73.2</v>
      </c>
      <c r="AC586" s="28" t="s">
        <v>86</v>
      </c>
      <c r="AD586" s="29"/>
      <c r="AE586" s="27">
        <v>19</v>
      </c>
      <c r="AF586" s="14">
        <v>0.31</v>
      </c>
      <c r="AG586" s="4">
        <v>90.9</v>
      </c>
      <c r="AH586" s="28" t="s">
        <v>66</v>
      </c>
      <c r="AI586" s="29"/>
      <c r="AJ586" s="27">
        <v>19</v>
      </c>
      <c r="AK586" s="14">
        <v>0.31</v>
      </c>
      <c r="AL586" s="4">
        <v>99.023076923076928</v>
      </c>
      <c r="AM586" s="28" t="s">
        <v>30</v>
      </c>
      <c r="AN586" s="29"/>
      <c r="AO586" s="27">
        <v>19</v>
      </c>
      <c r="AP586" s="14">
        <v>0.31</v>
      </c>
      <c r="AQ586" s="4">
        <v>55.700020999979003</v>
      </c>
      <c r="AR586" s="28" t="s">
        <v>37</v>
      </c>
      <c r="AS586" s="29"/>
      <c r="AT586" s="27">
        <v>19</v>
      </c>
      <c r="AU586" s="14">
        <v>0.31</v>
      </c>
      <c r="AV586" s="4">
        <v>0</v>
      </c>
      <c r="AW586" s="28" t="s">
        <v>62</v>
      </c>
      <c r="AX586" s="29"/>
      <c r="AY586" s="27">
        <v>19</v>
      </c>
      <c r="AZ586" s="14">
        <v>0.31</v>
      </c>
      <c r="BA586" s="4">
        <v>72.900000000000006</v>
      </c>
      <c r="BB586" s="28" t="s">
        <v>65</v>
      </c>
      <c r="BC586" s="29"/>
      <c r="BD586" s="27">
        <v>19</v>
      </c>
      <c r="BE586" s="14">
        <v>0.31</v>
      </c>
      <c r="BF586" s="4">
        <v>84.2</v>
      </c>
      <c r="BG586" s="28" t="s">
        <v>130</v>
      </c>
      <c r="BH586" s="29"/>
      <c r="BI586" s="27">
        <v>19</v>
      </c>
      <c r="BJ586" s="14">
        <v>0.31</v>
      </c>
      <c r="BK586" s="4">
        <v>53.2</v>
      </c>
      <c r="BL586" s="28" t="s">
        <v>27</v>
      </c>
      <c r="BM586" s="29"/>
    </row>
    <row r="587" spans="1:65" x14ac:dyDescent="0.4">
      <c r="A587" s="27">
        <v>20</v>
      </c>
      <c r="B587" s="14">
        <v>0.3</v>
      </c>
      <c r="C587" s="4">
        <v>243.9</v>
      </c>
      <c r="D587" s="28" t="s">
        <v>33</v>
      </c>
      <c r="E587" s="30"/>
      <c r="F587" s="27">
        <v>20</v>
      </c>
      <c r="G587" s="14">
        <v>0.3</v>
      </c>
      <c r="H587" s="4">
        <v>75.13333333333334</v>
      </c>
      <c r="I587" s="28" t="s">
        <v>45</v>
      </c>
      <c r="J587" s="30"/>
      <c r="K587" s="27">
        <v>20</v>
      </c>
      <c r="L587" s="14">
        <v>0.3</v>
      </c>
      <c r="M587" s="4">
        <v>85.4</v>
      </c>
      <c r="N587" s="28" t="s">
        <v>107</v>
      </c>
      <c r="O587" s="30"/>
      <c r="P587" s="27">
        <v>20</v>
      </c>
      <c r="Q587" s="14">
        <v>0.3</v>
      </c>
      <c r="R587" s="4">
        <v>75.8</v>
      </c>
      <c r="S587" s="28" t="s">
        <v>63</v>
      </c>
      <c r="T587" s="30"/>
      <c r="U587" s="27">
        <v>20</v>
      </c>
      <c r="V587" s="14">
        <v>0.3</v>
      </c>
      <c r="W587" s="4">
        <v>114.74285714285715</v>
      </c>
      <c r="X587" s="28" t="s">
        <v>27</v>
      </c>
      <c r="Y587" s="30"/>
      <c r="Z587" s="27">
        <v>20</v>
      </c>
      <c r="AA587" s="14">
        <v>0.3</v>
      </c>
      <c r="AB587" s="4">
        <v>274.60002199997803</v>
      </c>
      <c r="AC587" s="28" t="s">
        <v>34</v>
      </c>
      <c r="AD587" s="30"/>
      <c r="AE587" s="27">
        <v>20</v>
      </c>
      <c r="AF587" s="14">
        <v>0.3</v>
      </c>
      <c r="AG587" s="4">
        <v>100.90002199997801</v>
      </c>
      <c r="AH587" s="28" t="s">
        <v>51</v>
      </c>
      <c r="AI587" s="30"/>
      <c r="AJ587" s="27">
        <v>20</v>
      </c>
      <c r="AK587" s="14">
        <v>0.3</v>
      </c>
      <c r="AL587" s="4">
        <v>122.6</v>
      </c>
      <c r="AM587" s="28" t="s">
        <v>31</v>
      </c>
      <c r="AN587" s="30"/>
      <c r="AO587" s="27">
        <v>20</v>
      </c>
      <c r="AP587" s="14">
        <v>0.3</v>
      </c>
      <c r="AQ587" s="4">
        <v>49.436619718309856</v>
      </c>
      <c r="AR587" s="28" t="s">
        <v>130</v>
      </c>
      <c r="AS587" s="30"/>
      <c r="AT587" s="27">
        <v>20</v>
      </c>
      <c r="AU587" s="14">
        <v>0.3</v>
      </c>
      <c r="AV587" s="4">
        <v>0</v>
      </c>
      <c r="AW587" s="28" t="s">
        <v>62</v>
      </c>
      <c r="AX587" s="30"/>
      <c r="AY587" s="27">
        <v>20</v>
      </c>
      <c r="AZ587" s="14">
        <v>0.3</v>
      </c>
      <c r="BA587" s="4">
        <v>73.7</v>
      </c>
      <c r="BB587" s="28" t="s">
        <v>47</v>
      </c>
      <c r="BC587" s="30"/>
      <c r="BD587" s="27">
        <v>20</v>
      </c>
      <c r="BE587" s="14">
        <v>0.3</v>
      </c>
      <c r="BF587" s="4">
        <v>82</v>
      </c>
      <c r="BG587" s="28" t="s">
        <v>84</v>
      </c>
      <c r="BH587" s="30"/>
      <c r="BI587" s="27">
        <v>20</v>
      </c>
      <c r="BJ587" s="14">
        <v>0.3</v>
      </c>
      <c r="BK587" s="4">
        <v>79.13636363636364</v>
      </c>
      <c r="BL587" s="28" t="s">
        <v>33</v>
      </c>
      <c r="BM587" s="30"/>
    </row>
    <row r="588" spans="1:65" x14ac:dyDescent="0.4">
      <c r="A588" s="27">
        <v>21</v>
      </c>
      <c r="B588" s="14">
        <v>0.28999999999999998</v>
      </c>
      <c r="C588" s="4">
        <v>296.60000000000002</v>
      </c>
      <c r="D588" s="28" t="s">
        <v>29</v>
      </c>
      <c r="E588" s="31"/>
      <c r="F588" s="27">
        <v>21</v>
      </c>
      <c r="G588" s="14">
        <v>0.28999999999999998</v>
      </c>
      <c r="H588" s="20">
        <v>117.70002299997701</v>
      </c>
      <c r="I588" s="28" t="s">
        <v>23</v>
      </c>
      <c r="J588" s="31"/>
      <c r="K588" s="27">
        <v>21</v>
      </c>
      <c r="L588" s="14">
        <v>0.28999999999999998</v>
      </c>
      <c r="M588" s="4">
        <v>210.2</v>
      </c>
      <c r="N588" s="28" t="s">
        <v>31</v>
      </c>
      <c r="O588" s="31"/>
      <c r="P588" s="27">
        <v>21</v>
      </c>
      <c r="Q588" s="14">
        <v>0.28999999999999998</v>
      </c>
      <c r="R588" s="4">
        <v>154.19999999999999</v>
      </c>
      <c r="S588" s="28" t="s">
        <v>52</v>
      </c>
      <c r="T588" s="31"/>
      <c r="U588" s="27">
        <v>21</v>
      </c>
      <c r="V588" s="14">
        <v>0.28999999999999998</v>
      </c>
      <c r="W588" s="4">
        <v>98.4</v>
      </c>
      <c r="X588" s="28" t="s">
        <v>45</v>
      </c>
      <c r="Y588" s="31"/>
      <c r="Z588" s="27">
        <v>21</v>
      </c>
      <c r="AA588" s="14">
        <v>0.28999999999999998</v>
      </c>
      <c r="AB588" s="4">
        <v>88.1</v>
      </c>
      <c r="AC588" s="28" t="s">
        <v>58</v>
      </c>
      <c r="AD588" s="31"/>
      <c r="AE588" s="27">
        <v>21</v>
      </c>
      <c r="AF588" s="14">
        <v>0.28999999999999998</v>
      </c>
      <c r="AG588" s="4">
        <v>172.9</v>
      </c>
      <c r="AH588" s="28" t="s">
        <v>49</v>
      </c>
      <c r="AI588" s="31"/>
      <c r="AJ588" s="27">
        <v>21</v>
      </c>
      <c r="AK588" s="14">
        <v>0.28999999999999998</v>
      </c>
      <c r="AL588" s="4">
        <v>169.4</v>
      </c>
      <c r="AM588" s="28" t="s">
        <v>33</v>
      </c>
      <c r="AN588" s="31"/>
      <c r="AO588" s="27">
        <v>21</v>
      </c>
      <c r="AP588" s="14">
        <v>0.28999999999999998</v>
      </c>
      <c r="AQ588" s="4">
        <v>70</v>
      </c>
      <c r="AR588" s="28" t="s">
        <v>20</v>
      </c>
      <c r="AS588" s="31"/>
      <c r="AT588" s="27">
        <v>21</v>
      </c>
      <c r="AU588" s="14">
        <v>0.28999999999999998</v>
      </c>
      <c r="AV588" s="4">
        <v>0</v>
      </c>
      <c r="AW588" s="28" t="s">
        <v>62</v>
      </c>
      <c r="AX588" s="31"/>
      <c r="AY588" s="27">
        <v>21</v>
      </c>
      <c r="AZ588" s="14">
        <v>0.28999999999999998</v>
      </c>
      <c r="BA588" s="4">
        <v>84.600022999977</v>
      </c>
      <c r="BB588" s="28" t="s">
        <v>23</v>
      </c>
      <c r="BC588" s="31"/>
      <c r="BD588" s="27">
        <v>21</v>
      </c>
      <c r="BE588" s="14">
        <v>0.28999999999999998</v>
      </c>
      <c r="BF588" s="4">
        <v>83.5</v>
      </c>
      <c r="BG588" s="28" t="s">
        <v>57</v>
      </c>
      <c r="BH588" s="31"/>
      <c r="BI588" s="27">
        <v>21</v>
      </c>
      <c r="BJ588" s="14">
        <v>0.28999999999999998</v>
      </c>
      <c r="BK588" s="4">
        <v>93.736842105263165</v>
      </c>
      <c r="BL588" s="28" t="s">
        <v>45</v>
      </c>
      <c r="BM588" s="31"/>
    </row>
    <row r="589" spans="1:65" x14ac:dyDescent="0.4">
      <c r="A589" s="27">
        <v>22</v>
      </c>
      <c r="B589" s="14">
        <v>0.28000000000000003</v>
      </c>
      <c r="C589" s="4">
        <v>0</v>
      </c>
      <c r="D589" s="28" t="s">
        <v>62</v>
      </c>
      <c r="E589" s="32"/>
      <c r="F589" s="27">
        <v>22</v>
      </c>
      <c r="G589" s="14">
        <v>0.28000000000000003</v>
      </c>
      <c r="H589" s="4">
        <v>124.8</v>
      </c>
      <c r="I589" s="28" t="s">
        <v>52</v>
      </c>
      <c r="J589" s="32"/>
      <c r="K589" s="27">
        <v>22</v>
      </c>
      <c r="L589" s="14">
        <v>0.28000000000000003</v>
      </c>
      <c r="M589" s="4">
        <v>174.4</v>
      </c>
      <c r="N589" s="28" t="s">
        <v>48</v>
      </c>
      <c r="O589" s="32"/>
      <c r="P589" s="27">
        <v>22</v>
      </c>
      <c r="Q589" s="14">
        <v>0.28000000000000003</v>
      </c>
      <c r="R589" s="4">
        <v>86.6</v>
      </c>
      <c r="S589" s="28" t="s">
        <v>49</v>
      </c>
      <c r="T589" s="32"/>
      <c r="U589" s="27">
        <v>22</v>
      </c>
      <c r="V589" s="14">
        <v>0.28000000000000003</v>
      </c>
      <c r="W589" s="4">
        <v>105.2</v>
      </c>
      <c r="X589" s="28" t="s">
        <v>50</v>
      </c>
      <c r="Y589" s="32"/>
      <c r="Z589" s="27">
        <v>22</v>
      </c>
      <c r="AA589" s="14">
        <v>0.28000000000000003</v>
      </c>
      <c r="AB589" s="4">
        <v>231.4</v>
      </c>
      <c r="AC589" s="28" t="s">
        <v>22</v>
      </c>
      <c r="AD589" s="32"/>
      <c r="AE589" s="27">
        <v>22</v>
      </c>
      <c r="AF589" s="14">
        <v>0.28000000000000003</v>
      </c>
      <c r="AG589" s="4">
        <v>190</v>
      </c>
      <c r="AH589" s="28" t="s">
        <v>30</v>
      </c>
      <c r="AI589" s="32"/>
      <c r="AJ589" s="27">
        <v>22</v>
      </c>
      <c r="AK589" s="14">
        <v>0.28000000000000003</v>
      </c>
      <c r="AL589" s="4">
        <v>0</v>
      </c>
      <c r="AM589" s="28" t="s">
        <v>62</v>
      </c>
      <c r="AN589" s="32"/>
      <c r="AO589" s="27">
        <v>22</v>
      </c>
      <c r="AP589" s="14">
        <v>0.28000000000000003</v>
      </c>
      <c r="AQ589" s="4">
        <v>52.8</v>
      </c>
      <c r="AR589" s="28" t="s">
        <v>28</v>
      </c>
      <c r="AS589" s="32"/>
      <c r="AT589" s="27">
        <v>22</v>
      </c>
      <c r="AU589" s="14">
        <v>0.28000000000000003</v>
      </c>
      <c r="AV589" s="4">
        <v>0</v>
      </c>
      <c r="AW589" s="28" t="s">
        <v>62</v>
      </c>
      <c r="AX589" s="32"/>
      <c r="AY589" s="27">
        <v>22</v>
      </c>
      <c r="AZ589" s="14">
        <v>0.28000000000000003</v>
      </c>
      <c r="BA589" s="4">
        <v>149.00002399997601</v>
      </c>
      <c r="BB589" s="28" t="s">
        <v>36</v>
      </c>
      <c r="BC589" s="32"/>
      <c r="BD589" s="27">
        <v>22</v>
      </c>
      <c r="BE589" s="14">
        <v>0.28000000000000003</v>
      </c>
      <c r="BF589" s="4">
        <v>95.962068965517247</v>
      </c>
      <c r="BG589" s="28" t="s">
        <v>21</v>
      </c>
      <c r="BH589" s="32"/>
      <c r="BI589" s="27">
        <v>22</v>
      </c>
      <c r="BJ589" s="14">
        <v>0.28000000000000003</v>
      </c>
      <c r="BK589" s="4">
        <v>0</v>
      </c>
      <c r="BL589" s="28" t="s">
        <v>62</v>
      </c>
      <c r="BM589" s="32"/>
    </row>
    <row r="590" spans="1:65" x14ac:dyDescent="0.4">
      <c r="A590" s="27">
        <v>23</v>
      </c>
      <c r="B590" s="14">
        <v>0.27</v>
      </c>
      <c r="C590" s="4">
        <v>0</v>
      </c>
      <c r="D590" s="28" t="s">
        <v>62</v>
      </c>
      <c r="E590" s="32"/>
      <c r="F590" s="27">
        <v>23</v>
      </c>
      <c r="G590" s="14">
        <v>0.27</v>
      </c>
      <c r="H590" s="4">
        <v>133.39130434782609</v>
      </c>
      <c r="I590" s="28" t="s">
        <v>35</v>
      </c>
      <c r="J590" s="32"/>
      <c r="K590" s="27">
        <v>23</v>
      </c>
      <c r="L590" s="14">
        <v>0.27</v>
      </c>
      <c r="M590" s="4">
        <v>210.2</v>
      </c>
      <c r="N590" s="28" t="s">
        <v>31</v>
      </c>
      <c r="O590" s="32"/>
      <c r="P590" s="27">
        <v>23</v>
      </c>
      <c r="Q590" s="14">
        <v>0.27</v>
      </c>
      <c r="R590" s="4">
        <v>146.30000000000001</v>
      </c>
      <c r="S590" s="28" t="s">
        <v>70</v>
      </c>
      <c r="T590" s="32"/>
      <c r="U590" s="27">
        <v>23</v>
      </c>
      <c r="V590" s="14">
        <v>0.27</v>
      </c>
      <c r="W590" s="4">
        <v>114.05</v>
      </c>
      <c r="X590" s="28" t="s">
        <v>22</v>
      </c>
      <c r="Y590" s="32"/>
      <c r="Z590" s="27">
        <v>23</v>
      </c>
      <c r="AA590" s="14">
        <v>0.27</v>
      </c>
      <c r="AB590" s="4">
        <v>109.4</v>
      </c>
      <c r="AC590" s="28" t="s">
        <v>61</v>
      </c>
      <c r="AD590" s="32"/>
      <c r="AE590" s="27">
        <v>23</v>
      </c>
      <c r="AF590" s="14">
        <v>0.27</v>
      </c>
      <c r="AG590" s="4">
        <v>104.4</v>
      </c>
      <c r="AH590" s="28" t="s">
        <v>61</v>
      </c>
      <c r="AI590" s="32"/>
      <c r="AJ590" s="27">
        <v>23</v>
      </c>
      <c r="AK590" s="14">
        <v>0.27</v>
      </c>
      <c r="AL590" s="4">
        <v>0</v>
      </c>
      <c r="AM590" s="28" t="s">
        <v>62</v>
      </c>
      <c r="AN590" s="32"/>
      <c r="AO590" s="27">
        <v>23</v>
      </c>
      <c r="AP590" s="14">
        <v>0.27</v>
      </c>
      <c r="AQ590" s="4">
        <v>87.5</v>
      </c>
      <c r="AR590" s="28" t="s">
        <v>86</v>
      </c>
      <c r="AS590" s="32"/>
      <c r="AT590" s="27">
        <v>23</v>
      </c>
      <c r="AU590" s="14">
        <v>0.27</v>
      </c>
      <c r="AV590" s="4">
        <v>0</v>
      </c>
      <c r="AW590" s="28" t="s">
        <v>62</v>
      </c>
      <c r="AX590" s="32"/>
      <c r="AY590" s="27">
        <v>23</v>
      </c>
      <c r="AZ590" s="14">
        <v>0.27</v>
      </c>
      <c r="BA590" s="4">
        <v>120.400024999975</v>
      </c>
      <c r="BB590" s="28" t="s">
        <v>45</v>
      </c>
      <c r="BC590" s="32"/>
      <c r="BD590" s="27">
        <v>23</v>
      </c>
      <c r="BE590" s="14">
        <v>0.27</v>
      </c>
      <c r="BF590" s="4">
        <v>88.3</v>
      </c>
      <c r="BG590" s="28" t="s">
        <v>27</v>
      </c>
      <c r="BH590" s="32"/>
      <c r="BI590" s="27">
        <v>23</v>
      </c>
      <c r="BJ590" s="14">
        <v>0.27</v>
      </c>
      <c r="BK590" s="4">
        <v>0</v>
      </c>
      <c r="BL590" s="28" t="s">
        <v>62</v>
      </c>
      <c r="BM590" s="32"/>
    </row>
    <row r="591" spans="1:65" x14ac:dyDescent="0.4">
      <c r="A591" s="27">
        <v>24</v>
      </c>
      <c r="B591" s="14">
        <v>0.26</v>
      </c>
      <c r="C591" s="4">
        <v>0</v>
      </c>
      <c r="D591" s="41" t="s">
        <v>62</v>
      </c>
      <c r="E591" s="32"/>
      <c r="F591" s="27">
        <v>24</v>
      </c>
      <c r="G591" s="14">
        <v>0.26</v>
      </c>
      <c r="H591" s="4">
        <v>135.4</v>
      </c>
      <c r="I591" s="41" t="s">
        <v>41</v>
      </c>
      <c r="J591" s="32"/>
      <c r="K591" s="27">
        <v>24</v>
      </c>
      <c r="L591" s="14">
        <v>0.26</v>
      </c>
      <c r="M591" s="4">
        <v>296.3</v>
      </c>
      <c r="N591" s="41" t="s">
        <v>38</v>
      </c>
      <c r="O591" s="32"/>
      <c r="P591" s="27">
        <v>24</v>
      </c>
      <c r="Q591" s="14">
        <v>0.26</v>
      </c>
      <c r="R591" s="4">
        <v>95.093333333333334</v>
      </c>
      <c r="S591" s="41" t="s">
        <v>93</v>
      </c>
      <c r="T591" s="32"/>
      <c r="U591" s="27">
        <v>24</v>
      </c>
      <c r="V591" s="14">
        <v>0.26</v>
      </c>
      <c r="W591" s="4">
        <v>112.2</v>
      </c>
      <c r="X591" s="41" t="s">
        <v>54</v>
      </c>
      <c r="Y591" s="32"/>
      <c r="Z591" s="27">
        <v>24</v>
      </c>
      <c r="AA591" s="14">
        <v>0.26</v>
      </c>
      <c r="AB591" s="4">
        <v>158.80000000000001</v>
      </c>
      <c r="AC591" s="41" t="s">
        <v>107</v>
      </c>
      <c r="AD591" s="32"/>
      <c r="AE591" s="27">
        <v>24</v>
      </c>
      <c r="AF591" s="14">
        <v>0.26</v>
      </c>
      <c r="AG591" s="4">
        <v>163.40002599997402</v>
      </c>
      <c r="AH591" s="41" t="s">
        <v>35</v>
      </c>
      <c r="AI591" s="32"/>
      <c r="AJ591" s="27">
        <v>24</v>
      </c>
      <c r="AK591" s="14">
        <v>0.26</v>
      </c>
      <c r="AL591" s="4">
        <v>0</v>
      </c>
      <c r="AM591" s="41" t="s">
        <v>62</v>
      </c>
      <c r="AN591" s="32"/>
      <c r="AO591" s="27">
        <v>24</v>
      </c>
      <c r="AP591" s="14">
        <v>0.26</v>
      </c>
      <c r="AQ591" s="4">
        <v>137.1</v>
      </c>
      <c r="AR591" s="41" t="s">
        <v>85</v>
      </c>
      <c r="AS591" s="32"/>
      <c r="AT591" s="27">
        <v>24</v>
      </c>
      <c r="AU591" s="14">
        <v>0.26</v>
      </c>
      <c r="AV591" s="4">
        <v>0</v>
      </c>
      <c r="AW591" s="41" t="s">
        <v>62</v>
      </c>
      <c r="AX591" s="32"/>
      <c r="AY591" s="27">
        <v>24</v>
      </c>
      <c r="AZ591" s="14">
        <v>0.26</v>
      </c>
      <c r="BA591" s="4">
        <v>164.700025999974</v>
      </c>
      <c r="BB591" s="41" t="s">
        <v>68</v>
      </c>
      <c r="BC591" s="32"/>
      <c r="BD591" s="27">
        <v>24</v>
      </c>
      <c r="BE591" s="14">
        <v>0.26</v>
      </c>
      <c r="BF591" s="4">
        <v>104.7</v>
      </c>
      <c r="BG591" s="41" t="s">
        <v>19</v>
      </c>
      <c r="BH591" s="32"/>
      <c r="BI591" s="27">
        <v>24</v>
      </c>
      <c r="BJ591" s="14">
        <v>0.26</v>
      </c>
      <c r="BK591" s="4">
        <v>0</v>
      </c>
      <c r="BL591" s="41" t="s">
        <v>62</v>
      </c>
      <c r="BM591" s="32"/>
    </row>
    <row r="592" spans="1:65" ht="19.5" thickBot="1" x14ac:dyDescent="0.45">
      <c r="A592" s="27">
        <v>25</v>
      </c>
      <c r="B592" s="14">
        <v>0.25</v>
      </c>
      <c r="C592" s="4">
        <v>0</v>
      </c>
      <c r="D592" s="41" t="s">
        <v>62</v>
      </c>
      <c r="E592" s="33"/>
      <c r="F592" s="27">
        <v>25</v>
      </c>
      <c r="G592" s="14">
        <v>0.25</v>
      </c>
      <c r="H592" s="4">
        <v>268.2</v>
      </c>
      <c r="I592" s="41" t="s">
        <v>47</v>
      </c>
      <c r="J592" s="33"/>
      <c r="K592" s="27">
        <v>25</v>
      </c>
      <c r="L592" s="14">
        <v>0.25</v>
      </c>
      <c r="M592" s="4">
        <v>273.2</v>
      </c>
      <c r="N592" s="41" t="s">
        <v>37</v>
      </c>
      <c r="O592" s="33"/>
      <c r="P592" s="27">
        <v>25</v>
      </c>
      <c r="Q592" s="14">
        <v>0.25</v>
      </c>
      <c r="R592" s="4">
        <v>124.2</v>
      </c>
      <c r="S592" s="41" t="s">
        <v>84</v>
      </c>
      <c r="T592" s="33"/>
      <c r="U592" s="27">
        <v>25</v>
      </c>
      <c r="V592" s="14">
        <v>0.25</v>
      </c>
      <c r="W592" s="4">
        <v>169.2</v>
      </c>
      <c r="X592" s="41" t="s">
        <v>93</v>
      </c>
      <c r="Y592" s="33"/>
      <c r="Z592" s="27">
        <v>25</v>
      </c>
      <c r="AA592" s="14">
        <v>0.25</v>
      </c>
      <c r="AB592" s="4">
        <v>95.2</v>
      </c>
      <c r="AC592" s="41" t="s">
        <v>121</v>
      </c>
      <c r="AD592" s="33"/>
      <c r="AE592" s="27">
        <v>25</v>
      </c>
      <c r="AF592" s="14">
        <v>0.25</v>
      </c>
      <c r="AG592" s="4">
        <v>120.1</v>
      </c>
      <c r="AH592" s="41" t="s">
        <v>69</v>
      </c>
      <c r="AI592" s="33"/>
      <c r="AJ592" s="27">
        <v>25</v>
      </c>
      <c r="AK592" s="14">
        <v>0.25</v>
      </c>
      <c r="AL592" s="4">
        <v>0</v>
      </c>
      <c r="AM592" s="41" t="s">
        <v>62</v>
      </c>
      <c r="AN592" s="33"/>
      <c r="AO592" s="27">
        <v>25</v>
      </c>
      <c r="AP592" s="14">
        <v>0.25</v>
      </c>
      <c r="AQ592" s="4">
        <v>66.400000000000006</v>
      </c>
      <c r="AR592" s="41" t="s">
        <v>27</v>
      </c>
      <c r="AS592" s="33"/>
      <c r="AT592" s="27">
        <v>25</v>
      </c>
      <c r="AU592" s="14">
        <v>0.25</v>
      </c>
      <c r="AV592" s="4">
        <v>0</v>
      </c>
      <c r="AW592" s="41" t="s">
        <v>62</v>
      </c>
      <c r="AX592" s="33"/>
      <c r="AY592" s="27">
        <v>25</v>
      </c>
      <c r="AZ592" s="14">
        <v>0.25</v>
      </c>
      <c r="BA592" s="4">
        <v>149.00002699997299</v>
      </c>
      <c r="BB592" s="41" t="s">
        <v>28</v>
      </c>
      <c r="BC592" s="33"/>
      <c r="BD592" s="27">
        <v>25</v>
      </c>
      <c r="BE592" s="14">
        <v>0.25</v>
      </c>
      <c r="BF592" s="4">
        <v>117.7</v>
      </c>
      <c r="BG592" s="41" t="s">
        <v>60</v>
      </c>
      <c r="BH592" s="33"/>
      <c r="BI592" s="27">
        <v>25</v>
      </c>
      <c r="BJ592" s="14">
        <v>0.25</v>
      </c>
      <c r="BK592" s="4">
        <v>0</v>
      </c>
      <c r="BL592" s="41" t="s">
        <v>62</v>
      </c>
      <c r="BM592" s="33"/>
    </row>
    <row r="593" spans="1:65" ht="19.5" thickBot="1" x14ac:dyDescent="0.45">
      <c r="A593" s="27">
        <v>26</v>
      </c>
      <c r="B593" s="14">
        <v>0.24</v>
      </c>
      <c r="C593" s="4">
        <v>0</v>
      </c>
      <c r="D593" s="28" t="s">
        <v>62</v>
      </c>
      <c r="E593" s="35"/>
      <c r="F593" s="27">
        <v>26</v>
      </c>
      <c r="G593" s="14">
        <v>0.24</v>
      </c>
      <c r="H593" s="4">
        <v>236</v>
      </c>
      <c r="I593" s="28" t="s">
        <v>58</v>
      </c>
      <c r="J593" s="35"/>
      <c r="K593" s="27">
        <v>26</v>
      </c>
      <c r="L593" s="14">
        <v>0.24</v>
      </c>
      <c r="M593" s="4">
        <v>285.89999999999998</v>
      </c>
      <c r="N593" s="28" t="s">
        <v>20</v>
      </c>
      <c r="O593" s="35"/>
      <c r="P593" s="27">
        <v>26</v>
      </c>
      <c r="Q593" s="14">
        <v>0.24</v>
      </c>
      <c r="R593" s="4">
        <v>255.5</v>
      </c>
      <c r="S593" s="28" t="s">
        <v>47</v>
      </c>
      <c r="T593" s="35"/>
      <c r="U593" s="27">
        <v>26</v>
      </c>
      <c r="V593" s="14">
        <v>0.24</v>
      </c>
      <c r="W593" s="4">
        <v>221.4</v>
      </c>
      <c r="X593" s="28" t="s">
        <v>46</v>
      </c>
      <c r="Y593" s="35"/>
      <c r="Z593" s="27">
        <v>26</v>
      </c>
      <c r="AA593" s="14">
        <v>0.24</v>
      </c>
      <c r="AB593" s="4">
        <v>234.7</v>
      </c>
      <c r="AC593" s="28" t="s">
        <v>67</v>
      </c>
      <c r="AD593" s="35"/>
      <c r="AE593" s="27">
        <v>26</v>
      </c>
      <c r="AF593" s="14">
        <v>0.24</v>
      </c>
      <c r="AG593" s="4">
        <v>179.8</v>
      </c>
      <c r="AH593" s="28" t="s">
        <v>121</v>
      </c>
      <c r="AI593" s="35"/>
      <c r="AJ593" s="27">
        <v>26</v>
      </c>
      <c r="AK593" s="14">
        <v>0.24</v>
      </c>
      <c r="AL593" s="4">
        <v>0</v>
      </c>
      <c r="AM593" s="28" t="s">
        <v>62</v>
      </c>
      <c r="AN593" s="35"/>
      <c r="AO593" s="27">
        <v>26</v>
      </c>
      <c r="AP593" s="14">
        <v>0.24</v>
      </c>
      <c r="AQ593" s="4">
        <v>134.6</v>
      </c>
      <c r="AR593" s="28" t="s">
        <v>49</v>
      </c>
      <c r="AS593" s="35"/>
      <c r="AT593" s="27">
        <v>26</v>
      </c>
      <c r="AU593" s="14">
        <v>0.24</v>
      </c>
      <c r="AV593" s="4">
        <v>0</v>
      </c>
      <c r="AW593" s="28" t="s">
        <v>62</v>
      </c>
      <c r="AX593" s="35"/>
      <c r="AY593" s="27">
        <v>26</v>
      </c>
      <c r="AZ593" s="14">
        <v>0.24</v>
      </c>
      <c r="BA593" s="4">
        <v>314.7</v>
      </c>
      <c r="BB593" s="28" t="s">
        <v>24</v>
      </c>
      <c r="BC593" s="35"/>
      <c r="BD593" s="27">
        <v>26</v>
      </c>
      <c r="BE593" s="14">
        <v>0.24</v>
      </c>
      <c r="BF593" s="4">
        <v>126.4</v>
      </c>
      <c r="BG593" s="28" t="s">
        <v>67</v>
      </c>
      <c r="BH593" s="35"/>
      <c r="BI593" s="27">
        <v>26</v>
      </c>
      <c r="BJ593" s="14">
        <v>0.24</v>
      </c>
      <c r="BK593" s="4">
        <v>0</v>
      </c>
      <c r="BL593" s="28" t="s">
        <v>62</v>
      </c>
      <c r="BM593" s="35"/>
    </row>
    <row r="594" spans="1:65" x14ac:dyDescent="0.4">
      <c r="A594" s="27">
        <v>27</v>
      </c>
      <c r="B594" s="14">
        <v>0.23</v>
      </c>
      <c r="C594" s="4">
        <v>0</v>
      </c>
      <c r="D594" s="28" t="s">
        <v>62</v>
      </c>
      <c r="E594" s="36"/>
      <c r="F594" s="27">
        <v>27</v>
      </c>
      <c r="G594" s="14">
        <v>0.23</v>
      </c>
      <c r="H594" s="4">
        <v>196.6</v>
      </c>
      <c r="I594" s="28" t="s">
        <v>60</v>
      </c>
      <c r="J594" s="36"/>
      <c r="K594" s="27">
        <v>27</v>
      </c>
      <c r="L594" s="14">
        <v>0.23</v>
      </c>
      <c r="M594" s="4">
        <v>182.1</v>
      </c>
      <c r="N594" s="28" t="s">
        <v>35</v>
      </c>
      <c r="O594" s="36"/>
      <c r="P594" s="27">
        <v>27</v>
      </c>
      <c r="Q594" s="14">
        <v>0.23</v>
      </c>
      <c r="R594" s="4">
        <v>156.19999999999999</v>
      </c>
      <c r="S594" s="28" t="s">
        <v>61</v>
      </c>
      <c r="T594" s="36"/>
      <c r="U594" s="27">
        <v>27</v>
      </c>
      <c r="V594" s="14">
        <v>0.23</v>
      </c>
      <c r="W594" s="4">
        <v>162.9</v>
      </c>
      <c r="X594" s="28" t="s">
        <v>130</v>
      </c>
      <c r="Y594" s="36"/>
      <c r="Z594" s="27">
        <v>27</v>
      </c>
      <c r="AA594" s="14">
        <v>0.23</v>
      </c>
      <c r="AB594" s="4">
        <v>305.60000000000002</v>
      </c>
      <c r="AC594" s="28" t="s">
        <v>26</v>
      </c>
      <c r="AD594" s="36"/>
      <c r="AE594" s="27">
        <v>27</v>
      </c>
      <c r="AF594" s="14">
        <v>0.23</v>
      </c>
      <c r="AG594" s="4">
        <v>201.900028999971</v>
      </c>
      <c r="AH594" s="28" t="s">
        <v>64</v>
      </c>
      <c r="AI594" s="36"/>
      <c r="AJ594" s="27">
        <v>27</v>
      </c>
      <c r="AK594" s="14">
        <v>0.23</v>
      </c>
      <c r="AL594" s="4">
        <v>0</v>
      </c>
      <c r="AM594" s="28" t="s">
        <v>62</v>
      </c>
      <c r="AN594" s="36"/>
      <c r="AO594" s="27">
        <v>27</v>
      </c>
      <c r="AP594" s="14">
        <v>0.23</v>
      </c>
      <c r="AQ594" s="4">
        <v>78.2</v>
      </c>
      <c r="AR594" s="28" t="s">
        <v>121</v>
      </c>
      <c r="AS594" s="36"/>
      <c r="AT594" s="27">
        <v>27</v>
      </c>
      <c r="AU594" s="14">
        <v>0.23</v>
      </c>
      <c r="AV594" s="4">
        <v>0</v>
      </c>
      <c r="AW594" s="28" t="s">
        <v>62</v>
      </c>
      <c r="AX594" s="36"/>
      <c r="AY594" s="27">
        <v>27</v>
      </c>
      <c r="AZ594" s="14">
        <v>0.23</v>
      </c>
      <c r="BA594" s="4">
        <v>391.300028999971</v>
      </c>
      <c r="BB594" s="28" t="s">
        <v>40</v>
      </c>
      <c r="BC594" s="36"/>
      <c r="BD594" s="27">
        <v>27</v>
      </c>
      <c r="BE594" s="14">
        <v>0.23</v>
      </c>
      <c r="BF594" s="4">
        <v>129.30000000000001</v>
      </c>
      <c r="BG594" s="28" t="s">
        <v>55</v>
      </c>
      <c r="BH594" s="36"/>
      <c r="BI594" s="27">
        <v>27</v>
      </c>
      <c r="BJ594" s="14">
        <v>0.23</v>
      </c>
      <c r="BK594" s="4">
        <v>0</v>
      </c>
      <c r="BL594" s="28" t="s">
        <v>62</v>
      </c>
      <c r="BM594" s="36"/>
    </row>
    <row r="595" spans="1:65" x14ac:dyDescent="0.4">
      <c r="A595" s="27">
        <v>28</v>
      </c>
      <c r="B595" s="14">
        <v>0.22</v>
      </c>
      <c r="C595" s="4">
        <v>0</v>
      </c>
      <c r="D595" s="28" t="s">
        <v>62</v>
      </c>
      <c r="F595" s="27">
        <v>28</v>
      </c>
      <c r="G595" s="14">
        <v>0.22</v>
      </c>
      <c r="H595" s="4">
        <v>202.2</v>
      </c>
      <c r="I595" s="28" t="s">
        <v>22</v>
      </c>
      <c r="K595" s="27">
        <v>28</v>
      </c>
      <c r="L595" s="14">
        <v>0.22</v>
      </c>
      <c r="M595" s="4">
        <v>188.1</v>
      </c>
      <c r="N595" s="28" t="s">
        <v>30</v>
      </c>
      <c r="P595" s="27">
        <v>28</v>
      </c>
      <c r="Q595" s="14">
        <v>0.22</v>
      </c>
      <c r="R595" s="4">
        <v>170.4</v>
      </c>
      <c r="S595" s="28" t="s">
        <v>48</v>
      </c>
      <c r="U595" s="27">
        <v>28</v>
      </c>
      <c r="V595" s="14">
        <v>0.22</v>
      </c>
      <c r="W595" s="4">
        <v>268.89999999999998</v>
      </c>
      <c r="X595" s="28" t="s">
        <v>69</v>
      </c>
      <c r="Z595" s="27">
        <v>28</v>
      </c>
      <c r="AA595" s="14">
        <v>0.22</v>
      </c>
      <c r="AB595" s="4">
        <v>114.9</v>
      </c>
      <c r="AC595" s="28" t="s">
        <v>59</v>
      </c>
      <c r="AE595" s="27">
        <v>28</v>
      </c>
      <c r="AF595" s="14">
        <v>0.22</v>
      </c>
      <c r="AG595" s="4">
        <v>168.1</v>
      </c>
      <c r="AH595" s="28" t="s">
        <v>40</v>
      </c>
      <c r="AJ595" s="27">
        <v>28</v>
      </c>
      <c r="AK595" s="14">
        <v>0.22</v>
      </c>
      <c r="AL595" s="4">
        <v>0</v>
      </c>
      <c r="AM595" s="28" t="s">
        <v>62</v>
      </c>
      <c r="AO595" s="27">
        <v>28</v>
      </c>
      <c r="AP595" s="14">
        <v>0.22</v>
      </c>
      <c r="AQ595" s="4">
        <v>82.2</v>
      </c>
      <c r="AR595" s="28" t="s">
        <v>32</v>
      </c>
      <c r="AT595" s="27">
        <v>28</v>
      </c>
      <c r="AU595" s="14">
        <v>0.22</v>
      </c>
      <c r="AV595" s="4">
        <v>0</v>
      </c>
      <c r="AW595" s="28" t="s">
        <v>62</v>
      </c>
      <c r="AY595" s="27">
        <v>28</v>
      </c>
      <c r="AZ595" s="14">
        <v>0.22</v>
      </c>
      <c r="BA595" s="4">
        <v>155.6</v>
      </c>
      <c r="BB595" s="28" t="s">
        <v>46</v>
      </c>
      <c r="BD595" s="27">
        <v>28</v>
      </c>
      <c r="BE595" s="14">
        <v>0.22</v>
      </c>
      <c r="BF595" s="4">
        <v>151.4</v>
      </c>
      <c r="BG595" s="28" t="s">
        <v>51</v>
      </c>
      <c r="BI595" s="27">
        <v>28</v>
      </c>
      <c r="BJ595" s="14">
        <v>0.22</v>
      </c>
      <c r="BK595" s="4">
        <v>0</v>
      </c>
      <c r="BL595" s="28" t="s">
        <v>62</v>
      </c>
    </row>
    <row r="596" spans="1:65" x14ac:dyDescent="0.4">
      <c r="A596" s="27">
        <v>29</v>
      </c>
      <c r="B596" s="14">
        <v>0.21</v>
      </c>
      <c r="C596" s="4">
        <v>0</v>
      </c>
      <c r="D596" s="28" t="s">
        <v>62</v>
      </c>
      <c r="F596" s="27">
        <v>29</v>
      </c>
      <c r="G596" s="14">
        <v>0.21</v>
      </c>
      <c r="H596" s="4">
        <v>227.9</v>
      </c>
      <c r="I596" s="28" t="s">
        <v>31</v>
      </c>
      <c r="K596" s="27">
        <v>29</v>
      </c>
      <c r="L596" s="14">
        <v>0.21</v>
      </c>
      <c r="M596" s="4">
        <v>204.8</v>
      </c>
      <c r="N596" s="28" t="s">
        <v>26</v>
      </c>
      <c r="P596" s="27">
        <v>29</v>
      </c>
      <c r="Q596" s="14">
        <v>0.21</v>
      </c>
      <c r="R596" s="4">
        <v>171.9</v>
      </c>
      <c r="S596" s="28" t="s">
        <v>42</v>
      </c>
      <c r="U596" s="27">
        <v>29</v>
      </c>
      <c r="V596" s="14">
        <v>0.21</v>
      </c>
      <c r="W596" s="4">
        <v>212.1</v>
      </c>
      <c r="X596" s="28" t="s">
        <v>32</v>
      </c>
      <c r="Z596" s="27">
        <v>29</v>
      </c>
      <c r="AA596" s="14">
        <v>0.21</v>
      </c>
      <c r="AB596" s="4">
        <v>142.1</v>
      </c>
      <c r="AC596" s="28" t="s">
        <v>63</v>
      </c>
      <c r="AE596" s="27">
        <v>29</v>
      </c>
      <c r="AF596" s="14">
        <v>0.21</v>
      </c>
      <c r="AG596" s="4">
        <v>210.7</v>
      </c>
      <c r="AH596" s="28" t="s">
        <v>37</v>
      </c>
      <c r="AJ596" s="27">
        <v>29</v>
      </c>
      <c r="AK596" s="14">
        <v>0.21</v>
      </c>
      <c r="AL596" s="4">
        <v>0</v>
      </c>
      <c r="AM596" s="28" t="s">
        <v>62</v>
      </c>
      <c r="AO596" s="27">
        <v>29</v>
      </c>
      <c r="AP596" s="14">
        <v>0.21</v>
      </c>
      <c r="AQ596" s="4">
        <v>85.4</v>
      </c>
      <c r="AR596" s="28" t="s">
        <v>64</v>
      </c>
      <c r="AT596" s="27">
        <v>29</v>
      </c>
      <c r="AU596" s="14">
        <v>0.21</v>
      </c>
      <c r="AV596" s="4">
        <v>0</v>
      </c>
      <c r="AW596" s="28" t="s">
        <v>62</v>
      </c>
      <c r="AY596" s="27">
        <v>29</v>
      </c>
      <c r="AZ596" s="14">
        <v>0.21</v>
      </c>
      <c r="BA596" s="4">
        <v>175</v>
      </c>
      <c r="BB596" s="28" t="s">
        <v>51</v>
      </c>
      <c r="BD596" s="27">
        <v>29</v>
      </c>
      <c r="BE596" s="14">
        <v>0.21</v>
      </c>
      <c r="BF596" s="4">
        <v>166</v>
      </c>
      <c r="BG596" s="28" t="s">
        <v>39</v>
      </c>
      <c r="BI596" s="27">
        <v>29</v>
      </c>
      <c r="BJ596" s="14">
        <v>0.21</v>
      </c>
      <c r="BK596" s="4">
        <v>0</v>
      </c>
      <c r="BL596" s="28" t="s">
        <v>62</v>
      </c>
    </row>
    <row r="597" spans="1:65" x14ac:dyDescent="0.4">
      <c r="A597" s="27">
        <v>30</v>
      </c>
      <c r="B597" s="14">
        <v>0.2</v>
      </c>
      <c r="C597" s="4">
        <v>0</v>
      </c>
      <c r="D597" s="28" t="s">
        <v>62</v>
      </c>
      <c r="F597" s="27">
        <v>30</v>
      </c>
      <c r="G597" s="14">
        <v>0.2</v>
      </c>
      <c r="H597" s="4">
        <v>239.3</v>
      </c>
      <c r="I597" s="28" t="s">
        <v>36</v>
      </c>
      <c r="K597" s="27">
        <v>30</v>
      </c>
      <c r="L597" s="14">
        <v>0.2</v>
      </c>
      <c r="M597" s="4">
        <v>214.4</v>
      </c>
      <c r="N597" s="28" t="s">
        <v>24</v>
      </c>
      <c r="P597" s="27">
        <v>30</v>
      </c>
      <c r="Q597" s="14">
        <v>0.2</v>
      </c>
      <c r="R597" s="4">
        <v>179.3</v>
      </c>
      <c r="S597" s="28" t="s">
        <v>29</v>
      </c>
      <c r="U597" s="27">
        <v>30</v>
      </c>
      <c r="V597" s="14">
        <v>0.2</v>
      </c>
      <c r="W597" s="4">
        <v>242.9</v>
      </c>
      <c r="X597" s="28" t="s">
        <v>121</v>
      </c>
      <c r="Z597" s="27">
        <v>30</v>
      </c>
      <c r="AA597" s="14">
        <v>0.2</v>
      </c>
      <c r="AB597" s="4">
        <v>129.30000000000001</v>
      </c>
      <c r="AC597" s="28" t="s">
        <v>36</v>
      </c>
      <c r="AE597" s="27">
        <v>30</v>
      </c>
      <c r="AF597" s="14">
        <v>0.2</v>
      </c>
      <c r="AG597" s="4">
        <v>213</v>
      </c>
      <c r="AH597" s="28" t="s">
        <v>88</v>
      </c>
      <c r="AJ597" s="27">
        <v>30</v>
      </c>
      <c r="AK597" s="14">
        <v>0.2</v>
      </c>
      <c r="AL597" s="4">
        <v>0</v>
      </c>
      <c r="AM597" s="28" t="s">
        <v>62</v>
      </c>
      <c r="AO597" s="27">
        <v>30</v>
      </c>
      <c r="AP597" s="14">
        <v>0.2</v>
      </c>
      <c r="AQ597" s="4">
        <v>100.2</v>
      </c>
      <c r="AR597" s="28" t="s">
        <v>40</v>
      </c>
      <c r="AT597" s="27">
        <v>30</v>
      </c>
      <c r="AU597" s="14">
        <v>0.2</v>
      </c>
      <c r="AV597" s="4">
        <v>0</v>
      </c>
      <c r="AW597" s="28" t="s">
        <v>62</v>
      </c>
      <c r="AY597" s="27">
        <v>30</v>
      </c>
      <c r="AZ597" s="14">
        <v>0.2</v>
      </c>
      <c r="BA597" s="4">
        <v>177.2</v>
      </c>
      <c r="BB597" s="28" t="s">
        <v>21</v>
      </c>
      <c r="BD597" s="27">
        <v>30</v>
      </c>
      <c r="BE597" s="14">
        <v>0.2</v>
      </c>
      <c r="BF597" s="4">
        <v>206.7</v>
      </c>
      <c r="BG597" s="28" t="s">
        <v>92</v>
      </c>
      <c r="BI597" s="27">
        <v>30</v>
      </c>
      <c r="BJ597" s="14">
        <v>0.2</v>
      </c>
      <c r="BK597" s="4">
        <v>0</v>
      </c>
      <c r="BL597" s="28" t="s">
        <v>62</v>
      </c>
    </row>
    <row r="598" spans="1:65" ht="19.5" thickBot="1" x14ac:dyDescent="0.45">
      <c r="A598" s="27"/>
      <c r="B598" s="4"/>
      <c r="C598" s="4"/>
      <c r="D598" s="4"/>
      <c r="F598" s="27"/>
      <c r="G598" s="4"/>
      <c r="H598" s="4"/>
      <c r="I598" s="4"/>
      <c r="K598" s="27"/>
      <c r="L598" s="4"/>
      <c r="M598" s="4"/>
      <c r="N598" s="4"/>
      <c r="P598" s="27"/>
      <c r="Q598" s="4"/>
      <c r="R598" s="4"/>
      <c r="S598" s="4"/>
      <c r="U598" s="27"/>
      <c r="V598" s="4"/>
      <c r="W598" s="4"/>
      <c r="X598" s="4"/>
      <c r="Z598" s="27"/>
      <c r="AA598" s="4"/>
      <c r="AB598" s="4"/>
      <c r="AC598" s="4"/>
      <c r="AE598" s="27"/>
      <c r="AF598" s="4"/>
      <c r="AG598" s="4"/>
      <c r="AH598" s="4"/>
      <c r="AJ598" s="27"/>
      <c r="AK598" s="4"/>
      <c r="AL598" s="4"/>
      <c r="AM598" s="4"/>
      <c r="AO598" s="27"/>
      <c r="AP598" s="4"/>
      <c r="AQ598" s="4"/>
      <c r="AR598" s="4"/>
      <c r="AT598" s="27"/>
      <c r="AU598" s="4"/>
      <c r="AV598" s="4"/>
      <c r="AW598" s="4"/>
      <c r="AY598" s="27"/>
      <c r="AZ598" s="4"/>
      <c r="BA598" s="4"/>
      <c r="BB598" s="4"/>
      <c r="BD598" s="27"/>
      <c r="BE598" s="4"/>
      <c r="BF598" s="4"/>
      <c r="BG598" s="4"/>
      <c r="BI598" s="27"/>
      <c r="BJ598" s="4"/>
      <c r="BK598" s="4"/>
      <c r="BL598" s="4"/>
    </row>
    <row r="599" spans="1:65" ht="19.5" thickBot="1" x14ac:dyDescent="0.45">
      <c r="A599" s="27"/>
      <c r="B599" s="43" t="s">
        <v>196</v>
      </c>
      <c r="C599" s="47">
        <v>0.60040485829959522</v>
      </c>
      <c r="D599" s="45">
        <v>0.77935222672064774</v>
      </c>
      <c r="E599" s="3"/>
      <c r="F599" s="27"/>
      <c r="G599" s="43" t="s">
        <v>196</v>
      </c>
      <c r="H599" s="47">
        <v>0.69340770791075046</v>
      </c>
      <c r="I599" s="45">
        <v>0.84794188405113446</v>
      </c>
      <c r="J599" s="3"/>
      <c r="K599" s="27"/>
      <c r="L599" s="43" t="s">
        <v>196</v>
      </c>
      <c r="M599" s="47">
        <v>0.60101419878296147</v>
      </c>
      <c r="N599" s="45">
        <v>0.87849948072972817</v>
      </c>
      <c r="O599" s="3"/>
      <c r="P599" s="27"/>
      <c r="Q599" s="43" t="s">
        <v>196</v>
      </c>
      <c r="R599" s="47">
        <v>0.72812182741116749</v>
      </c>
      <c r="S599" s="45">
        <v>0.88912219883620158</v>
      </c>
      <c r="T599" s="3"/>
      <c r="U599" s="27"/>
      <c r="V599" s="43" t="s">
        <v>408</v>
      </c>
      <c r="W599" s="47">
        <v>0.73979695431472081</v>
      </c>
      <c r="X599" s="45">
        <v>0.90680226497438476</v>
      </c>
      <c r="Y599" s="3"/>
      <c r="Z599" s="27"/>
      <c r="AA599" s="43" t="s">
        <v>196</v>
      </c>
      <c r="AB599" s="47">
        <v>0.61987829614604473</v>
      </c>
      <c r="AC599" s="45">
        <v>0.88250642325895889</v>
      </c>
      <c r="AD599" s="3"/>
      <c r="AE599" s="27"/>
      <c r="AF599" s="43" t="s">
        <v>196</v>
      </c>
      <c r="AG599" s="47">
        <v>0.77235772357723576</v>
      </c>
      <c r="AH599" s="45">
        <v>0.94173441734417329</v>
      </c>
      <c r="AI599" s="3"/>
      <c r="AJ599" s="27"/>
      <c r="AK599" s="43" t="s">
        <v>196</v>
      </c>
      <c r="AL599" s="47">
        <v>0.68444444444444441</v>
      </c>
      <c r="AM599" s="45">
        <v>0.83462374945628537</v>
      </c>
      <c r="AN599" s="3"/>
      <c r="AO599" s="27"/>
      <c r="AP599" s="43" t="s">
        <v>196</v>
      </c>
      <c r="AQ599" s="47">
        <v>0.81463414634146336</v>
      </c>
      <c r="AR599" s="45">
        <v>0.91486866791744836</v>
      </c>
      <c r="AS599" s="3"/>
      <c r="AT599" s="27"/>
      <c r="AU599" s="43" t="s">
        <v>196</v>
      </c>
      <c r="AV599" s="47">
        <v>0.78730899830220713</v>
      </c>
      <c r="AW599" s="45">
        <v>0.82560483870967738</v>
      </c>
      <c r="AX599" s="3"/>
      <c r="AY599" s="27"/>
      <c r="AZ599" s="43" t="s">
        <v>196</v>
      </c>
      <c r="BA599" s="47">
        <v>0.63963414634146343</v>
      </c>
      <c r="BB599" s="45">
        <v>0.86736816847335141</v>
      </c>
      <c r="BC599" s="3"/>
      <c r="BD599" s="27"/>
      <c r="BE599" s="43" t="s">
        <v>196</v>
      </c>
      <c r="BF599" s="47">
        <v>0.76852791878172588</v>
      </c>
      <c r="BG599" s="45">
        <v>0.91573604060913705</v>
      </c>
      <c r="BH599" s="3"/>
      <c r="BI599" s="27"/>
      <c r="BJ599" s="43" t="s">
        <v>196</v>
      </c>
      <c r="BK599" s="47">
        <v>0.79042804179305692</v>
      </c>
      <c r="BL599" s="45">
        <v>0.85301474109946263</v>
      </c>
      <c r="BM599" s="3"/>
    </row>
    <row r="600" spans="1:65" x14ac:dyDescent="0.4">
      <c r="B600" t="s">
        <v>385</v>
      </c>
      <c r="G600" t="s">
        <v>404</v>
      </c>
      <c r="L600" t="s">
        <v>409</v>
      </c>
      <c r="Q600" t="s">
        <v>410</v>
      </c>
      <c r="U600" t="s">
        <v>411</v>
      </c>
      <c r="AA600" t="s">
        <v>412</v>
      </c>
      <c r="AE600" t="s">
        <v>413</v>
      </c>
      <c r="AJ600" t="s">
        <v>414</v>
      </c>
      <c r="AP600" t="s">
        <v>415</v>
      </c>
      <c r="AU600" t="s">
        <v>194</v>
      </c>
      <c r="AZ600" s="27" t="s">
        <v>416</v>
      </c>
      <c r="BE600" t="s">
        <v>226</v>
      </c>
    </row>
    <row r="601" spans="1:65" ht="19.5" thickBot="1" x14ac:dyDescent="0.45">
      <c r="A601" s="8" t="s">
        <v>18</v>
      </c>
      <c r="B601" s="4">
        <v>2.5129999999999999</v>
      </c>
      <c r="C601" s="4" t="s">
        <v>417</v>
      </c>
      <c r="D601" s="4"/>
      <c r="E601" s="5"/>
      <c r="F601" s="8" t="s">
        <v>18</v>
      </c>
      <c r="G601" s="4">
        <v>2.9567999999999999</v>
      </c>
      <c r="H601" s="4" t="s">
        <v>418</v>
      </c>
      <c r="I601" s="4"/>
      <c r="J601" s="5"/>
      <c r="K601" s="8" t="s">
        <v>18</v>
      </c>
      <c r="L601" s="4">
        <v>1.237500284999715</v>
      </c>
      <c r="M601" s="4" t="s">
        <v>268</v>
      </c>
      <c r="N601" s="4"/>
      <c r="O601" s="5"/>
      <c r="P601" s="8" t="s">
        <v>18</v>
      </c>
      <c r="Q601" s="4">
        <v>1.1423310810810812</v>
      </c>
      <c r="R601" s="4" t="s">
        <v>394</v>
      </c>
      <c r="S601" s="4"/>
      <c r="T601" s="5"/>
      <c r="U601" s="8" t="s">
        <v>18</v>
      </c>
      <c r="V601" s="4">
        <v>2.4779999999999998</v>
      </c>
      <c r="W601" s="4" t="s">
        <v>288</v>
      </c>
      <c r="X601" s="4"/>
      <c r="Y601" s="5"/>
      <c r="Z601" s="8" t="s">
        <v>18</v>
      </c>
      <c r="AA601" s="4">
        <v>1.2866000000000002</v>
      </c>
      <c r="AB601" s="4" t="s">
        <v>285</v>
      </c>
      <c r="AC601" s="4"/>
      <c r="AD601" s="5"/>
      <c r="AE601" s="8" t="s">
        <v>18</v>
      </c>
      <c r="AF601" s="4">
        <v>1.1100004439995559</v>
      </c>
      <c r="AG601" s="4" t="s">
        <v>289</v>
      </c>
      <c r="AH601" s="4"/>
      <c r="AI601" s="5"/>
      <c r="AJ601" s="8" t="s">
        <v>18</v>
      </c>
      <c r="AK601" s="4">
        <v>1.0452003899996101</v>
      </c>
      <c r="AL601" s="4" t="s">
        <v>290</v>
      </c>
      <c r="AM601" s="4"/>
      <c r="AN601" s="5"/>
      <c r="AO601" s="8" t="s">
        <v>18</v>
      </c>
      <c r="AP601" s="4">
        <v>2.0533333333333337</v>
      </c>
      <c r="AQ601" s="4" t="s">
        <v>258</v>
      </c>
      <c r="AR601" s="4"/>
      <c r="AS601" s="5"/>
      <c r="AT601" s="8" t="s">
        <v>18</v>
      </c>
      <c r="AU601" s="4">
        <v>1.7213538461538462</v>
      </c>
      <c r="AV601" s="4" t="s">
        <v>373</v>
      </c>
      <c r="AW601" s="4"/>
      <c r="AX601" s="5"/>
      <c r="AY601" s="8" t="s">
        <v>18</v>
      </c>
      <c r="AZ601" s="4">
        <v>0.72450000000000003</v>
      </c>
      <c r="BA601" s="4" t="s">
        <v>374</v>
      </c>
      <c r="BB601" s="4"/>
      <c r="BC601" s="5"/>
      <c r="BD601" s="8" t="s">
        <v>18</v>
      </c>
      <c r="BE601" s="4">
        <v>0.81200000000000006</v>
      </c>
      <c r="BF601" s="4" t="s">
        <v>375</v>
      </c>
      <c r="BG601" s="4"/>
      <c r="BH601" s="5"/>
      <c r="BI601" s="8" t="s">
        <v>18</v>
      </c>
      <c r="BJ601" s="4">
        <v>1.7521071428571429</v>
      </c>
      <c r="BK601" s="4" t="s">
        <v>313</v>
      </c>
      <c r="BL601" s="27" t="s">
        <v>419</v>
      </c>
      <c r="BM601" s="5"/>
    </row>
    <row r="602" spans="1:65" x14ac:dyDescent="0.4">
      <c r="A602" s="9">
        <v>1</v>
      </c>
      <c r="B602" s="10">
        <v>2.5129999999999999</v>
      </c>
      <c r="C602" s="11">
        <v>179.5</v>
      </c>
      <c r="D602" s="12" t="s">
        <v>30</v>
      </c>
      <c r="F602" s="9">
        <v>1</v>
      </c>
      <c r="G602" s="10">
        <v>2.9567999999999999</v>
      </c>
      <c r="H602" s="11">
        <v>211.2</v>
      </c>
      <c r="I602" s="12" t="s">
        <v>52</v>
      </c>
      <c r="K602" s="9">
        <v>1</v>
      </c>
      <c r="L602" s="10">
        <v>1.237500284999715</v>
      </c>
      <c r="M602" s="11">
        <v>82.500018999980995</v>
      </c>
      <c r="N602" s="12" t="s">
        <v>35</v>
      </c>
      <c r="P602" s="9">
        <v>1</v>
      </c>
      <c r="Q602" s="10">
        <v>1.1423310810810812</v>
      </c>
      <c r="R602" s="11">
        <v>14.64527027027027</v>
      </c>
      <c r="S602" s="12" t="s">
        <v>22</v>
      </c>
      <c r="U602" s="9">
        <v>1</v>
      </c>
      <c r="V602" s="10">
        <v>2.4779999999999998</v>
      </c>
      <c r="W602" s="11">
        <v>165.2</v>
      </c>
      <c r="X602" s="12" t="s">
        <v>63</v>
      </c>
      <c r="Z602" s="9">
        <v>1</v>
      </c>
      <c r="AA602" s="10">
        <v>1.2866000000000002</v>
      </c>
      <c r="AB602" s="11">
        <v>91.9</v>
      </c>
      <c r="AC602" s="12" t="s">
        <v>54</v>
      </c>
      <c r="AE602" s="9">
        <v>1</v>
      </c>
      <c r="AF602" s="10">
        <v>1.1100004439995559</v>
      </c>
      <c r="AG602" s="11">
        <v>7.5000029999970002</v>
      </c>
      <c r="AH602" s="12" t="s">
        <v>40</v>
      </c>
      <c r="AJ602" s="9">
        <v>1</v>
      </c>
      <c r="AK602" s="10">
        <v>1.0452003899996101</v>
      </c>
      <c r="AL602" s="11">
        <v>13.400004999995</v>
      </c>
      <c r="AM602" s="12" t="s">
        <v>29</v>
      </c>
      <c r="AO602" s="9">
        <v>1</v>
      </c>
      <c r="AP602" s="10">
        <v>2.0533333333333337</v>
      </c>
      <c r="AQ602" s="11">
        <v>128.33333333333334</v>
      </c>
      <c r="AR602" s="12" t="s">
        <v>34</v>
      </c>
      <c r="AT602" s="9">
        <v>1</v>
      </c>
      <c r="AU602" s="10">
        <v>1.7213538461538462</v>
      </c>
      <c r="AV602" s="11">
        <v>107.58461538461539</v>
      </c>
      <c r="AW602" s="12" t="s">
        <v>25</v>
      </c>
      <c r="AY602" s="9">
        <v>1</v>
      </c>
      <c r="AZ602" s="10">
        <v>0.72450000000000003</v>
      </c>
      <c r="BA602" s="11">
        <v>34.5</v>
      </c>
      <c r="BB602" s="12" t="s">
        <v>36</v>
      </c>
      <c r="BD602" s="9">
        <v>1</v>
      </c>
      <c r="BE602" s="10">
        <v>0.81200000000000006</v>
      </c>
      <c r="BF602" s="11">
        <v>29</v>
      </c>
      <c r="BG602" s="12" t="s">
        <v>28</v>
      </c>
      <c r="BI602" s="9">
        <v>1</v>
      </c>
      <c r="BJ602" s="10">
        <v>1.7521071428571429</v>
      </c>
      <c r="BK602" s="11">
        <v>116.80714285714286</v>
      </c>
      <c r="BL602" s="12" t="s">
        <v>42</v>
      </c>
    </row>
    <row r="603" spans="1:65" x14ac:dyDescent="0.4">
      <c r="A603" s="13">
        <v>2</v>
      </c>
      <c r="B603" s="14">
        <v>2.4584999999999999</v>
      </c>
      <c r="C603" s="4">
        <v>163.9</v>
      </c>
      <c r="D603" s="15" t="s">
        <v>51</v>
      </c>
      <c r="F603" s="13">
        <v>2</v>
      </c>
      <c r="G603" s="14">
        <v>2.2400000000000002</v>
      </c>
      <c r="H603" s="4">
        <v>80</v>
      </c>
      <c r="I603" s="15" t="s">
        <v>32</v>
      </c>
      <c r="K603" s="13">
        <v>2</v>
      </c>
      <c r="L603" s="14">
        <v>1.115500321999678</v>
      </c>
      <c r="M603" s="4">
        <v>48.500013999986002</v>
      </c>
      <c r="N603" s="15" t="s">
        <v>29</v>
      </c>
      <c r="P603" s="13">
        <v>2</v>
      </c>
      <c r="Q603" s="14">
        <v>0.94500000000000006</v>
      </c>
      <c r="R603" s="4">
        <v>67.5</v>
      </c>
      <c r="S603" s="15" t="s">
        <v>59</v>
      </c>
      <c r="U603" s="13">
        <v>2</v>
      </c>
      <c r="V603" s="14">
        <v>1.9152000000000002</v>
      </c>
      <c r="W603" s="4">
        <v>91.2</v>
      </c>
      <c r="X603" s="15" t="s">
        <v>28</v>
      </c>
      <c r="Z603" s="13">
        <v>2</v>
      </c>
      <c r="AA603" s="14">
        <v>1.10175</v>
      </c>
      <c r="AB603" s="4">
        <v>73.45</v>
      </c>
      <c r="AC603" s="15" t="s">
        <v>44</v>
      </c>
      <c r="AE603" s="13">
        <v>2</v>
      </c>
      <c r="AF603" s="14">
        <v>1.0371282051282051</v>
      </c>
      <c r="AG603" s="4">
        <v>64.820512820512818</v>
      </c>
      <c r="AH603" s="15" t="s">
        <v>63</v>
      </c>
      <c r="AJ603" s="13">
        <v>2</v>
      </c>
      <c r="AK603" s="14">
        <v>1.006400443999556</v>
      </c>
      <c r="AL603" s="4">
        <v>6.800002999997</v>
      </c>
      <c r="AM603" s="15" t="s">
        <v>58</v>
      </c>
      <c r="AO603" s="13">
        <v>2</v>
      </c>
      <c r="AP603" s="14">
        <v>1.9833333333333332</v>
      </c>
      <c r="AQ603" s="4">
        <v>141.66666666666666</v>
      </c>
      <c r="AR603" s="15" t="s">
        <v>50</v>
      </c>
      <c r="AT603" s="13">
        <v>2</v>
      </c>
      <c r="AU603" s="14">
        <v>1.50857</v>
      </c>
      <c r="AV603" s="4">
        <v>65.59</v>
      </c>
      <c r="AW603" s="15" t="s">
        <v>23</v>
      </c>
      <c r="AY603" s="13">
        <v>2</v>
      </c>
      <c r="AZ603" s="14">
        <v>0.69501624129930373</v>
      </c>
      <c r="BA603" s="4">
        <v>4.6960556844547554</v>
      </c>
      <c r="BB603" s="15" t="s">
        <v>22</v>
      </c>
      <c r="BD603" s="13">
        <v>2</v>
      </c>
      <c r="BE603" s="14">
        <v>0.75011566265060237</v>
      </c>
      <c r="BF603" s="4">
        <v>14.425301204819277</v>
      </c>
      <c r="BG603" s="15" t="s">
        <v>21</v>
      </c>
      <c r="BI603" s="13">
        <v>2</v>
      </c>
      <c r="BJ603" s="14">
        <v>1.3208799999999998</v>
      </c>
      <c r="BK603" s="4">
        <v>30.02</v>
      </c>
      <c r="BL603" s="15" t="s">
        <v>28</v>
      </c>
    </row>
    <row r="604" spans="1:65" x14ac:dyDescent="0.4">
      <c r="A604" s="13">
        <v>3</v>
      </c>
      <c r="B604" s="14">
        <v>2.4128000000000003</v>
      </c>
      <c r="C604" s="4">
        <v>150.80000000000001</v>
      </c>
      <c r="D604" s="15" t="s">
        <v>45</v>
      </c>
      <c r="F604" s="13">
        <v>3</v>
      </c>
      <c r="G604" s="14">
        <v>1.9248002879997121</v>
      </c>
      <c r="H604" s="4">
        <v>120.300017999982</v>
      </c>
      <c r="I604" s="15" t="s">
        <v>69</v>
      </c>
      <c r="K604" s="13">
        <v>3</v>
      </c>
      <c r="L604" s="14">
        <v>1.0602002879997119</v>
      </c>
      <c r="M604" s="4">
        <v>58.900015999983999</v>
      </c>
      <c r="N604" s="15" t="s">
        <v>24</v>
      </c>
      <c r="P604" s="13">
        <v>3</v>
      </c>
      <c r="Q604" s="14">
        <v>0.86429473684210534</v>
      </c>
      <c r="R604" s="4">
        <v>54.018421052631581</v>
      </c>
      <c r="S604" s="15" t="s">
        <v>30</v>
      </c>
      <c r="U604" s="13">
        <v>3</v>
      </c>
      <c r="V604" s="14">
        <v>1.7622600000000002</v>
      </c>
      <c r="W604" s="4">
        <v>76.62</v>
      </c>
      <c r="X604" s="15" t="s">
        <v>68</v>
      </c>
      <c r="Z604" s="13">
        <v>3</v>
      </c>
      <c r="AA604" s="14">
        <v>0.98253913043478258</v>
      </c>
      <c r="AB604" s="4">
        <v>61.408695652173911</v>
      </c>
      <c r="AC604" s="15" t="s">
        <v>22</v>
      </c>
      <c r="AE604" s="13">
        <v>3</v>
      </c>
      <c r="AF604" s="14">
        <v>0.83299999999999996</v>
      </c>
      <c r="AG604" s="4">
        <v>59.5</v>
      </c>
      <c r="AH604" s="15" t="s">
        <v>52</v>
      </c>
      <c r="AJ604" s="13">
        <v>3</v>
      </c>
      <c r="AK604" s="14">
        <v>0.99750037999962005</v>
      </c>
      <c r="AL604" s="4">
        <v>10.500003999996</v>
      </c>
      <c r="AM604" s="15" t="s">
        <v>47</v>
      </c>
      <c r="AO604" s="13">
        <v>3</v>
      </c>
      <c r="AP604" s="14">
        <v>1.9227999999999998</v>
      </c>
      <c r="AQ604" s="4">
        <v>83.6</v>
      </c>
      <c r="AR604" s="15" t="s">
        <v>45</v>
      </c>
      <c r="AT604" s="13">
        <v>3</v>
      </c>
      <c r="AU604" s="14">
        <v>1.0598000000000001</v>
      </c>
      <c r="AV604" s="4">
        <v>75.7</v>
      </c>
      <c r="AW604" s="15" t="s">
        <v>42</v>
      </c>
      <c r="AY604" s="13">
        <v>3</v>
      </c>
      <c r="AZ604" s="14">
        <v>0.69159999999999999</v>
      </c>
      <c r="BA604" s="4">
        <v>24.7</v>
      </c>
      <c r="BB604" s="15" t="s">
        <v>43</v>
      </c>
      <c r="BD604" s="13">
        <v>3</v>
      </c>
      <c r="BE604" s="14">
        <v>0.70835820895522394</v>
      </c>
      <c r="BF604" s="4">
        <v>17.708955223880597</v>
      </c>
      <c r="BG604" s="15" t="s">
        <v>36</v>
      </c>
      <c r="BI604" s="13">
        <v>3</v>
      </c>
      <c r="BJ604" s="14">
        <v>1.16676</v>
      </c>
      <c r="BK604" s="4">
        <v>83.34</v>
      </c>
      <c r="BL604" s="15" t="s">
        <v>24</v>
      </c>
    </row>
    <row r="605" spans="1:65" x14ac:dyDescent="0.4">
      <c r="A605" s="13">
        <v>4</v>
      </c>
      <c r="B605" s="14">
        <v>2.2976000000000001</v>
      </c>
      <c r="C605" s="4">
        <v>143.6</v>
      </c>
      <c r="D605" s="15" t="s">
        <v>43</v>
      </c>
      <c r="F605" s="13">
        <v>4</v>
      </c>
      <c r="G605" s="14">
        <v>1.3968</v>
      </c>
      <c r="H605" s="4">
        <v>31.745454545454546</v>
      </c>
      <c r="I605" s="15" t="s">
        <v>56</v>
      </c>
      <c r="K605" s="13">
        <v>4</v>
      </c>
      <c r="L605" s="14">
        <v>1.0262002799997199</v>
      </c>
      <c r="M605" s="4">
        <v>73.300019999979995</v>
      </c>
      <c r="N605" s="15" t="s">
        <v>31</v>
      </c>
      <c r="P605" s="13">
        <v>4</v>
      </c>
      <c r="Q605" s="14">
        <v>0.8262857142857144</v>
      </c>
      <c r="R605" s="4">
        <v>34.428571428571431</v>
      </c>
      <c r="S605" s="15" t="s">
        <v>69</v>
      </c>
      <c r="U605" s="13">
        <v>4</v>
      </c>
      <c r="V605" s="14">
        <v>1.6037999999999997</v>
      </c>
      <c r="W605" s="4">
        <v>89.1</v>
      </c>
      <c r="X605" s="15" t="s">
        <v>42</v>
      </c>
      <c r="Z605" s="13">
        <v>4</v>
      </c>
      <c r="AA605" s="14">
        <v>0.90274999999999994</v>
      </c>
      <c r="AB605" s="4">
        <v>39.25</v>
      </c>
      <c r="AC605" s="15" t="s">
        <v>34</v>
      </c>
      <c r="AE605" s="13">
        <v>4</v>
      </c>
      <c r="AF605" s="14">
        <v>0.83043692307692329</v>
      </c>
      <c r="AG605" s="4">
        <v>39.54461538461539</v>
      </c>
      <c r="AH605" s="15" t="s">
        <v>31</v>
      </c>
      <c r="AJ605" s="13">
        <v>4</v>
      </c>
      <c r="AK605" s="14">
        <v>0.75600033599966399</v>
      </c>
      <c r="AL605" s="4">
        <v>27.000011999988001</v>
      </c>
      <c r="AM605" s="15" t="s">
        <v>43</v>
      </c>
      <c r="AO605" s="13">
        <v>4</v>
      </c>
      <c r="AP605" s="14">
        <v>1.8014181818181823</v>
      </c>
      <c r="AQ605" s="4">
        <v>85.781818181818196</v>
      </c>
      <c r="AR605" s="15" t="s">
        <v>40</v>
      </c>
      <c r="AT605" s="13">
        <v>4</v>
      </c>
      <c r="AU605" s="14">
        <v>1.0359</v>
      </c>
      <c r="AV605" s="4">
        <v>69.06</v>
      </c>
      <c r="AW605" s="15" t="s">
        <v>26</v>
      </c>
      <c r="AY605" s="13">
        <v>4</v>
      </c>
      <c r="AZ605" s="14">
        <v>0.67721908127208486</v>
      </c>
      <c r="BA605" s="4">
        <v>7.1286219081272089</v>
      </c>
      <c r="BB605" s="15" t="s">
        <v>19</v>
      </c>
      <c r="BD605" s="13">
        <v>4</v>
      </c>
      <c r="BE605" s="14">
        <v>0.64934426229508202</v>
      </c>
      <c r="BF605" s="4">
        <v>19.098360655737704</v>
      </c>
      <c r="BG605" s="15" t="s">
        <v>40</v>
      </c>
      <c r="BI605" s="13">
        <v>4</v>
      </c>
      <c r="BJ605" s="14">
        <v>1.1088</v>
      </c>
      <c r="BK605" s="4">
        <v>52.8</v>
      </c>
      <c r="BL605" s="15" t="s">
        <v>31</v>
      </c>
    </row>
    <row r="606" spans="1:65" x14ac:dyDescent="0.4">
      <c r="A606" s="13">
        <v>5</v>
      </c>
      <c r="B606" s="14">
        <v>2.2247999999999997</v>
      </c>
      <c r="C606" s="4">
        <v>123.6</v>
      </c>
      <c r="D606" s="15" t="s">
        <v>33</v>
      </c>
      <c r="F606" s="13">
        <v>5</v>
      </c>
      <c r="G606" s="14">
        <v>1.248000363999636</v>
      </c>
      <c r="H606" s="4">
        <v>24.000006999993001</v>
      </c>
      <c r="I606" s="15" t="s">
        <v>24</v>
      </c>
      <c r="K606" s="13">
        <v>5</v>
      </c>
      <c r="L606" s="14">
        <v>0.94860033999965998</v>
      </c>
      <c r="M606" s="4">
        <v>27.900009999989997</v>
      </c>
      <c r="N606" s="15" t="s">
        <v>33</v>
      </c>
      <c r="P606" s="13">
        <v>5</v>
      </c>
      <c r="Q606" s="14">
        <v>0.81896170212765951</v>
      </c>
      <c r="R606" s="4">
        <v>45.497872340425531</v>
      </c>
      <c r="S606" s="15" t="s">
        <v>38</v>
      </c>
      <c r="U606" s="13">
        <v>5</v>
      </c>
      <c r="V606" s="14">
        <v>1.5801333333333332</v>
      </c>
      <c r="W606" s="4">
        <v>56.43333333333333</v>
      </c>
      <c r="X606" s="15" t="s">
        <v>65</v>
      </c>
      <c r="Z606" s="13">
        <v>5</v>
      </c>
      <c r="AA606" s="14">
        <v>0.84169014084507043</v>
      </c>
      <c r="AB606" s="4">
        <v>21.04225352112676</v>
      </c>
      <c r="AC606" s="15" t="s">
        <v>23</v>
      </c>
      <c r="AE606" s="13">
        <v>5</v>
      </c>
      <c r="AF606" s="14">
        <v>0.79949999999999988</v>
      </c>
      <c r="AG606" s="4">
        <v>53.3</v>
      </c>
      <c r="AH606" s="15" t="s">
        <v>49</v>
      </c>
      <c r="AJ606" s="13">
        <v>5</v>
      </c>
      <c r="AK606" s="14">
        <v>0.72564799999999996</v>
      </c>
      <c r="AL606" s="4">
        <v>34.554666666666662</v>
      </c>
      <c r="AM606" s="15" t="s">
        <v>53</v>
      </c>
      <c r="AO606" s="13">
        <v>5</v>
      </c>
      <c r="AP606" s="14">
        <v>1.6645714285714286</v>
      </c>
      <c r="AQ606" s="4">
        <v>110.97142857142858</v>
      </c>
      <c r="AR606" s="15" t="s">
        <v>61</v>
      </c>
      <c r="AT606" s="13">
        <v>5</v>
      </c>
      <c r="AU606" s="14">
        <v>1.0187636363636363</v>
      </c>
      <c r="AV606" s="4">
        <v>42.448484848484846</v>
      </c>
      <c r="AW606" s="15" t="s">
        <v>63</v>
      </c>
      <c r="AY606" s="13">
        <v>5</v>
      </c>
      <c r="AZ606" s="14">
        <v>0.67556511627906979</v>
      </c>
      <c r="BA606" s="4">
        <v>23.295348837209303</v>
      </c>
      <c r="BB606" s="15" t="s">
        <v>29</v>
      </c>
      <c r="BD606" s="13">
        <v>5</v>
      </c>
      <c r="BE606" s="14">
        <v>0.58079999999999998</v>
      </c>
      <c r="BF606" s="4">
        <v>13.2</v>
      </c>
      <c r="BG606" s="15" t="s">
        <v>51</v>
      </c>
      <c r="BI606" s="13">
        <v>5</v>
      </c>
      <c r="BJ606" s="14">
        <v>1.0828186046511628</v>
      </c>
      <c r="BK606" s="4">
        <v>38.672093023255812</v>
      </c>
      <c r="BL606" s="15" t="s">
        <v>66</v>
      </c>
    </row>
    <row r="607" spans="1:65" x14ac:dyDescent="0.4">
      <c r="A607" s="13">
        <v>6</v>
      </c>
      <c r="B607" s="14">
        <v>2.0516000000000001</v>
      </c>
      <c r="C607" s="4">
        <v>89.2</v>
      </c>
      <c r="D607" s="15" t="s">
        <v>26</v>
      </c>
      <c r="F607" s="13">
        <v>6</v>
      </c>
      <c r="G607" s="14">
        <v>1.0373003219996781</v>
      </c>
      <c r="H607" s="4">
        <v>45.100013999986004</v>
      </c>
      <c r="I607" s="15" t="s">
        <v>40</v>
      </c>
      <c r="K607" s="13">
        <v>6</v>
      </c>
      <c r="L607" s="14">
        <v>0.93600038999960999</v>
      </c>
      <c r="M607" s="4">
        <v>12.000004999994999</v>
      </c>
      <c r="N607" s="15" t="s">
        <v>43</v>
      </c>
      <c r="P607" s="13">
        <v>6</v>
      </c>
      <c r="Q607" s="14">
        <v>0.80560672268907552</v>
      </c>
      <c r="R607" s="4">
        <v>18.30924369747899</v>
      </c>
      <c r="S607" s="15" t="s">
        <v>67</v>
      </c>
      <c r="U607" s="13">
        <v>6</v>
      </c>
      <c r="V607" s="14">
        <v>1.4812000000000001</v>
      </c>
      <c r="W607" s="4">
        <v>105.8</v>
      </c>
      <c r="X607" s="15" t="s">
        <v>29</v>
      </c>
      <c r="Z607" s="13">
        <v>6</v>
      </c>
      <c r="AA607" s="14">
        <v>0.8226</v>
      </c>
      <c r="AB607" s="4">
        <v>45.7</v>
      </c>
      <c r="AC607" s="15" t="s">
        <v>43</v>
      </c>
      <c r="AE607" s="13">
        <v>6</v>
      </c>
      <c r="AF607" s="14">
        <v>0.7875692307692308</v>
      </c>
      <c r="AG607" s="4">
        <v>19.689230769230768</v>
      </c>
      <c r="AH607" s="15" t="s">
        <v>50</v>
      </c>
      <c r="AJ607" s="13">
        <v>6</v>
      </c>
      <c r="AK607" s="14">
        <v>0.69960035199964798</v>
      </c>
      <c r="AL607" s="4">
        <v>15.900007999992001</v>
      </c>
      <c r="AM607" s="15" t="s">
        <v>24</v>
      </c>
      <c r="AO607" s="13">
        <v>6</v>
      </c>
      <c r="AP607" s="14">
        <v>1.5760000000000001</v>
      </c>
      <c r="AQ607" s="4">
        <v>39.4</v>
      </c>
      <c r="AR607" s="15" t="s">
        <v>37</v>
      </c>
      <c r="AT607" s="13">
        <v>6</v>
      </c>
      <c r="AU607" s="14">
        <v>0.96642000000000006</v>
      </c>
      <c r="AV607" s="4">
        <v>34.515000000000001</v>
      </c>
      <c r="AW607" s="15" t="s">
        <v>38</v>
      </c>
      <c r="AY607" s="13">
        <v>6</v>
      </c>
      <c r="AZ607" s="14">
        <v>0.64949999999999997</v>
      </c>
      <c r="BA607" s="4">
        <v>43.3</v>
      </c>
      <c r="BB607" s="15" t="s">
        <v>21</v>
      </c>
      <c r="BD607" s="13">
        <v>6</v>
      </c>
      <c r="BE607" s="14">
        <v>0.56259999999999999</v>
      </c>
      <c r="BF607" s="4">
        <v>19.399999999999999</v>
      </c>
      <c r="BG607" s="15" t="s">
        <v>24</v>
      </c>
      <c r="BI607" s="13">
        <v>6</v>
      </c>
      <c r="BJ607" s="14">
        <v>1.039104</v>
      </c>
      <c r="BK607" s="4">
        <v>64.944000000000003</v>
      </c>
      <c r="BL607" s="15" t="s">
        <v>56</v>
      </c>
    </row>
    <row r="608" spans="1:65" x14ac:dyDescent="0.4">
      <c r="A608" s="13">
        <v>7</v>
      </c>
      <c r="B608" s="14">
        <v>1.9299000000000002</v>
      </c>
      <c r="C608" s="4">
        <v>91.9</v>
      </c>
      <c r="D608" s="15" t="s">
        <v>27</v>
      </c>
      <c r="F608" s="13">
        <v>7</v>
      </c>
      <c r="G608" s="14">
        <v>0.99545925925925927</v>
      </c>
      <c r="H608" s="4">
        <v>17.464197530864197</v>
      </c>
      <c r="I608" s="15" t="s">
        <v>66</v>
      </c>
      <c r="K608" s="13">
        <v>7</v>
      </c>
      <c r="L608" s="14">
        <v>0.87000031899968111</v>
      </c>
      <c r="M608" s="4">
        <v>30.000010999989001</v>
      </c>
      <c r="N608" s="15" t="s">
        <v>34</v>
      </c>
      <c r="P608" s="13">
        <v>7</v>
      </c>
      <c r="Q608" s="14">
        <v>0.79349999999999998</v>
      </c>
      <c r="R608" s="4">
        <v>34.5</v>
      </c>
      <c r="S608" s="15" t="s">
        <v>55</v>
      </c>
      <c r="U608" s="13">
        <v>7</v>
      </c>
      <c r="V608" s="14">
        <v>1.3408</v>
      </c>
      <c r="W608" s="4">
        <v>83.8</v>
      </c>
      <c r="X608" s="15" t="s">
        <v>34</v>
      </c>
      <c r="Z608" s="13">
        <v>7</v>
      </c>
      <c r="AA608" s="14">
        <v>0.78701538461538467</v>
      </c>
      <c r="AB608" s="4">
        <v>28.107692307692307</v>
      </c>
      <c r="AC608" s="15" t="s">
        <v>33</v>
      </c>
      <c r="AE608" s="13">
        <v>7</v>
      </c>
      <c r="AF608" s="14">
        <v>0.78458761061946902</v>
      </c>
      <c r="AG608" s="4">
        <v>23.076106194690265</v>
      </c>
      <c r="AH608" s="15" t="s">
        <v>38</v>
      </c>
      <c r="AJ608" s="13">
        <v>7</v>
      </c>
      <c r="AK608" s="14">
        <v>0.69612343750000005</v>
      </c>
      <c r="AL608" s="4">
        <v>20.474218749999999</v>
      </c>
      <c r="AM608" s="15" t="s">
        <v>83</v>
      </c>
      <c r="AO608" s="13">
        <v>7</v>
      </c>
      <c r="AP608" s="14">
        <v>1.4004002879997119</v>
      </c>
      <c r="AQ608" s="4">
        <v>77.800015999983998</v>
      </c>
      <c r="AR608" s="15" t="s">
        <v>42</v>
      </c>
      <c r="AT608" s="13">
        <v>7</v>
      </c>
      <c r="AU608" s="14">
        <v>0.94237500000000007</v>
      </c>
      <c r="AV608" s="4">
        <v>44.875</v>
      </c>
      <c r="AW608" s="15" t="s">
        <v>43</v>
      </c>
      <c r="AY608" s="13">
        <v>7</v>
      </c>
      <c r="AZ608" s="14">
        <v>0.64063357664233578</v>
      </c>
      <c r="BA608" s="4">
        <v>14.559854014598542</v>
      </c>
      <c r="BB608" s="15" t="s">
        <v>51</v>
      </c>
      <c r="BD608" s="13">
        <v>7</v>
      </c>
      <c r="BE608" s="14">
        <v>0.44590622009569381</v>
      </c>
      <c r="BF608" s="4">
        <v>5.7167464114832542</v>
      </c>
      <c r="BG608" s="15" t="s">
        <v>43</v>
      </c>
      <c r="BI608" s="13">
        <v>7</v>
      </c>
      <c r="BJ608" s="14">
        <v>0.98019999999999996</v>
      </c>
      <c r="BK608" s="4">
        <v>33.799999999999997</v>
      </c>
      <c r="BL608" s="15" t="s">
        <v>23</v>
      </c>
    </row>
    <row r="609" spans="1:65" x14ac:dyDescent="0.4">
      <c r="A609" s="13">
        <v>8</v>
      </c>
      <c r="B609" s="14">
        <v>1.3415999999999999</v>
      </c>
      <c r="C609" s="4">
        <v>17.2</v>
      </c>
      <c r="D609" s="15" t="s">
        <v>31</v>
      </c>
      <c r="F609" s="13">
        <v>8</v>
      </c>
      <c r="G609" s="14">
        <v>0.98100000000000009</v>
      </c>
      <c r="H609" s="4">
        <v>65.400000000000006</v>
      </c>
      <c r="I609" s="15" t="s">
        <v>19</v>
      </c>
      <c r="K609" s="13">
        <v>8</v>
      </c>
      <c r="L609" s="14">
        <v>0.85920031199968794</v>
      </c>
      <c r="M609" s="4">
        <v>35.800012999986997</v>
      </c>
      <c r="N609" s="15" t="s">
        <v>23</v>
      </c>
      <c r="P609" s="13">
        <v>8</v>
      </c>
      <c r="Q609" s="14">
        <v>0.78850037999962008</v>
      </c>
      <c r="R609" s="4">
        <v>8.3000039999960009</v>
      </c>
      <c r="S609" s="15" t="s">
        <v>26</v>
      </c>
      <c r="U609" s="13">
        <v>8</v>
      </c>
      <c r="V609" s="14">
        <v>1.2927999999999999</v>
      </c>
      <c r="W609" s="4">
        <v>80.8</v>
      </c>
      <c r="X609" s="15" t="s">
        <v>31</v>
      </c>
      <c r="Z609" s="13">
        <v>8</v>
      </c>
      <c r="AA609" s="14">
        <v>0.77163749999999998</v>
      </c>
      <c r="AB609" s="4">
        <v>13.5375</v>
      </c>
      <c r="AC609" s="15" t="s">
        <v>31</v>
      </c>
      <c r="AE609" s="13">
        <v>8</v>
      </c>
      <c r="AF609" s="14">
        <v>0.74106582278481015</v>
      </c>
      <c r="AG609" s="4">
        <v>32.220253164556965</v>
      </c>
      <c r="AH609" s="15" t="s">
        <v>23</v>
      </c>
      <c r="AJ609" s="13">
        <v>8</v>
      </c>
      <c r="AK609" s="14">
        <v>0.6874620689655172</v>
      </c>
      <c r="AL609" s="4">
        <v>29.889655172413793</v>
      </c>
      <c r="AM609" s="15" t="s">
        <v>39</v>
      </c>
      <c r="AO609" s="13">
        <v>8</v>
      </c>
      <c r="AP609" s="14">
        <v>1.3972</v>
      </c>
      <c r="AQ609" s="4">
        <v>49.9</v>
      </c>
      <c r="AR609" s="15" t="s">
        <v>68</v>
      </c>
      <c r="AT609" s="13">
        <v>8</v>
      </c>
      <c r="AU609" s="14">
        <v>0.93073580246913579</v>
      </c>
      <c r="AV609" s="4">
        <v>17.898765432098767</v>
      </c>
      <c r="AW609" s="15" t="s">
        <v>24</v>
      </c>
      <c r="AY609" s="13">
        <v>8</v>
      </c>
      <c r="AZ609" s="14">
        <v>0.6389999999999999</v>
      </c>
      <c r="BA609" s="4">
        <v>35.5</v>
      </c>
      <c r="BB609" s="15" t="s">
        <v>50</v>
      </c>
      <c r="BD609" s="13">
        <v>8</v>
      </c>
      <c r="BE609" s="14">
        <v>0.41206496519721575</v>
      </c>
      <c r="BF609" s="20">
        <v>2.7842227378190256</v>
      </c>
      <c r="BG609" s="15" t="s">
        <v>29</v>
      </c>
      <c r="BI609" s="13">
        <v>8</v>
      </c>
      <c r="BJ609" s="14">
        <v>0.9512112676056339</v>
      </c>
      <c r="BK609" s="4">
        <v>23.780281690140846</v>
      </c>
      <c r="BL609" s="15" t="s">
        <v>30</v>
      </c>
    </row>
    <row r="610" spans="1:65" x14ac:dyDescent="0.4">
      <c r="A610" s="13">
        <v>9</v>
      </c>
      <c r="B610" s="14">
        <v>1.2936000000000001</v>
      </c>
      <c r="C610" s="4">
        <v>46.2</v>
      </c>
      <c r="D610" s="15" t="s">
        <v>50</v>
      </c>
      <c r="F610" s="13">
        <v>9</v>
      </c>
      <c r="G610" s="14">
        <v>0.91186666666666671</v>
      </c>
      <c r="H610" s="4">
        <v>37.994444444444447</v>
      </c>
      <c r="I610" s="15" t="s">
        <v>45</v>
      </c>
      <c r="K610" s="13">
        <v>9</v>
      </c>
      <c r="L610" s="14">
        <v>0.81551515151515153</v>
      </c>
      <c r="M610" s="4">
        <v>50.969696969696969</v>
      </c>
      <c r="N610" s="15" t="s">
        <v>40</v>
      </c>
      <c r="P610" s="13">
        <v>9</v>
      </c>
      <c r="Q610" s="14">
        <v>0.77272072072072084</v>
      </c>
      <c r="R610" s="4">
        <v>19.318018018018019</v>
      </c>
      <c r="S610" s="15" t="s">
        <v>107</v>
      </c>
      <c r="U610" s="13">
        <v>9</v>
      </c>
      <c r="V610" s="14">
        <v>1.0265655172413795</v>
      </c>
      <c r="W610" s="4">
        <v>30.193103448275863</v>
      </c>
      <c r="X610" s="15" t="s">
        <v>46</v>
      </c>
      <c r="Z610" s="13">
        <v>9</v>
      </c>
      <c r="AA610" s="14">
        <v>0.75667761194029859</v>
      </c>
      <c r="AB610" s="4">
        <v>22.255223880597015</v>
      </c>
      <c r="AC610" s="15" t="s">
        <v>24</v>
      </c>
      <c r="AE610" s="13">
        <v>9</v>
      </c>
      <c r="AF610" s="14">
        <v>0.69845454545454544</v>
      </c>
      <c r="AG610" s="4">
        <v>38.803030303030305</v>
      </c>
      <c r="AH610" s="15" t="s">
        <v>54</v>
      </c>
      <c r="AJ610" s="13">
        <v>9</v>
      </c>
      <c r="AK610" s="14">
        <v>0.64284657534246559</v>
      </c>
      <c r="AL610" s="4">
        <v>35.713698630136982</v>
      </c>
      <c r="AM610" s="15" t="s">
        <v>69</v>
      </c>
      <c r="AO610" s="13">
        <v>9</v>
      </c>
      <c r="AP610" s="14">
        <v>1.3920000000000001</v>
      </c>
      <c r="AQ610" s="4">
        <v>58</v>
      </c>
      <c r="AR610" s="15" t="s">
        <v>38</v>
      </c>
      <c r="AT610" s="13">
        <v>9</v>
      </c>
      <c r="AU610" s="14">
        <v>0.76319999999999988</v>
      </c>
      <c r="AV610" s="4">
        <v>42.4</v>
      </c>
      <c r="AW610" s="15" t="s">
        <v>36</v>
      </c>
      <c r="AY610" s="13">
        <v>9</v>
      </c>
      <c r="AZ610" s="14">
        <v>0.63590400000000002</v>
      </c>
      <c r="BA610" s="4">
        <v>26.495999999999999</v>
      </c>
      <c r="BB610" s="15" t="s">
        <v>28</v>
      </c>
      <c r="BD610" s="13">
        <v>9</v>
      </c>
      <c r="BE610" s="14">
        <v>0.40849999999999997</v>
      </c>
      <c r="BF610" s="4">
        <v>4.3</v>
      </c>
      <c r="BG610" s="15" t="s">
        <v>27</v>
      </c>
      <c r="BI610" s="13">
        <v>9</v>
      </c>
      <c r="BJ610" s="14">
        <v>0.93840000000000001</v>
      </c>
      <c r="BK610" s="4">
        <v>39.1</v>
      </c>
      <c r="BL610" s="15" t="s">
        <v>67</v>
      </c>
    </row>
    <row r="611" spans="1:65" x14ac:dyDescent="0.4">
      <c r="A611" s="13">
        <v>10</v>
      </c>
      <c r="B611" s="14">
        <v>1.2478000000000002</v>
      </c>
      <c r="C611" s="4">
        <v>36.700000000000003</v>
      </c>
      <c r="D611" s="15" t="s">
        <v>19</v>
      </c>
      <c r="F611" s="13">
        <v>10</v>
      </c>
      <c r="G611" s="14">
        <v>0.83980033999965997</v>
      </c>
      <c r="H611" s="4">
        <v>24.700009999989998</v>
      </c>
      <c r="I611" s="15" t="s">
        <v>48</v>
      </c>
      <c r="K611" s="13">
        <v>10</v>
      </c>
      <c r="L611" s="14">
        <v>0.78760035199964795</v>
      </c>
      <c r="M611" s="4">
        <v>17.900007999991999</v>
      </c>
      <c r="N611" s="15" t="s">
        <v>22</v>
      </c>
      <c r="P611" s="13">
        <v>10</v>
      </c>
      <c r="Q611" s="14">
        <v>0.77070000000000016</v>
      </c>
      <c r="R611" s="4">
        <v>36.700000000000003</v>
      </c>
      <c r="S611" s="15" t="s">
        <v>50</v>
      </c>
      <c r="U611" s="13">
        <v>10</v>
      </c>
      <c r="V611" s="14">
        <v>1.0046608695652175</v>
      </c>
      <c r="W611" s="4">
        <v>34.643478260869564</v>
      </c>
      <c r="X611" s="15" t="s">
        <v>38</v>
      </c>
      <c r="Z611" s="13">
        <v>10</v>
      </c>
      <c r="AA611" s="14">
        <v>0.73320038999961001</v>
      </c>
      <c r="AB611" s="20">
        <v>9.4000049999949997</v>
      </c>
      <c r="AC611" s="15" t="s">
        <v>32</v>
      </c>
      <c r="AE611" s="13">
        <v>10</v>
      </c>
      <c r="AF611" s="14">
        <v>0.65560035199964795</v>
      </c>
      <c r="AG611" s="4">
        <v>14.900007999992001</v>
      </c>
      <c r="AH611" s="15" t="s">
        <v>24</v>
      </c>
      <c r="AJ611" s="13">
        <v>10</v>
      </c>
      <c r="AK611" s="14">
        <v>0.624</v>
      </c>
      <c r="AL611" s="4">
        <v>15.6</v>
      </c>
      <c r="AM611" s="15" t="s">
        <v>32</v>
      </c>
      <c r="AO611" s="13">
        <v>10</v>
      </c>
      <c r="AP611" s="14">
        <v>1.2648003399996601</v>
      </c>
      <c r="AQ611" s="4">
        <v>37.200009999990002</v>
      </c>
      <c r="AR611" s="15" t="s">
        <v>51</v>
      </c>
      <c r="AT611" s="13">
        <v>10</v>
      </c>
      <c r="AU611" s="14">
        <v>0.76087407407407415</v>
      </c>
      <c r="AV611" s="4">
        <v>26.237037037037037</v>
      </c>
      <c r="AW611" s="15" t="s">
        <v>39</v>
      </c>
      <c r="AY611" s="13">
        <v>10</v>
      </c>
      <c r="AZ611" s="14">
        <v>0.62967441860465112</v>
      </c>
      <c r="BA611" s="4">
        <v>44.97674418604651</v>
      </c>
      <c r="BB611" s="15" t="s">
        <v>23</v>
      </c>
      <c r="BD611" s="13">
        <v>10</v>
      </c>
      <c r="BE611" s="14">
        <v>0.3876</v>
      </c>
      <c r="BF611" s="4">
        <v>6.8</v>
      </c>
      <c r="BG611" s="15" t="s">
        <v>26</v>
      </c>
      <c r="BI611" s="13">
        <v>10</v>
      </c>
      <c r="BJ611" s="14">
        <v>0.9047761904761904</v>
      </c>
      <c r="BK611" s="4">
        <v>39.338095238095235</v>
      </c>
      <c r="BL611" s="15" t="s">
        <v>36</v>
      </c>
    </row>
    <row r="612" spans="1:65" x14ac:dyDescent="0.4">
      <c r="A612" s="13">
        <v>11</v>
      </c>
      <c r="B612" s="14">
        <v>1.2216</v>
      </c>
      <c r="C612" s="4">
        <v>50.9</v>
      </c>
      <c r="D612" s="15" t="s">
        <v>42</v>
      </c>
      <c r="F612" s="13">
        <v>11</v>
      </c>
      <c r="G612" s="14">
        <v>0.76400000000000012</v>
      </c>
      <c r="H612" s="4">
        <v>19.100000000000001</v>
      </c>
      <c r="I612" s="15" t="s">
        <v>31</v>
      </c>
      <c r="K612" s="13">
        <v>11</v>
      </c>
      <c r="L612" s="14">
        <v>0.77200035999964001</v>
      </c>
      <c r="M612" s="4">
        <v>19.300008999991</v>
      </c>
      <c r="N612" s="15" t="s">
        <v>36</v>
      </c>
      <c r="P612" s="13">
        <v>11</v>
      </c>
      <c r="Q612" s="14">
        <v>0.75810000000000011</v>
      </c>
      <c r="R612" s="4">
        <v>13.3</v>
      </c>
      <c r="S612" s="15" t="s">
        <v>88</v>
      </c>
      <c r="U612" s="13">
        <v>11</v>
      </c>
      <c r="V612" s="14">
        <v>1.0008000000000001</v>
      </c>
      <c r="W612" s="4">
        <v>41.7</v>
      </c>
      <c r="X612" s="15" t="s">
        <v>48</v>
      </c>
      <c r="Z612" s="13">
        <v>11</v>
      </c>
      <c r="AA612" s="14">
        <v>0.70731818181818185</v>
      </c>
      <c r="AB612" s="4">
        <v>33.68181818181818</v>
      </c>
      <c r="AC612" s="15" t="s">
        <v>29</v>
      </c>
      <c r="AE612" s="13">
        <v>11</v>
      </c>
      <c r="AF612" s="14">
        <v>0.6351</v>
      </c>
      <c r="AG612" s="4">
        <v>21.9</v>
      </c>
      <c r="AH612" s="15" t="s">
        <v>37</v>
      </c>
      <c r="AJ612" s="13">
        <v>11</v>
      </c>
      <c r="AK612" s="14">
        <v>0.6099</v>
      </c>
      <c r="AL612" s="4">
        <v>10.7</v>
      </c>
      <c r="AM612" s="15" t="s">
        <v>64</v>
      </c>
      <c r="AO612" s="13">
        <v>11</v>
      </c>
      <c r="AP612" s="14">
        <v>1.2494857142857145</v>
      </c>
      <c r="AQ612" s="4">
        <v>43.085714285714289</v>
      </c>
      <c r="AR612" s="15" t="s">
        <v>60</v>
      </c>
      <c r="AT612" s="13">
        <v>11</v>
      </c>
      <c r="AU612" s="14">
        <v>0.73439999999999994</v>
      </c>
      <c r="AV612" s="4">
        <v>45.9</v>
      </c>
      <c r="AW612" s="15" t="s">
        <v>34</v>
      </c>
      <c r="AY612" s="13">
        <v>11</v>
      </c>
      <c r="AZ612" s="14">
        <v>0.6048</v>
      </c>
      <c r="BA612" s="4">
        <v>37.799999999999997</v>
      </c>
      <c r="BB612" s="15" t="s">
        <v>33</v>
      </c>
      <c r="BD612" s="13">
        <v>11</v>
      </c>
      <c r="BE612" s="14">
        <v>0</v>
      </c>
      <c r="BF612" s="4">
        <v>0</v>
      </c>
      <c r="BG612" s="15" t="s">
        <v>62</v>
      </c>
      <c r="BI612" s="13">
        <v>11</v>
      </c>
      <c r="BJ612" s="14">
        <v>0.8559500000000001</v>
      </c>
      <c r="BK612" s="4">
        <v>25.175000000000001</v>
      </c>
      <c r="BL612" s="15" t="s">
        <v>65</v>
      </c>
    </row>
    <row r="613" spans="1:65" x14ac:dyDescent="0.4">
      <c r="A613" s="13">
        <v>12</v>
      </c>
      <c r="B613" s="14">
        <v>1.2064000000000001</v>
      </c>
      <c r="C613" s="4">
        <v>41.6</v>
      </c>
      <c r="D613" s="15" t="s">
        <v>34</v>
      </c>
      <c r="F613" s="13">
        <v>12</v>
      </c>
      <c r="G613" s="14">
        <v>0.76229999999999998</v>
      </c>
      <c r="H613" s="4">
        <v>36.299999999999997</v>
      </c>
      <c r="I613" s="15" t="s">
        <v>65</v>
      </c>
      <c r="K613" s="13">
        <v>12</v>
      </c>
      <c r="L613" s="14">
        <v>0.74100037999961998</v>
      </c>
      <c r="M613" s="4">
        <v>7.800003999996</v>
      </c>
      <c r="N613" s="15" t="s">
        <v>28</v>
      </c>
      <c r="P613" s="13">
        <v>12</v>
      </c>
      <c r="Q613" s="14">
        <v>0.74995823665893269</v>
      </c>
      <c r="R613" s="20">
        <v>5.0672853828306268</v>
      </c>
      <c r="S613" s="15" t="s">
        <v>42</v>
      </c>
      <c r="U613" s="13">
        <v>12</v>
      </c>
      <c r="V613" s="14">
        <v>0.91260038999960991</v>
      </c>
      <c r="W613" s="4">
        <v>11.700004999994999</v>
      </c>
      <c r="X613" s="15" t="s">
        <v>24</v>
      </c>
      <c r="Z613" s="13">
        <v>12</v>
      </c>
      <c r="AA613" s="14">
        <v>0.70345000000000002</v>
      </c>
      <c r="AB613" s="4">
        <v>43.965625000000003</v>
      </c>
      <c r="AC613" s="15" t="s">
        <v>83</v>
      </c>
      <c r="AE613" s="13">
        <v>12</v>
      </c>
      <c r="AF613" s="14">
        <v>0.63280000000000003</v>
      </c>
      <c r="AG613" s="4">
        <v>22.6</v>
      </c>
      <c r="AH613" s="15" t="s">
        <v>45</v>
      </c>
      <c r="AJ613" s="13">
        <v>12</v>
      </c>
      <c r="AK613" s="14">
        <v>0.60839999999999994</v>
      </c>
      <c r="AL613" s="4">
        <v>11.7</v>
      </c>
      <c r="AM613" s="15" t="s">
        <v>52</v>
      </c>
      <c r="AO613" s="13">
        <v>12</v>
      </c>
      <c r="AP613" s="14">
        <v>1.22784</v>
      </c>
      <c r="AQ613" s="4">
        <v>76.739999999999995</v>
      </c>
      <c r="AR613" s="15" t="s">
        <v>48</v>
      </c>
      <c r="AT613" s="13">
        <v>12</v>
      </c>
      <c r="AU613" s="14">
        <v>0.69700000000000006</v>
      </c>
      <c r="AV613" s="20">
        <v>20.5</v>
      </c>
      <c r="AW613" s="15" t="s">
        <v>54</v>
      </c>
      <c r="AY613" s="13">
        <v>12</v>
      </c>
      <c r="AZ613" s="14">
        <v>0.59599999999999997</v>
      </c>
      <c r="BA613" s="4">
        <v>14.9</v>
      </c>
      <c r="BB613" s="15" t="s">
        <v>34</v>
      </c>
      <c r="BD613" s="13">
        <v>12</v>
      </c>
      <c r="BE613" s="14">
        <v>0</v>
      </c>
      <c r="BF613" s="4">
        <v>0</v>
      </c>
      <c r="BG613" s="15" t="s">
        <v>62</v>
      </c>
      <c r="BI613" s="13">
        <v>12</v>
      </c>
      <c r="BJ613" s="14">
        <v>0.73619999999999997</v>
      </c>
      <c r="BK613" s="4">
        <v>40.9</v>
      </c>
      <c r="BL613" s="15" t="s">
        <v>64</v>
      </c>
    </row>
    <row r="614" spans="1:65" x14ac:dyDescent="0.4">
      <c r="A614" s="13">
        <v>13</v>
      </c>
      <c r="B614" s="14">
        <v>1.2012</v>
      </c>
      <c r="C614" s="4">
        <v>23.1</v>
      </c>
      <c r="D614" s="15" t="s">
        <v>21</v>
      </c>
      <c r="F614" s="13">
        <v>13</v>
      </c>
      <c r="G614" s="14">
        <v>0.71819999999999995</v>
      </c>
      <c r="H614" s="4">
        <v>39.9</v>
      </c>
      <c r="I614" s="15" t="s">
        <v>35</v>
      </c>
      <c r="K614" s="13">
        <v>13</v>
      </c>
      <c r="L614" s="14">
        <v>0.72360000000000002</v>
      </c>
      <c r="M614" s="4">
        <v>34.457142857142856</v>
      </c>
      <c r="N614" s="15" t="s">
        <v>50</v>
      </c>
      <c r="P614" s="13">
        <v>13</v>
      </c>
      <c r="Q614" s="14">
        <v>0.74880000000000002</v>
      </c>
      <c r="R614" s="4">
        <v>14.4</v>
      </c>
      <c r="S614" s="15" t="s">
        <v>87</v>
      </c>
      <c r="U614" s="13">
        <v>13</v>
      </c>
      <c r="V614" s="14">
        <v>0.88000035999963999</v>
      </c>
      <c r="W614" s="4">
        <v>22.000008999991</v>
      </c>
      <c r="X614" s="15" t="s">
        <v>36</v>
      </c>
      <c r="Z614" s="13">
        <v>13</v>
      </c>
      <c r="AA614" s="14">
        <v>0.68640036399963589</v>
      </c>
      <c r="AB614" s="4">
        <v>13.200006999992999</v>
      </c>
      <c r="AC614" s="15" t="s">
        <v>47</v>
      </c>
      <c r="AE614" s="13">
        <v>13</v>
      </c>
      <c r="AF614" s="14">
        <v>0.62400038999960994</v>
      </c>
      <c r="AG614" s="4">
        <v>8.0000049999949994</v>
      </c>
      <c r="AH614" s="15" t="s">
        <v>34</v>
      </c>
      <c r="AJ614" s="13">
        <v>13</v>
      </c>
      <c r="AK614" s="14">
        <v>0.60522985074626867</v>
      </c>
      <c r="AL614" s="4">
        <v>37.826865671641791</v>
      </c>
      <c r="AM614" s="15" t="s">
        <v>31</v>
      </c>
      <c r="AO614" s="13">
        <v>13</v>
      </c>
      <c r="AP614" s="14">
        <v>0.73370000000000013</v>
      </c>
      <c r="AQ614" s="4">
        <v>16.675000000000004</v>
      </c>
      <c r="AR614" s="15" t="s">
        <v>23</v>
      </c>
      <c r="AT614" s="13">
        <v>13</v>
      </c>
      <c r="AU614" s="14">
        <v>0.68838095238095232</v>
      </c>
      <c r="AV614" s="4">
        <v>17.209523809523809</v>
      </c>
      <c r="AW614" s="15" t="s">
        <v>50</v>
      </c>
      <c r="AY614" s="13">
        <v>13</v>
      </c>
      <c r="AZ614" s="14">
        <v>0.59160000000000001</v>
      </c>
      <c r="BA614" s="4">
        <v>17.399999999999999</v>
      </c>
      <c r="BB614" s="15" t="s">
        <v>40</v>
      </c>
      <c r="BD614" s="13">
        <v>13</v>
      </c>
      <c r="BE614" s="14">
        <v>0</v>
      </c>
      <c r="BF614" s="4">
        <v>0</v>
      </c>
      <c r="BG614" s="15" t="s">
        <v>62</v>
      </c>
      <c r="BI614" s="13">
        <v>13</v>
      </c>
      <c r="BJ614" s="14">
        <v>0.68080044399955597</v>
      </c>
      <c r="BK614" s="4">
        <v>4.6000029999969998</v>
      </c>
      <c r="BL614" s="15" t="s">
        <v>68</v>
      </c>
    </row>
    <row r="615" spans="1:65" x14ac:dyDescent="0.4">
      <c r="A615" s="13">
        <v>14</v>
      </c>
      <c r="B615" s="14">
        <v>1.1400000000000001</v>
      </c>
      <c r="C615" s="4">
        <v>20</v>
      </c>
      <c r="D615" s="15" t="s">
        <v>22</v>
      </c>
      <c r="F615" s="13">
        <v>14</v>
      </c>
      <c r="G615" s="14">
        <v>0.71340000000000003</v>
      </c>
      <c r="H615" s="4">
        <v>24.6</v>
      </c>
      <c r="I615" s="15" t="s">
        <v>61</v>
      </c>
      <c r="K615" s="13">
        <v>14</v>
      </c>
      <c r="L615" s="14">
        <v>0.69159999999999999</v>
      </c>
      <c r="M615" s="4">
        <v>13.3</v>
      </c>
      <c r="N615" s="15" t="s">
        <v>30</v>
      </c>
      <c r="P615" s="13">
        <v>14</v>
      </c>
      <c r="Q615" s="14">
        <v>0.74550000000000005</v>
      </c>
      <c r="R615" s="4">
        <v>49.7</v>
      </c>
      <c r="S615" s="15" t="s">
        <v>41</v>
      </c>
      <c r="U615" s="13">
        <v>14</v>
      </c>
      <c r="V615" s="14">
        <v>0.81699999999999995</v>
      </c>
      <c r="W615" s="4">
        <v>8.6</v>
      </c>
      <c r="X615" s="15" t="s">
        <v>52</v>
      </c>
      <c r="Z615" s="13">
        <v>14</v>
      </c>
      <c r="AA615" s="14">
        <v>0.67680031199968804</v>
      </c>
      <c r="AB615" s="4">
        <v>28.200012999986999</v>
      </c>
      <c r="AC615" s="15" t="s">
        <v>35</v>
      </c>
      <c r="AE615" s="13">
        <v>14</v>
      </c>
      <c r="AF615" s="14">
        <v>0.61920000000000008</v>
      </c>
      <c r="AG615" s="4">
        <v>25.8</v>
      </c>
      <c r="AH615" s="15" t="s">
        <v>25</v>
      </c>
      <c r="AJ615" s="13">
        <v>14</v>
      </c>
      <c r="AK615" s="14">
        <v>0.5766</v>
      </c>
      <c r="AL615" s="4">
        <v>41.185714285714283</v>
      </c>
      <c r="AM615" s="15" t="s">
        <v>25</v>
      </c>
      <c r="AO615" s="13">
        <v>14</v>
      </c>
      <c r="AP615" s="14">
        <v>0.55308536585365853</v>
      </c>
      <c r="AQ615" s="4">
        <v>5.8219512195121954</v>
      </c>
      <c r="AR615" s="15" t="s">
        <v>25</v>
      </c>
      <c r="AT615" s="13">
        <v>14</v>
      </c>
      <c r="AU615" s="14">
        <v>0.66834166666666661</v>
      </c>
      <c r="AV615" s="4">
        <v>15.189583333333333</v>
      </c>
      <c r="AW615" s="15" t="s">
        <v>33</v>
      </c>
      <c r="AY615" s="13">
        <v>14</v>
      </c>
      <c r="AZ615" s="14">
        <v>0.58079999999999998</v>
      </c>
      <c r="BA615" s="52">
        <v>36.299999999999997</v>
      </c>
      <c r="BB615" s="15" t="s">
        <v>45</v>
      </c>
      <c r="BD615" s="13">
        <v>14</v>
      </c>
      <c r="BE615" s="14">
        <v>0</v>
      </c>
      <c r="BF615" s="4">
        <v>0</v>
      </c>
      <c r="BG615" s="15" t="s">
        <v>62</v>
      </c>
      <c r="BI615" s="13">
        <v>14</v>
      </c>
      <c r="BJ615" s="14">
        <v>0.65439999999999998</v>
      </c>
      <c r="BK615" s="4">
        <v>40.9</v>
      </c>
      <c r="BL615" s="15" t="s">
        <v>64</v>
      </c>
    </row>
    <row r="616" spans="1:65" x14ac:dyDescent="0.4">
      <c r="A616" s="13">
        <v>15</v>
      </c>
      <c r="B616" s="14">
        <v>1.0955999999999999</v>
      </c>
      <c r="C616" s="4">
        <v>24.9</v>
      </c>
      <c r="D616" s="18" t="s">
        <v>24</v>
      </c>
      <c r="F616" s="13">
        <v>15</v>
      </c>
      <c r="G616" s="14">
        <v>0.70199999999999996</v>
      </c>
      <c r="H616" s="4">
        <v>9</v>
      </c>
      <c r="I616" s="18" t="s">
        <v>34</v>
      </c>
      <c r="K616" s="13">
        <v>15</v>
      </c>
      <c r="L616" s="14">
        <v>0.65760000000000007</v>
      </c>
      <c r="M616" s="20">
        <v>41.1</v>
      </c>
      <c r="N616" s="18" t="s">
        <v>27</v>
      </c>
      <c r="P616" s="13">
        <v>15</v>
      </c>
      <c r="Q616" s="14">
        <v>0.74429090909090911</v>
      </c>
      <c r="R616" s="4">
        <v>21.890909090909091</v>
      </c>
      <c r="S616" s="18" t="s">
        <v>68</v>
      </c>
      <c r="U616" s="13">
        <v>15</v>
      </c>
      <c r="V616" s="14">
        <v>0.81400035199964793</v>
      </c>
      <c r="W616" s="4">
        <v>18.500007999992</v>
      </c>
      <c r="X616" s="18" t="s">
        <v>35</v>
      </c>
      <c r="Z616" s="13">
        <v>15</v>
      </c>
      <c r="AA616" s="14">
        <v>0.66947346938775498</v>
      </c>
      <c r="AB616" s="4">
        <v>15.215306122448979</v>
      </c>
      <c r="AC616" s="18" t="s">
        <v>87</v>
      </c>
      <c r="AE616" s="13">
        <v>15</v>
      </c>
      <c r="AF616" s="14">
        <v>0.61880036399963601</v>
      </c>
      <c r="AG616" s="4">
        <v>11.900006999993</v>
      </c>
      <c r="AH616" s="18" t="s">
        <v>21</v>
      </c>
      <c r="AJ616" s="13">
        <v>15</v>
      </c>
      <c r="AK616" s="14">
        <v>0.57150000000000001</v>
      </c>
      <c r="AL616" s="4">
        <v>38.1</v>
      </c>
      <c r="AM616" s="18" t="s">
        <v>60</v>
      </c>
      <c r="AO616" s="13">
        <v>15</v>
      </c>
      <c r="AP616" s="14">
        <v>0.50064742268041229</v>
      </c>
      <c r="AQ616" s="4">
        <v>9.6278350515463913</v>
      </c>
      <c r="AR616" s="18" t="s">
        <v>30</v>
      </c>
      <c r="AT616" s="13">
        <v>15</v>
      </c>
      <c r="AU616" s="14">
        <v>0.66772588235294117</v>
      </c>
      <c r="AV616" s="4">
        <v>8.5605882352941176</v>
      </c>
      <c r="AW616" s="18" t="s">
        <v>22</v>
      </c>
      <c r="AY616" s="13">
        <v>15</v>
      </c>
      <c r="AZ616" s="14">
        <v>0.57730000000000004</v>
      </c>
      <c r="BA616" s="4">
        <v>25.1</v>
      </c>
      <c r="BB616" s="18" t="s">
        <v>35</v>
      </c>
      <c r="BD616" s="13">
        <v>15</v>
      </c>
      <c r="BE616" s="14">
        <v>0</v>
      </c>
      <c r="BF616" s="4">
        <v>0</v>
      </c>
      <c r="BG616" s="18" t="s">
        <v>62</v>
      </c>
      <c r="BI616" s="13">
        <v>15</v>
      </c>
      <c r="BJ616" s="14">
        <v>0.624</v>
      </c>
      <c r="BK616" s="4">
        <v>8</v>
      </c>
      <c r="BL616" s="18" t="s">
        <v>59</v>
      </c>
    </row>
    <row r="617" spans="1:65" x14ac:dyDescent="0.4">
      <c r="A617" s="13">
        <v>16</v>
      </c>
      <c r="B617" s="14">
        <v>1.0720000000000001</v>
      </c>
      <c r="C617" s="4">
        <v>26.8</v>
      </c>
      <c r="D617" s="18" t="s">
        <v>36</v>
      </c>
      <c r="F617" s="13">
        <v>16</v>
      </c>
      <c r="G617" s="14">
        <v>0.64800000000000002</v>
      </c>
      <c r="H617" s="4">
        <v>40.5</v>
      </c>
      <c r="I617" s="18" t="s">
        <v>107</v>
      </c>
      <c r="K617" s="13">
        <v>16</v>
      </c>
      <c r="L617" s="14">
        <v>0.6512</v>
      </c>
      <c r="M617" s="4">
        <v>4.4000000000000004</v>
      </c>
      <c r="N617" s="18" t="s">
        <v>26</v>
      </c>
      <c r="P617" s="13">
        <v>16</v>
      </c>
      <c r="Q617" s="14">
        <v>0.73021276595744677</v>
      </c>
      <c r="R617" s="4">
        <v>45.638297872340424</v>
      </c>
      <c r="S617" s="18" t="s">
        <v>46</v>
      </c>
      <c r="U617" s="13">
        <v>16</v>
      </c>
      <c r="V617" s="14">
        <v>0.68742424242424238</v>
      </c>
      <c r="W617" s="4">
        <v>13.219696969696969</v>
      </c>
      <c r="X617" s="18" t="s">
        <v>25</v>
      </c>
      <c r="Z617" s="13">
        <v>16</v>
      </c>
      <c r="AA617" s="14">
        <v>0.66599999999999993</v>
      </c>
      <c r="AB617" s="4">
        <v>4.5</v>
      </c>
      <c r="AC617" s="18" t="s">
        <v>53</v>
      </c>
      <c r="AE617" s="13">
        <v>16</v>
      </c>
      <c r="AF617" s="14">
        <v>0.57000037999962005</v>
      </c>
      <c r="AG617" s="4">
        <v>6.0000039999960002</v>
      </c>
      <c r="AH617" s="18" t="s">
        <v>19</v>
      </c>
      <c r="AJ617" s="13">
        <v>16</v>
      </c>
      <c r="AK617" s="14">
        <v>0.56879999999999997</v>
      </c>
      <c r="AL617" s="4">
        <v>23.7</v>
      </c>
      <c r="AM617" s="18" t="s">
        <v>54</v>
      </c>
      <c r="AO617" s="13">
        <v>16</v>
      </c>
      <c r="AP617" s="14">
        <v>0.48360000000000003</v>
      </c>
      <c r="AQ617" s="4">
        <v>6.2</v>
      </c>
      <c r="AR617" s="18" t="s">
        <v>63</v>
      </c>
      <c r="AT617" s="13">
        <v>16</v>
      </c>
      <c r="AU617" s="14">
        <v>0.5623999999999999</v>
      </c>
      <c r="AV617" s="4">
        <v>3.8</v>
      </c>
      <c r="AW617" s="18" t="s">
        <v>29</v>
      </c>
      <c r="AY617" s="13">
        <v>16</v>
      </c>
      <c r="AZ617" s="14">
        <v>0.56674347826086957</v>
      </c>
      <c r="BA617" s="4">
        <v>10.898913043478261</v>
      </c>
      <c r="BB617" s="18" t="s">
        <v>26</v>
      </c>
      <c r="BD617" s="13">
        <v>16</v>
      </c>
      <c r="BE617" s="14">
        <v>0</v>
      </c>
      <c r="BF617" s="4">
        <v>0</v>
      </c>
      <c r="BG617" s="18" t="s">
        <v>62</v>
      </c>
      <c r="BI617" s="13">
        <v>16</v>
      </c>
      <c r="BJ617" s="14">
        <v>0.60320036399963595</v>
      </c>
      <c r="BK617" s="4">
        <v>11.600006999992999</v>
      </c>
      <c r="BL617" s="18" t="s">
        <v>52</v>
      </c>
    </row>
    <row r="618" spans="1:65" ht="19.5" thickBot="1" x14ac:dyDescent="0.45">
      <c r="A618" s="13">
        <v>17</v>
      </c>
      <c r="B618" s="14">
        <v>0.84550000000000003</v>
      </c>
      <c r="C618" s="4">
        <v>8.9</v>
      </c>
      <c r="D618" s="18" t="s">
        <v>29</v>
      </c>
      <c r="F618" s="13">
        <v>17</v>
      </c>
      <c r="G618" s="14">
        <v>0.58900000000000008</v>
      </c>
      <c r="H618" s="4">
        <v>6.2</v>
      </c>
      <c r="I618" s="18" t="s">
        <v>23</v>
      </c>
      <c r="K618" s="13">
        <v>17</v>
      </c>
      <c r="L618" s="14">
        <v>0.64959999999999996</v>
      </c>
      <c r="M618" s="4">
        <v>23.2</v>
      </c>
      <c r="N618" s="18" t="s">
        <v>51</v>
      </c>
      <c r="P618" s="13">
        <v>17</v>
      </c>
      <c r="Q618" s="14">
        <v>0.71825581395348836</v>
      </c>
      <c r="R618" s="4">
        <v>24.767441860465116</v>
      </c>
      <c r="S618" s="18" t="s">
        <v>65</v>
      </c>
      <c r="U618" s="13">
        <v>17</v>
      </c>
      <c r="V618" s="14">
        <v>0.66074400000000011</v>
      </c>
      <c r="W618" s="4">
        <v>11.592000000000002</v>
      </c>
      <c r="X618" s="18" t="s">
        <v>60</v>
      </c>
      <c r="Z618" s="13">
        <v>17</v>
      </c>
      <c r="AA618" s="14">
        <v>0.62896376811594201</v>
      </c>
      <c r="AB618" s="4">
        <v>21.688405797101449</v>
      </c>
      <c r="AC618" s="18" t="s">
        <v>50</v>
      </c>
      <c r="AE618" s="13">
        <v>17</v>
      </c>
      <c r="AF618" s="14">
        <v>0.53279999999999994</v>
      </c>
      <c r="AG618" s="4">
        <v>33.299999999999997</v>
      </c>
      <c r="AH618" s="18" t="s">
        <v>65</v>
      </c>
      <c r="AJ618" s="13">
        <v>17</v>
      </c>
      <c r="AK618" s="14">
        <v>0.50750000000000006</v>
      </c>
      <c r="AL618" s="4">
        <v>17.5</v>
      </c>
      <c r="AM618" s="18" t="s">
        <v>41</v>
      </c>
      <c r="AO618" s="13">
        <v>17</v>
      </c>
      <c r="AP618" s="14">
        <v>0.42180034199965805</v>
      </c>
      <c r="AQ618" s="20">
        <v>7.4000059999940007</v>
      </c>
      <c r="AR618" s="18" t="s">
        <v>28</v>
      </c>
      <c r="AT618" s="13">
        <v>17</v>
      </c>
      <c r="AU618" s="14">
        <v>0.42180000000000001</v>
      </c>
      <c r="AV618" s="4">
        <v>7.4</v>
      </c>
      <c r="AW618" s="18" t="s">
        <v>31</v>
      </c>
      <c r="AY618" s="13">
        <v>17</v>
      </c>
      <c r="AZ618" s="14">
        <v>0.54600000000000004</v>
      </c>
      <c r="BA618" s="4">
        <v>7</v>
      </c>
      <c r="BB618" s="18" t="s">
        <v>42</v>
      </c>
      <c r="BD618" s="13">
        <v>17</v>
      </c>
      <c r="BE618" s="14">
        <v>0</v>
      </c>
      <c r="BF618" s="4">
        <v>0</v>
      </c>
      <c r="BG618" s="18" t="s">
        <v>62</v>
      </c>
      <c r="BI618" s="13">
        <v>17</v>
      </c>
      <c r="BJ618" s="14">
        <v>0.57559821428571423</v>
      </c>
      <c r="BK618" s="52">
        <v>6.058928571428571</v>
      </c>
      <c r="BL618" s="18" t="s">
        <v>61</v>
      </c>
    </row>
    <row r="619" spans="1:65" ht="19.5" thickBot="1" x14ac:dyDescent="0.45">
      <c r="A619" s="40">
        <v>18</v>
      </c>
      <c r="B619" s="22">
        <v>0.23511740139211135</v>
      </c>
      <c r="C619" s="39">
        <v>1.5886310904872389</v>
      </c>
      <c r="D619" s="24" t="s">
        <v>35</v>
      </c>
      <c r="F619" s="40">
        <v>18</v>
      </c>
      <c r="G619" s="22">
        <v>0.49881481481481477</v>
      </c>
      <c r="H619" s="23">
        <v>3.3703703703703702</v>
      </c>
      <c r="I619" s="24" t="s">
        <v>50</v>
      </c>
      <c r="K619" s="40">
        <v>18</v>
      </c>
      <c r="L619" s="22">
        <v>0.64539545454545455</v>
      </c>
      <c r="M619" s="23">
        <v>11.322727272727272</v>
      </c>
      <c r="N619" s="24" t="s">
        <v>42</v>
      </c>
      <c r="P619" s="40">
        <v>18</v>
      </c>
      <c r="Q619" s="22">
        <v>0.68880000000000008</v>
      </c>
      <c r="R619" s="23">
        <v>24.6</v>
      </c>
      <c r="S619" s="24" t="s">
        <v>47</v>
      </c>
      <c r="U619" s="40">
        <v>18</v>
      </c>
      <c r="V619" s="22">
        <v>0.30286774941995359</v>
      </c>
      <c r="W619" s="39">
        <v>2.0464037122969838</v>
      </c>
      <c r="X619" s="24" t="s">
        <v>54</v>
      </c>
      <c r="Z619" s="40">
        <v>18</v>
      </c>
      <c r="AA619" s="22">
        <v>0.57950000000000002</v>
      </c>
      <c r="AB619" s="23">
        <v>6.1</v>
      </c>
      <c r="AC619" s="24" t="s">
        <v>58</v>
      </c>
      <c r="AE619" s="40">
        <v>18</v>
      </c>
      <c r="AF619" s="22">
        <v>0.51870000000000005</v>
      </c>
      <c r="AG619" s="39">
        <v>9.1</v>
      </c>
      <c r="AH619" s="24" t="s">
        <v>35</v>
      </c>
      <c r="AJ619" s="40">
        <v>18</v>
      </c>
      <c r="AK619" s="22">
        <v>0.50080000000000002</v>
      </c>
      <c r="AL619" s="23">
        <v>31.3</v>
      </c>
      <c r="AM619" s="24" t="s">
        <v>48</v>
      </c>
      <c r="AO619" s="40">
        <v>18</v>
      </c>
      <c r="AP619" s="22">
        <v>0.34039999999999998</v>
      </c>
      <c r="AQ619" s="23">
        <v>2.2999999999999998</v>
      </c>
      <c r="AR619" s="24" t="s">
        <v>46</v>
      </c>
      <c r="AT619" s="40">
        <v>18</v>
      </c>
      <c r="AU619" s="22">
        <v>0.39142134831460679</v>
      </c>
      <c r="AV619" s="23">
        <v>4.1202247191011239</v>
      </c>
      <c r="AW619" s="24" t="s">
        <v>35</v>
      </c>
      <c r="AY619" s="40">
        <v>18</v>
      </c>
      <c r="AZ619" s="22">
        <v>0.51818416289592772</v>
      </c>
      <c r="BA619" s="23">
        <v>9.0909502262443453</v>
      </c>
      <c r="BB619" s="24" t="s">
        <v>27</v>
      </c>
      <c r="BD619" s="40">
        <v>18</v>
      </c>
      <c r="BE619" s="22">
        <v>0</v>
      </c>
      <c r="BF619" s="23">
        <v>0</v>
      </c>
      <c r="BG619" s="24" t="s">
        <v>62</v>
      </c>
      <c r="BI619" s="40">
        <v>18</v>
      </c>
      <c r="BJ619" s="22">
        <v>0.4617</v>
      </c>
      <c r="BK619" s="23">
        <v>8.1</v>
      </c>
      <c r="BL619" s="24" t="s">
        <v>48</v>
      </c>
    </row>
    <row r="620" spans="1:65" x14ac:dyDescent="0.4">
      <c r="A620" s="27">
        <v>19</v>
      </c>
      <c r="B620" s="14">
        <v>0.31</v>
      </c>
      <c r="C620" s="4">
        <v>218.6</v>
      </c>
      <c r="D620" s="28" t="s">
        <v>28</v>
      </c>
      <c r="E620" s="29"/>
      <c r="F620" s="27">
        <v>19</v>
      </c>
      <c r="G620" s="14">
        <v>0.31</v>
      </c>
      <c r="H620" s="4">
        <v>84.825000000000003</v>
      </c>
      <c r="I620" s="28" t="s">
        <v>87</v>
      </c>
      <c r="J620" s="29"/>
      <c r="K620" s="27">
        <v>19</v>
      </c>
      <c r="L620" s="14">
        <v>0.31</v>
      </c>
      <c r="M620" s="4">
        <v>52.509090909090908</v>
      </c>
      <c r="N620" s="28" t="s">
        <v>46</v>
      </c>
      <c r="O620" s="29"/>
      <c r="P620" s="27">
        <v>19</v>
      </c>
      <c r="Q620" s="14">
        <v>0.31</v>
      </c>
      <c r="R620" s="4">
        <v>56.036842105263155</v>
      </c>
      <c r="S620" s="28" t="s">
        <v>64</v>
      </c>
      <c r="T620" s="29"/>
      <c r="U620" s="27">
        <v>19</v>
      </c>
      <c r="V620" s="14">
        <v>0.31</v>
      </c>
      <c r="W620" s="4">
        <v>123.14000000000001</v>
      </c>
      <c r="X620" s="28" t="s">
        <v>39</v>
      </c>
      <c r="Y620" s="29"/>
      <c r="Z620" s="27">
        <v>19</v>
      </c>
      <c r="AA620" s="14">
        <v>0.31</v>
      </c>
      <c r="AB620" s="4">
        <v>93.1</v>
      </c>
      <c r="AC620" s="28" t="s">
        <v>63</v>
      </c>
      <c r="AD620" s="29"/>
      <c r="AE620" s="27">
        <v>19</v>
      </c>
      <c r="AF620" s="14">
        <v>0.31</v>
      </c>
      <c r="AG620" s="4">
        <v>98.784000000000006</v>
      </c>
      <c r="AH620" s="28" t="s">
        <v>60</v>
      </c>
      <c r="AI620" s="29"/>
      <c r="AJ620" s="27">
        <v>19</v>
      </c>
      <c r="AK620" s="14">
        <v>0.31</v>
      </c>
      <c r="AL620" s="4">
        <v>45.500020999979</v>
      </c>
      <c r="AM620" s="28" t="s">
        <v>33</v>
      </c>
      <c r="AN620" s="29"/>
      <c r="AO620" s="27">
        <v>19</v>
      </c>
      <c r="AP620" s="14">
        <v>0.31</v>
      </c>
      <c r="AQ620" s="4">
        <v>133.6</v>
      </c>
      <c r="AR620" s="28" t="s">
        <v>39</v>
      </c>
      <c r="AS620" s="29"/>
      <c r="AT620" s="27">
        <v>19</v>
      </c>
      <c r="AU620" s="14">
        <v>0.31</v>
      </c>
      <c r="AV620" s="4">
        <v>80</v>
      </c>
      <c r="AW620" s="28" t="s">
        <v>21</v>
      </c>
      <c r="AX620" s="29"/>
      <c r="AY620" s="27">
        <v>19</v>
      </c>
      <c r="AZ620" s="14">
        <v>0.31</v>
      </c>
      <c r="BA620" s="4">
        <v>48.6</v>
      </c>
      <c r="BB620" s="28" t="s">
        <v>30</v>
      </c>
      <c r="BC620" s="29"/>
      <c r="BD620" s="27">
        <v>19</v>
      </c>
      <c r="BE620" s="14">
        <v>0.31</v>
      </c>
      <c r="BF620" s="4">
        <v>0</v>
      </c>
      <c r="BG620" s="28" t="s">
        <v>62</v>
      </c>
      <c r="BH620" s="29"/>
      <c r="BI620" s="27">
        <v>19</v>
      </c>
      <c r="BJ620" s="14">
        <v>0.31</v>
      </c>
      <c r="BK620" s="4">
        <v>103.92</v>
      </c>
      <c r="BL620" s="28" t="s">
        <v>57</v>
      </c>
      <c r="BM620" s="29"/>
    </row>
    <row r="621" spans="1:65" x14ac:dyDescent="0.4">
      <c r="A621" s="27">
        <v>20</v>
      </c>
      <c r="B621" s="14">
        <v>0.3</v>
      </c>
      <c r="C621" s="4">
        <v>255.6</v>
      </c>
      <c r="D621" s="28" t="s">
        <v>40</v>
      </c>
      <c r="E621" s="30"/>
      <c r="F621" s="27">
        <v>20</v>
      </c>
      <c r="G621" s="14">
        <v>0.3</v>
      </c>
      <c r="H621" s="4">
        <v>85.53125</v>
      </c>
      <c r="I621" s="28" t="s">
        <v>57</v>
      </c>
      <c r="J621" s="30"/>
      <c r="K621" s="27">
        <v>20</v>
      </c>
      <c r="L621" s="14">
        <v>0.3</v>
      </c>
      <c r="M621" s="4">
        <v>79.47</v>
      </c>
      <c r="N621" s="28" t="s">
        <v>19</v>
      </c>
      <c r="O621" s="30"/>
      <c r="P621" s="27">
        <v>20</v>
      </c>
      <c r="Q621" s="14">
        <v>0.3</v>
      </c>
      <c r="R621" s="4">
        <v>132.30000000000001</v>
      </c>
      <c r="S621" s="28" t="s">
        <v>19</v>
      </c>
      <c r="T621" s="30"/>
      <c r="U621" s="27">
        <v>20</v>
      </c>
      <c r="V621" s="14">
        <v>0.3</v>
      </c>
      <c r="W621" s="4">
        <v>141</v>
      </c>
      <c r="X621" s="28" t="s">
        <v>21</v>
      </c>
      <c r="Y621" s="30"/>
      <c r="Z621" s="27">
        <v>20</v>
      </c>
      <c r="AA621" s="14">
        <v>0.3</v>
      </c>
      <c r="AB621" s="4">
        <v>188.4</v>
      </c>
      <c r="AC621" s="28" t="s">
        <v>45</v>
      </c>
      <c r="AD621" s="30"/>
      <c r="AE621" s="27">
        <v>20</v>
      </c>
      <c r="AF621" s="14">
        <v>0.3</v>
      </c>
      <c r="AG621" s="4">
        <v>63.4</v>
      </c>
      <c r="AH621" s="28" t="s">
        <v>48</v>
      </c>
      <c r="AI621" s="30"/>
      <c r="AJ621" s="27">
        <v>20</v>
      </c>
      <c r="AK621" s="14">
        <v>0.3</v>
      </c>
      <c r="AL621" s="4">
        <v>55.545652173913048</v>
      </c>
      <c r="AM621" s="28" t="s">
        <v>57</v>
      </c>
      <c r="AN621" s="30"/>
      <c r="AO621" s="27">
        <v>20</v>
      </c>
      <c r="AP621" s="14">
        <v>0.3</v>
      </c>
      <c r="AQ621" s="4">
        <v>243.1</v>
      </c>
      <c r="AR621" s="28" t="s">
        <v>49</v>
      </c>
      <c r="AS621" s="30"/>
      <c r="AT621" s="27">
        <v>20</v>
      </c>
      <c r="AU621" s="14">
        <v>0.3</v>
      </c>
      <c r="AV621" s="4">
        <v>122.56666666666666</v>
      </c>
      <c r="AW621" s="28" t="s">
        <v>30</v>
      </c>
      <c r="AX621" s="30"/>
      <c r="AY621" s="27">
        <v>20</v>
      </c>
      <c r="AZ621" s="14">
        <v>0.3</v>
      </c>
      <c r="BA621" s="4">
        <v>62.6</v>
      </c>
      <c r="BB621" s="28" t="s">
        <v>24</v>
      </c>
      <c r="BC621" s="30"/>
      <c r="BD621" s="27">
        <v>20</v>
      </c>
      <c r="BE621" s="14">
        <v>0.3</v>
      </c>
      <c r="BF621" s="4">
        <v>0</v>
      </c>
      <c r="BG621" s="28" t="s">
        <v>62</v>
      </c>
      <c r="BH621" s="30"/>
      <c r="BI621" s="27">
        <v>20</v>
      </c>
      <c r="BJ621" s="14">
        <v>0.3</v>
      </c>
      <c r="BK621" s="4">
        <v>227.9</v>
      </c>
      <c r="BL621" s="28" t="s">
        <v>53</v>
      </c>
      <c r="BM621" s="30"/>
    </row>
    <row r="622" spans="1:65" x14ac:dyDescent="0.4">
      <c r="A622" s="27">
        <v>21</v>
      </c>
      <c r="B622" s="14">
        <v>0.28999999999999998</v>
      </c>
      <c r="C622" s="4">
        <v>359.1</v>
      </c>
      <c r="D622" s="28" t="s">
        <v>23</v>
      </c>
      <c r="E622" s="31"/>
      <c r="F622" s="27">
        <v>21</v>
      </c>
      <c r="G622" s="14">
        <v>0.28999999999999998</v>
      </c>
      <c r="H622" s="4">
        <v>188.5</v>
      </c>
      <c r="I622" s="28" t="s">
        <v>53</v>
      </c>
      <c r="J622" s="31"/>
      <c r="K622" s="27">
        <v>21</v>
      </c>
      <c r="L622" s="14">
        <v>0.28999999999999998</v>
      </c>
      <c r="M622" s="4">
        <v>121.2</v>
      </c>
      <c r="N622" s="28" t="s">
        <v>39</v>
      </c>
      <c r="O622" s="31"/>
      <c r="P622" s="27">
        <v>21</v>
      </c>
      <c r="Q622" s="14">
        <v>0.28999999999999998</v>
      </c>
      <c r="R622" s="4">
        <v>123.1</v>
      </c>
      <c r="S622" s="28" t="s">
        <v>51</v>
      </c>
      <c r="T622" s="31"/>
      <c r="U622" s="27">
        <v>21</v>
      </c>
      <c r="V622" s="14">
        <v>0.28999999999999998</v>
      </c>
      <c r="W622" s="4">
        <v>270.89999999999998</v>
      </c>
      <c r="X622" s="28" t="s">
        <v>37</v>
      </c>
      <c r="Y622" s="31"/>
      <c r="Z622" s="27">
        <v>21</v>
      </c>
      <c r="AA622" s="14">
        <v>0.28999999999999998</v>
      </c>
      <c r="AB622" s="4">
        <v>106.6</v>
      </c>
      <c r="AC622" s="28" t="s">
        <v>25</v>
      </c>
      <c r="AD622" s="31"/>
      <c r="AE622" s="27">
        <v>21</v>
      </c>
      <c r="AF622" s="14">
        <v>0.28999999999999998</v>
      </c>
      <c r="AG622" s="4">
        <v>102.27200000000001</v>
      </c>
      <c r="AH622" s="28" t="s">
        <v>22</v>
      </c>
      <c r="AI622" s="31"/>
      <c r="AJ622" s="27">
        <v>21</v>
      </c>
      <c r="AK622" s="14">
        <v>0.28999999999999998</v>
      </c>
      <c r="AL622" s="4">
        <v>133.69999999999999</v>
      </c>
      <c r="AM622" s="28" t="s">
        <v>23</v>
      </c>
      <c r="AN622" s="31"/>
      <c r="AO622" s="27">
        <v>21</v>
      </c>
      <c r="AP622" s="14">
        <v>0.28999999999999998</v>
      </c>
      <c r="AQ622" s="4">
        <v>177.42500000000001</v>
      </c>
      <c r="AR622" s="28" t="s">
        <v>26</v>
      </c>
      <c r="AS622" s="31"/>
      <c r="AT622" s="27">
        <v>21</v>
      </c>
      <c r="AU622" s="14">
        <v>0.28999999999999998</v>
      </c>
      <c r="AV622" s="4">
        <v>132.80000000000001</v>
      </c>
      <c r="AW622" s="28" t="s">
        <v>19</v>
      </c>
      <c r="AX622" s="31"/>
      <c r="AY622" s="27">
        <v>21</v>
      </c>
      <c r="AZ622" s="14">
        <v>0.28999999999999998</v>
      </c>
      <c r="BA622" s="4">
        <v>94.5</v>
      </c>
      <c r="BB622" s="28" t="s">
        <v>31</v>
      </c>
      <c r="BC622" s="31"/>
      <c r="BD622" s="27">
        <v>21</v>
      </c>
      <c r="BE622" s="14">
        <v>0.28999999999999998</v>
      </c>
      <c r="BF622" s="4">
        <v>0</v>
      </c>
      <c r="BG622" s="28" t="s">
        <v>62</v>
      </c>
      <c r="BH622" s="31"/>
      <c r="BI622" s="27">
        <v>21</v>
      </c>
      <c r="BJ622" s="14">
        <v>0.28999999999999998</v>
      </c>
      <c r="BK622" s="4">
        <v>184.3</v>
      </c>
      <c r="BL622" s="28" t="s">
        <v>50</v>
      </c>
      <c r="BM622" s="31"/>
    </row>
    <row r="623" spans="1:65" x14ac:dyDescent="0.4">
      <c r="A623" s="27">
        <v>22</v>
      </c>
      <c r="B623" s="14">
        <v>0.28000000000000003</v>
      </c>
      <c r="C623" s="4">
        <v>0</v>
      </c>
      <c r="D623" s="28" t="s">
        <v>62</v>
      </c>
      <c r="E623" s="32"/>
      <c r="F623" s="27">
        <v>22</v>
      </c>
      <c r="G623" s="14">
        <v>0.28000000000000003</v>
      </c>
      <c r="H623" s="4">
        <v>94.5</v>
      </c>
      <c r="I623" s="28" t="s">
        <v>25</v>
      </c>
      <c r="J623" s="32"/>
      <c r="K623" s="27">
        <v>22</v>
      </c>
      <c r="L623" s="14">
        <v>0.28000000000000003</v>
      </c>
      <c r="M623" s="4">
        <v>211</v>
      </c>
      <c r="N623" s="28" t="s">
        <v>21</v>
      </c>
      <c r="O623" s="32"/>
      <c r="P623" s="27">
        <v>22</v>
      </c>
      <c r="Q623" s="14">
        <v>0.28000000000000003</v>
      </c>
      <c r="R623" s="4">
        <v>65.7</v>
      </c>
      <c r="S623" s="28" t="s">
        <v>33</v>
      </c>
      <c r="T623" s="32"/>
      <c r="U623" s="27">
        <v>22</v>
      </c>
      <c r="V623" s="14">
        <v>0.28000000000000003</v>
      </c>
      <c r="W623" s="4">
        <v>521</v>
      </c>
      <c r="X623" s="28" t="s">
        <v>50</v>
      </c>
      <c r="Y623" s="32"/>
      <c r="Z623" s="27">
        <v>22</v>
      </c>
      <c r="AA623" s="14">
        <v>0.28000000000000003</v>
      </c>
      <c r="AB623" s="4">
        <v>165.3</v>
      </c>
      <c r="AC623" s="28" t="s">
        <v>64</v>
      </c>
      <c r="AD623" s="32"/>
      <c r="AE623" s="27">
        <v>22</v>
      </c>
      <c r="AF623" s="14">
        <v>0.28000000000000003</v>
      </c>
      <c r="AG623" s="4">
        <v>103.10002399997599</v>
      </c>
      <c r="AH623" s="28" t="s">
        <v>27</v>
      </c>
      <c r="AI623" s="32"/>
      <c r="AJ623" s="27">
        <v>22</v>
      </c>
      <c r="AK623" s="14">
        <v>0.28000000000000003</v>
      </c>
      <c r="AL623" s="4">
        <v>65.41538461538461</v>
      </c>
      <c r="AM623" s="28" t="s">
        <v>55</v>
      </c>
      <c r="AN623" s="32"/>
      <c r="AO623" s="27">
        <v>22</v>
      </c>
      <c r="AP623" s="14">
        <v>0.28000000000000003</v>
      </c>
      <c r="AQ623" s="4">
        <v>215.100023999976</v>
      </c>
      <c r="AR623" s="28" t="s">
        <v>19</v>
      </c>
      <c r="AS623" s="32"/>
      <c r="AT623" s="27">
        <v>22</v>
      </c>
      <c r="AU623" s="14">
        <v>0.28000000000000003</v>
      </c>
      <c r="AV623" s="4">
        <v>199.15</v>
      </c>
      <c r="AW623" s="28" t="s">
        <v>37</v>
      </c>
      <c r="AX623" s="32"/>
      <c r="AY623" s="27">
        <v>22</v>
      </c>
      <c r="AZ623" s="14">
        <v>0.28000000000000003</v>
      </c>
      <c r="BA623" s="4">
        <v>0</v>
      </c>
      <c r="BB623" s="28" t="s">
        <v>62</v>
      </c>
      <c r="BC623" s="32"/>
      <c r="BD623" s="27">
        <v>22</v>
      </c>
      <c r="BE623" s="14">
        <v>0.28000000000000003</v>
      </c>
      <c r="BF623" s="4">
        <v>0</v>
      </c>
      <c r="BG623" s="28" t="s">
        <v>62</v>
      </c>
      <c r="BH623" s="32"/>
      <c r="BI623" s="27">
        <v>22</v>
      </c>
      <c r="BJ623" s="14">
        <v>0.28000000000000003</v>
      </c>
      <c r="BK623" s="4">
        <v>292</v>
      </c>
      <c r="BL623" s="28" t="s">
        <v>32</v>
      </c>
      <c r="BM623" s="32"/>
    </row>
    <row r="624" spans="1:65" x14ac:dyDescent="0.4">
      <c r="A624" s="27">
        <v>23</v>
      </c>
      <c r="B624" s="14">
        <v>0.27</v>
      </c>
      <c r="C624" s="4">
        <v>0</v>
      </c>
      <c r="D624" s="28" t="s">
        <v>62</v>
      </c>
      <c r="E624" s="32"/>
      <c r="F624" s="27">
        <v>23</v>
      </c>
      <c r="G624" s="14">
        <v>0.27</v>
      </c>
      <c r="H624" s="4">
        <v>96.1</v>
      </c>
      <c r="I624" s="28" t="s">
        <v>21</v>
      </c>
      <c r="J624" s="32"/>
      <c r="K624" s="27">
        <v>23</v>
      </c>
      <c r="L624" s="14">
        <v>0.27</v>
      </c>
      <c r="M624" s="4">
        <v>91.9</v>
      </c>
      <c r="N624" s="28" t="s">
        <v>45</v>
      </c>
      <c r="O624" s="32"/>
      <c r="P624" s="27">
        <v>23</v>
      </c>
      <c r="Q624" s="14">
        <v>0.27</v>
      </c>
      <c r="R624" s="4">
        <v>75.400000000000006</v>
      </c>
      <c r="S624" s="28" t="s">
        <v>39</v>
      </c>
      <c r="T624" s="32"/>
      <c r="U624" s="27">
        <v>23</v>
      </c>
      <c r="V624" s="14">
        <v>0.27</v>
      </c>
      <c r="W624" s="4">
        <v>193.2</v>
      </c>
      <c r="X624" s="28" t="s">
        <v>22</v>
      </c>
      <c r="Y624" s="32"/>
      <c r="Z624" s="27">
        <v>23</v>
      </c>
      <c r="AA624" s="14">
        <v>0.27</v>
      </c>
      <c r="AB624" s="4">
        <v>122.9</v>
      </c>
      <c r="AC624" s="28" t="s">
        <v>21</v>
      </c>
      <c r="AD624" s="32"/>
      <c r="AE624" s="27">
        <v>23</v>
      </c>
      <c r="AF624" s="14">
        <v>0.27</v>
      </c>
      <c r="AG624" s="4">
        <v>113.40000000000002</v>
      </c>
      <c r="AH624" s="28" t="s">
        <v>61</v>
      </c>
      <c r="AI624" s="32"/>
      <c r="AJ624" s="27">
        <v>23</v>
      </c>
      <c r="AK624" s="14">
        <v>0.27</v>
      </c>
      <c r="AL624" s="4">
        <v>74.364705882352936</v>
      </c>
      <c r="AM624" s="28" t="s">
        <v>61</v>
      </c>
      <c r="AN624" s="32"/>
      <c r="AO624" s="27">
        <v>23</v>
      </c>
      <c r="AP624" s="14">
        <v>0.27</v>
      </c>
      <c r="AQ624" s="4">
        <v>235.26666666666668</v>
      </c>
      <c r="AR624" s="28" t="s">
        <v>65</v>
      </c>
      <c r="AS624" s="32"/>
      <c r="AT624" s="27">
        <v>23</v>
      </c>
      <c r="AU624" s="14">
        <v>0.27</v>
      </c>
      <c r="AV624" s="4">
        <v>173.7</v>
      </c>
      <c r="AW624" s="28" t="s">
        <v>46</v>
      </c>
      <c r="AX624" s="32"/>
      <c r="AY624" s="27">
        <v>23</v>
      </c>
      <c r="AZ624" s="14">
        <v>0.27</v>
      </c>
      <c r="BA624" s="4">
        <v>0</v>
      </c>
      <c r="BB624" s="28" t="s">
        <v>62</v>
      </c>
      <c r="BC624" s="32"/>
      <c r="BD624" s="27">
        <v>23</v>
      </c>
      <c r="BE624" s="14">
        <v>0.27</v>
      </c>
      <c r="BF624" s="4">
        <v>0</v>
      </c>
      <c r="BG624" s="28" t="s">
        <v>62</v>
      </c>
      <c r="BH624" s="32"/>
      <c r="BI624" s="27">
        <v>23</v>
      </c>
      <c r="BJ624" s="14">
        <v>0.27</v>
      </c>
      <c r="BK624" s="4">
        <v>113.6</v>
      </c>
      <c r="BL624" s="28" t="s">
        <v>34</v>
      </c>
      <c r="BM624" s="32"/>
    </row>
    <row r="625" spans="1:65" x14ac:dyDescent="0.4">
      <c r="A625" s="27">
        <v>24</v>
      </c>
      <c r="B625" s="14">
        <v>0.26</v>
      </c>
      <c r="C625" s="4">
        <v>0</v>
      </c>
      <c r="D625" s="41" t="s">
        <v>62</v>
      </c>
      <c r="E625" s="32"/>
      <c r="F625" s="27">
        <v>24</v>
      </c>
      <c r="G625" s="14">
        <v>0.26</v>
      </c>
      <c r="H625" s="4">
        <v>97.6</v>
      </c>
      <c r="I625" s="41" t="s">
        <v>59</v>
      </c>
      <c r="J625" s="32"/>
      <c r="K625" s="27">
        <v>24</v>
      </c>
      <c r="L625" s="14">
        <v>0.26</v>
      </c>
      <c r="M625" s="4">
        <v>191.1</v>
      </c>
      <c r="N625" s="41" t="s">
        <v>25</v>
      </c>
      <c r="O625" s="32"/>
      <c r="P625" s="27">
        <v>24</v>
      </c>
      <c r="Q625" s="14">
        <v>0.26</v>
      </c>
      <c r="R625" s="4">
        <v>116.9</v>
      </c>
      <c r="S625" s="41" t="s">
        <v>28</v>
      </c>
      <c r="T625" s="32"/>
      <c r="U625" s="27">
        <v>24</v>
      </c>
      <c r="V625" s="14">
        <v>0.26</v>
      </c>
      <c r="W625" s="4">
        <v>338.6</v>
      </c>
      <c r="X625" s="41" t="s">
        <v>49</v>
      </c>
      <c r="Y625" s="32"/>
      <c r="Z625" s="27">
        <v>24</v>
      </c>
      <c r="AA625" s="14">
        <v>0.26</v>
      </c>
      <c r="AB625" s="4">
        <v>132.5</v>
      </c>
      <c r="AC625" s="41" t="s">
        <v>40</v>
      </c>
      <c r="AD625" s="32"/>
      <c r="AE625" s="27">
        <v>24</v>
      </c>
      <c r="AF625" s="14">
        <v>0.26</v>
      </c>
      <c r="AG625" s="4">
        <v>124.28</v>
      </c>
      <c r="AH625" s="41" t="s">
        <v>29</v>
      </c>
      <c r="AI625" s="32"/>
      <c r="AJ625" s="27">
        <v>24</v>
      </c>
      <c r="AK625" s="14">
        <v>0.26</v>
      </c>
      <c r="AL625" s="4">
        <v>83.946666666666673</v>
      </c>
      <c r="AM625" s="41" t="s">
        <v>63</v>
      </c>
      <c r="AN625" s="32"/>
      <c r="AO625" s="27">
        <v>24</v>
      </c>
      <c r="AP625" s="14">
        <v>0.26</v>
      </c>
      <c r="AQ625" s="4">
        <v>380.8</v>
      </c>
      <c r="AR625" s="41" t="s">
        <v>33</v>
      </c>
      <c r="AS625" s="32"/>
      <c r="AT625" s="27">
        <v>24</v>
      </c>
      <c r="AU625" s="14">
        <v>0.26</v>
      </c>
      <c r="AV625" s="4">
        <v>341.4</v>
      </c>
      <c r="AW625" s="41" t="s">
        <v>45</v>
      </c>
      <c r="AX625" s="32"/>
      <c r="AY625" s="27">
        <v>24</v>
      </c>
      <c r="AZ625" s="14">
        <v>0.26</v>
      </c>
      <c r="BA625" s="4">
        <v>0</v>
      </c>
      <c r="BB625" s="41" t="s">
        <v>62</v>
      </c>
      <c r="BC625" s="32"/>
      <c r="BD625" s="27">
        <v>24</v>
      </c>
      <c r="BE625" s="14">
        <v>0.26</v>
      </c>
      <c r="BF625" s="4">
        <v>0</v>
      </c>
      <c r="BG625" s="41" t="s">
        <v>62</v>
      </c>
      <c r="BH625" s="32"/>
      <c r="BI625" s="27">
        <v>24</v>
      </c>
      <c r="BJ625" s="14">
        <v>0.26</v>
      </c>
      <c r="BK625" s="4">
        <v>136.25454545454545</v>
      </c>
      <c r="BL625" s="41" t="s">
        <v>93</v>
      </c>
      <c r="BM625" s="32"/>
    </row>
    <row r="626" spans="1:65" ht="19.5" thickBot="1" x14ac:dyDescent="0.45">
      <c r="A626" s="27">
        <v>25</v>
      </c>
      <c r="B626" s="14">
        <v>0.25</v>
      </c>
      <c r="C626" s="4">
        <v>0</v>
      </c>
      <c r="D626" s="41" t="s">
        <v>62</v>
      </c>
      <c r="E626" s="33"/>
      <c r="F626" s="27">
        <v>25</v>
      </c>
      <c r="G626" s="14">
        <v>0.25</v>
      </c>
      <c r="H626" s="4">
        <v>142.69999999999999</v>
      </c>
      <c r="I626" s="41" t="s">
        <v>33</v>
      </c>
      <c r="J626" s="33"/>
      <c r="K626" s="27">
        <v>25</v>
      </c>
      <c r="L626" s="14">
        <v>0.25</v>
      </c>
      <c r="M626" s="4">
        <v>114</v>
      </c>
      <c r="N626" s="41" t="s">
        <v>68</v>
      </c>
      <c r="O626" s="33"/>
      <c r="P626" s="27">
        <v>25</v>
      </c>
      <c r="Q626" s="14">
        <v>0.25</v>
      </c>
      <c r="R626" s="4">
        <v>88.1</v>
      </c>
      <c r="S626" s="41" t="s">
        <v>61</v>
      </c>
      <c r="T626" s="33"/>
      <c r="U626" s="27">
        <v>25</v>
      </c>
      <c r="V626" s="14">
        <v>0.25</v>
      </c>
      <c r="W626" s="4">
        <v>211.6</v>
      </c>
      <c r="X626" s="41" t="s">
        <v>61</v>
      </c>
      <c r="Y626" s="33"/>
      <c r="Z626" s="27">
        <v>25</v>
      </c>
      <c r="AA626" s="14">
        <v>0.25</v>
      </c>
      <c r="AB626" s="4">
        <v>138.5</v>
      </c>
      <c r="AC626" s="41" t="s">
        <v>30</v>
      </c>
      <c r="AD626" s="33"/>
      <c r="AE626" s="27">
        <v>25</v>
      </c>
      <c r="AF626" s="14">
        <v>0.25</v>
      </c>
      <c r="AG626" s="4">
        <v>386.3</v>
      </c>
      <c r="AH626" s="41" t="s">
        <v>39</v>
      </c>
      <c r="AI626" s="33"/>
      <c r="AJ626" s="27">
        <v>25</v>
      </c>
      <c r="AK626" s="14">
        <v>0.25</v>
      </c>
      <c r="AL626" s="4">
        <v>136.4</v>
      </c>
      <c r="AM626" s="41" t="s">
        <v>59</v>
      </c>
      <c r="AN626" s="33"/>
      <c r="AO626" s="27">
        <v>25</v>
      </c>
      <c r="AP626" s="14">
        <v>0.25</v>
      </c>
      <c r="AQ626" s="4">
        <v>503.5</v>
      </c>
      <c r="AR626" s="41" t="s">
        <v>43</v>
      </c>
      <c r="AS626" s="33"/>
      <c r="AT626" s="27">
        <v>25</v>
      </c>
      <c r="AU626" s="14">
        <v>0.25</v>
      </c>
      <c r="AV626" s="4">
        <v>182.1</v>
      </c>
      <c r="AW626" s="41" t="s">
        <v>27</v>
      </c>
      <c r="AX626" s="33"/>
      <c r="AY626" s="27">
        <v>25</v>
      </c>
      <c r="AZ626" s="14">
        <v>0.25</v>
      </c>
      <c r="BA626" s="4">
        <v>0</v>
      </c>
      <c r="BB626" s="41" t="s">
        <v>62</v>
      </c>
      <c r="BC626" s="33"/>
      <c r="BD626" s="27">
        <v>25</v>
      </c>
      <c r="BE626" s="14">
        <v>0.25</v>
      </c>
      <c r="BF626" s="4">
        <v>0</v>
      </c>
      <c r="BG626" s="41" t="s">
        <v>62</v>
      </c>
      <c r="BH626" s="33"/>
      <c r="BI626" s="27">
        <v>25</v>
      </c>
      <c r="BJ626" s="14">
        <v>0.25</v>
      </c>
      <c r="BK626" s="4">
        <v>125.5</v>
      </c>
      <c r="BL626" s="41" t="s">
        <v>49</v>
      </c>
      <c r="BM626" s="33"/>
    </row>
    <row r="627" spans="1:65" ht="19.5" thickBot="1" x14ac:dyDescent="0.45">
      <c r="A627" s="27">
        <v>26</v>
      </c>
      <c r="B627" s="14">
        <v>0.24</v>
      </c>
      <c r="C627" s="4">
        <v>0</v>
      </c>
      <c r="D627" s="28" t="s">
        <v>62</v>
      </c>
      <c r="E627" s="35"/>
      <c r="F627" s="27">
        <v>26</v>
      </c>
      <c r="G627" s="14">
        <v>0.24</v>
      </c>
      <c r="H627" s="4">
        <v>108.3</v>
      </c>
      <c r="I627" s="28" t="s">
        <v>49</v>
      </c>
      <c r="J627" s="35"/>
      <c r="K627" s="27">
        <v>26</v>
      </c>
      <c r="L627" s="14">
        <v>0.24</v>
      </c>
      <c r="M627" s="4">
        <v>135.69999999999999</v>
      </c>
      <c r="N627" s="28" t="s">
        <v>54</v>
      </c>
      <c r="O627" s="35"/>
      <c r="P627" s="27">
        <v>26</v>
      </c>
      <c r="Q627" s="14">
        <v>0.24</v>
      </c>
      <c r="R627" s="4">
        <v>91.6</v>
      </c>
      <c r="S627" s="28" t="s">
        <v>53</v>
      </c>
      <c r="T627" s="35"/>
      <c r="U627" s="27">
        <v>26</v>
      </c>
      <c r="V627" s="14">
        <v>0.24</v>
      </c>
      <c r="W627" s="4">
        <v>564.4</v>
      </c>
      <c r="X627" s="28" t="s">
        <v>19</v>
      </c>
      <c r="Y627" s="35"/>
      <c r="Z627" s="27">
        <v>26</v>
      </c>
      <c r="AA627" s="14">
        <v>0.24</v>
      </c>
      <c r="AB627" s="4">
        <v>252.3</v>
      </c>
      <c r="AC627" s="28" t="s">
        <v>39</v>
      </c>
      <c r="AD627" s="35"/>
      <c r="AE627" s="27">
        <v>26</v>
      </c>
      <c r="AF627" s="14">
        <v>0.24</v>
      </c>
      <c r="AG627" s="4">
        <v>166.1</v>
      </c>
      <c r="AH627" s="28" t="s">
        <v>33</v>
      </c>
      <c r="AI627" s="35"/>
      <c r="AJ627" s="27">
        <v>26</v>
      </c>
      <c r="AK627" s="14">
        <v>0.24</v>
      </c>
      <c r="AL627" s="4">
        <v>197.9</v>
      </c>
      <c r="AM627" s="28" t="s">
        <v>56</v>
      </c>
      <c r="AN627" s="35"/>
      <c r="AO627" s="27">
        <v>26</v>
      </c>
      <c r="AP627" s="14">
        <v>0.24</v>
      </c>
      <c r="AQ627" s="4">
        <v>510.6</v>
      </c>
      <c r="AR627" s="28" t="s">
        <v>36</v>
      </c>
      <c r="AS627" s="35"/>
      <c r="AT627" s="27">
        <v>26</v>
      </c>
      <c r="AU627" s="14">
        <v>0.24</v>
      </c>
      <c r="AV627" s="4">
        <v>682.8</v>
      </c>
      <c r="AW627" s="28" t="s">
        <v>28</v>
      </c>
      <c r="AX627" s="35"/>
      <c r="AY627" s="27">
        <v>26</v>
      </c>
      <c r="AZ627" s="14">
        <v>0.24</v>
      </c>
      <c r="BA627" s="4">
        <v>0</v>
      </c>
      <c r="BB627" s="28" t="s">
        <v>62</v>
      </c>
      <c r="BC627" s="35"/>
      <c r="BD627" s="27">
        <v>26</v>
      </c>
      <c r="BE627" s="14">
        <v>0.24</v>
      </c>
      <c r="BF627" s="4">
        <v>0</v>
      </c>
      <c r="BG627" s="28" t="s">
        <v>62</v>
      </c>
      <c r="BH627" s="35"/>
      <c r="BI627" s="27">
        <v>26</v>
      </c>
      <c r="BJ627" s="14">
        <v>0.24</v>
      </c>
      <c r="BK627" s="4">
        <v>133.69090909090909</v>
      </c>
      <c r="BL627" s="28" t="s">
        <v>88</v>
      </c>
      <c r="BM627" s="35"/>
    </row>
    <row r="628" spans="1:65" x14ac:dyDescent="0.4">
      <c r="A628" s="27">
        <v>27</v>
      </c>
      <c r="B628" s="14">
        <v>0.23</v>
      </c>
      <c r="C628" s="4">
        <v>0</v>
      </c>
      <c r="D628" s="28" t="s">
        <v>62</v>
      </c>
      <c r="E628" s="36"/>
      <c r="F628" s="27">
        <v>27</v>
      </c>
      <c r="G628" s="14">
        <v>0.23</v>
      </c>
      <c r="H628" s="4">
        <v>155.30000000000001</v>
      </c>
      <c r="I628" s="28" t="s">
        <v>63</v>
      </c>
      <c r="J628" s="36"/>
      <c r="K628" s="27">
        <v>27</v>
      </c>
      <c r="L628" s="14">
        <v>0.23</v>
      </c>
      <c r="M628" s="4">
        <v>140.19999999999999</v>
      </c>
      <c r="N628" s="28" t="s">
        <v>63</v>
      </c>
      <c r="O628" s="36"/>
      <c r="P628" s="27">
        <v>27</v>
      </c>
      <c r="Q628" s="14">
        <v>0.23</v>
      </c>
      <c r="R628" s="4">
        <v>174</v>
      </c>
      <c r="S628" s="28" t="s">
        <v>83</v>
      </c>
      <c r="T628" s="36"/>
      <c r="U628" s="27">
        <v>27</v>
      </c>
      <c r="V628" s="14">
        <v>0.23</v>
      </c>
      <c r="W628" s="4">
        <v>222.2</v>
      </c>
      <c r="X628" s="28" t="s">
        <v>41</v>
      </c>
      <c r="Y628" s="36"/>
      <c r="Z628" s="27">
        <v>27</v>
      </c>
      <c r="AA628" s="14">
        <v>0.23</v>
      </c>
      <c r="AB628" s="4">
        <v>191</v>
      </c>
      <c r="AC628" s="28" t="s">
        <v>88</v>
      </c>
      <c r="AD628" s="36"/>
      <c r="AE628" s="27">
        <v>27</v>
      </c>
      <c r="AF628" s="14">
        <v>0.23</v>
      </c>
      <c r="AG628" s="4">
        <v>174.1</v>
      </c>
      <c r="AH628" s="28" t="s">
        <v>43</v>
      </c>
      <c r="AI628" s="36"/>
      <c r="AJ628" s="27">
        <v>27</v>
      </c>
      <c r="AK628" s="14">
        <v>0.23</v>
      </c>
      <c r="AL628" s="20">
        <v>102.5</v>
      </c>
      <c r="AM628" s="28" t="s">
        <v>70</v>
      </c>
      <c r="AN628" s="36"/>
      <c r="AO628" s="27">
        <v>27</v>
      </c>
      <c r="AP628" s="14">
        <v>0.23</v>
      </c>
      <c r="AQ628" s="4">
        <v>699.9</v>
      </c>
      <c r="AR628" s="28" t="s">
        <v>54</v>
      </c>
      <c r="AS628" s="36"/>
      <c r="AT628" s="27">
        <v>27</v>
      </c>
      <c r="AU628" s="14">
        <v>0.23</v>
      </c>
      <c r="AV628" s="4">
        <v>289.5</v>
      </c>
      <c r="AW628" s="28" t="s">
        <v>40</v>
      </c>
      <c r="AX628" s="36"/>
      <c r="AY628" s="27">
        <v>27</v>
      </c>
      <c r="AZ628" s="14">
        <v>0.23</v>
      </c>
      <c r="BA628" s="4">
        <v>0</v>
      </c>
      <c r="BB628" s="28" t="s">
        <v>62</v>
      </c>
      <c r="BC628" s="36"/>
      <c r="BD628" s="27">
        <v>27</v>
      </c>
      <c r="BE628" s="14">
        <v>0.23</v>
      </c>
      <c r="BF628" s="4">
        <v>0</v>
      </c>
      <c r="BG628" s="28" t="s">
        <v>62</v>
      </c>
      <c r="BH628" s="36"/>
      <c r="BI628" s="27">
        <v>27</v>
      </c>
      <c r="BJ628" s="14">
        <v>0.23</v>
      </c>
      <c r="BK628" s="4">
        <v>292</v>
      </c>
      <c r="BL628" s="28" t="s">
        <v>32</v>
      </c>
      <c r="BM628" s="36"/>
    </row>
    <row r="629" spans="1:65" x14ac:dyDescent="0.4">
      <c r="A629" s="27">
        <v>28</v>
      </c>
      <c r="B629" s="14">
        <v>0.22</v>
      </c>
      <c r="C629" s="4">
        <v>0</v>
      </c>
      <c r="D629" s="28" t="s">
        <v>62</v>
      </c>
      <c r="F629" s="27">
        <v>28</v>
      </c>
      <c r="G629" s="14">
        <v>0.22</v>
      </c>
      <c r="H629" s="4">
        <v>251.4</v>
      </c>
      <c r="I629" s="28" t="s">
        <v>20</v>
      </c>
      <c r="K629" s="27">
        <v>28</v>
      </c>
      <c r="L629" s="14">
        <v>0.22</v>
      </c>
      <c r="M629" s="4">
        <v>216.6</v>
      </c>
      <c r="N629" s="28" t="s">
        <v>38</v>
      </c>
      <c r="P629" s="27">
        <v>28</v>
      </c>
      <c r="Q629" s="14">
        <v>0.22</v>
      </c>
      <c r="R629" s="4">
        <v>165.8</v>
      </c>
      <c r="S629" s="28" t="s">
        <v>34</v>
      </c>
      <c r="U629" s="27">
        <v>28</v>
      </c>
      <c r="V629" s="14">
        <v>0.22</v>
      </c>
      <c r="W629" s="4">
        <v>376.2</v>
      </c>
      <c r="X629" s="28" t="s">
        <v>23</v>
      </c>
      <c r="Z629" s="27">
        <v>28</v>
      </c>
      <c r="AA629" s="14">
        <v>0.22</v>
      </c>
      <c r="AB629" s="4">
        <v>264.10000000000002</v>
      </c>
      <c r="AC629" s="28" t="s">
        <v>19</v>
      </c>
      <c r="AE629" s="27">
        <v>28</v>
      </c>
      <c r="AF629" s="14">
        <v>0.22</v>
      </c>
      <c r="AG629" s="4">
        <v>225.9</v>
      </c>
      <c r="AH629" s="28" t="s">
        <v>41</v>
      </c>
      <c r="AJ629" s="27">
        <v>28</v>
      </c>
      <c r="AK629" s="14">
        <v>0.22</v>
      </c>
      <c r="AL629" s="4">
        <v>109.7</v>
      </c>
      <c r="AM629" s="28" t="s">
        <v>44</v>
      </c>
      <c r="AO629" s="27">
        <v>28</v>
      </c>
      <c r="AP629" s="14">
        <v>0.22</v>
      </c>
      <c r="AQ629" s="4">
        <v>592</v>
      </c>
      <c r="AR629" s="28" t="s">
        <v>31</v>
      </c>
      <c r="AT629" s="27">
        <v>28</v>
      </c>
      <c r="AU629" s="14">
        <v>0.22</v>
      </c>
      <c r="AV629" s="4">
        <v>562.29999999999995</v>
      </c>
      <c r="AW629" s="28" t="s">
        <v>51</v>
      </c>
      <c r="AY629" s="27">
        <v>28</v>
      </c>
      <c r="AZ629" s="14">
        <v>0.22</v>
      </c>
      <c r="BA629" s="4">
        <v>0</v>
      </c>
      <c r="BB629" s="28" t="s">
        <v>62</v>
      </c>
      <c r="BD629" s="27">
        <v>28</v>
      </c>
      <c r="BE629" s="14">
        <v>0.22</v>
      </c>
      <c r="BF629" s="4">
        <v>0</v>
      </c>
      <c r="BG629" s="28" t="s">
        <v>62</v>
      </c>
      <c r="BI629" s="27">
        <v>28</v>
      </c>
      <c r="BJ629" s="14">
        <v>0.22</v>
      </c>
      <c r="BK629" s="4">
        <v>157.5</v>
      </c>
      <c r="BL629" s="28" t="s">
        <v>121</v>
      </c>
    </row>
    <row r="630" spans="1:65" x14ac:dyDescent="0.4">
      <c r="A630" s="27">
        <v>29</v>
      </c>
      <c r="B630" s="14">
        <v>0.21</v>
      </c>
      <c r="C630" s="4">
        <v>0</v>
      </c>
      <c r="D630" s="28" t="s">
        <v>62</v>
      </c>
      <c r="F630" s="27">
        <v>29</v>
      </c>
      <c r="G630" s="14">
        <v>0.21</v>
      </c>
      <c r="H630" s="4">
        <v>124.1</v>
      </c>
      <c r="I630" s="28" t="s">
        <v>43</v>
      </c>
      <c r="K630" s="27">
        <v>29</v>
      </c>
      <c r="L630" s="14">
        <v>0.21</v>
      </c>
      <c r="M630" s="4">
        <v>146.19999999999999</v>
      </c>
      <c r="N630" s="28" t="s">
        <v>41</v>
      </c>
      <c r="P630" s="27">
        <v>29</v>
      </c>
      <c r="Q630" s="14">
        <v>0.21</v>
      </c>
      <c r="R630" s="4">
        <v>101.2</v>
      </c>
      <c r="S630" s="28" t="s">
        <v>66</v>
      </c>
      <c r="U630" s="27">
        <v>29</v>
      </c>
      <c r="V630" s="14">
        <v>0.21</v>
      </c>
      <c r="W630" s="4">
        <v>277.7</v>
      </c>
      <c r="X630" s="28" t="s">
        <v>26</v>
      </c>
      <c r="Z630" s="27">
        <v>29</v>
      </c>
      <c r="AA630" s="14">
        <v>0.21</v>
      </c>
      <c r="AB630" s="4">
        <v>165.3</v>
      </c>
      <c r="AC630" s="28" t="s">
        <v>64</v>
      </c>
      <c r="AE630" s="27">
        <v>29</v>
      </c>
      <c r="AF630" s="14">
        <v>0.21</v>
      </c>
      <c r="AG630" s="4">
        <v>0</v>
      </c>
      <c r="AH630" s="28" t="s">
        <v>62</v>
      </c>
      <c r="AJ630" s="27">
        <v>29</v>
      </c>
      <c r="AK630" s="14">
        <v>0.21</v>
      </c>
      <c r="AL630" s="4">
        <v>122.8</v>
      </c>
      <c r="AM630" s="28" t="s">
        <v>66</v>
      </c>
      <c r="AO630" s="27">
        <v>29</v>
      </c>
      <c r="AP630" s="14">
        <v>0.21</v>
      </c>
      <c r="AQ630" s="4">
        <v>838.1</v>
      </c>
      <c r="AR630" s="28" t="s">
        <v>88</v>
      </c>
      <c r="AT630" s="27">
        <v>29</v>
      </c>
      <c r="AU630" s="14">
        <v>0.21</v>
      </c>
      <c r="AV630" s="4">
        <v>0</v>
      </c>
      <c r="AW630" s="28" t="s">
        <v>62</v>
      </c>
      <c r="AY630" s="27">
        <v>29</v>
      </c>
      <c r="AZ630" s="14">
        <v>0.21</v>
      </c>
      <c r="BA630" s="4">
        <v>0</v>
      </c>
      <c r="BB630" s="28" t="s">
        <v>62</v>
      </c>
      <c r="BD630" s="27">
        <v>29</v>
      </c>
      <c r="BE630" s="14">
        <v>0.21</v>
      </c>
      <c r="BF630" s="4">
        <v>0</v>
      </c>
      <c r="BG630" s="28" t="s">
        <v>62</v>
      </c>
      <c r="BI630" s="27">
        <v>29</v>
      </c>
      <c r="BJ630" s="14">
        <v>0.21</v>
      </c>
      <c r="BK630" s="4">
        <v>170.4</v>
      </c>
      <c r="BL630" s="28" t="s">
        <v>130</v>
      </c>
    </row>
    <row r="631" spans="1:65" x14ac:dyDescent="0.4">
      <c r="A631" s="27">
        <v>30</v>
      </c>
      <c r="B631" s="14">
        <v>0.2</v>
      </c>
      <c r="C631" s="4">
        <v>0</v>
      </c>
      <c r="D631" s="28" t="s">
        <v>62</v>
      </c>
      <c r="F631" s="27">
        <v>30</v>
      </c>
      <c r="G631" s="14">
        <v>0.2</v>
      </c>
      <c r="H631" s="4">
        <v>135.4</v>
      </c>
      <c r="I631" s="28" t="s">
        <v>54</v>
      </c>
      <c r="K631" s="27">
        <v>30</v>
      </c>
      <c r="L631" s="14">
        <v>0.2</v>
      </c>
      <c r="M631" s="4">
        <v>211</v>
      </c>
      <c r="N631" s="28" t="s">
        <v>21</v>
      </c>
      <c r="P631" s="27">
        <v>30</v>
      </c>
      <c r="Q631" s="14">
        <v>0.2</v>
      </c>
      <c r="R631" s="4">
        <v>168.4</v>
      </c>
      <c r="S631" s="28" t="s">
        <v>93</v>
      </c>
      <c r="U631" s="27">
        <v>30</v>
      </c>
      <c r="V631" s="14">
        <v>0.2</v>
      </c>
      <c r="W631" s="4">
        <v>423.3</v>
      </c>
      <c r="X631" s="28" t="s">
        <v>43</v>
      </c>
      <c r="Z631" s="27">
        <v>30</v>
      </c>
      <c r="AA631" s="14">
        <v>0.2</v>
      </c>
      <c r="AB631" s="4">
        <v>164.4</v>
      </c>
      <c r="AC631" s="28" t="s">
        <v>27</v>
      </c>
      <c r="AE631" s="27">
        <v>30</v>
      </c>
      <c r="AF631" s="14">
        <v>0.2</v>
      </c>
      <c r="AG631" s="4">
        <v>0</v>
      </c>
      <c r="AH631" s="28" t="s">
        <v>62</v>
      </c>
      <c r="AJ631" s="27">
        <v>30</v>
      </c>
      <c r="AK631" s="14">
        <v>0.2</v>
      </c>
      <c r="AL631" s="4">
        <v>136.80000000000001</v>
      </c>
      <c r="AM631" s="28" t="s">
        <v>88</v>
      </c>
      <c r="AO631" s="27">
        <v>30</v>
      </c>
      <c r="AP631" s="14">
        <v>0.2</v>
      </c>
      <c r="AQ631" s="4">
        <v>645.1</v>
      </c>
      <c r="AR631" s="28" t="s">
        <v>27</v>
      </c>
      <c r="AT631" s="27">
        <v>30</v>
      </c>
      <c r="AU631" s="14">
        <v>0.2</v>
      </c>
      <c r="AV631" s="4">
        <v>0</v>
      </c>
      <c r="AW631" s="28" t="s">
        <v>62</v>
      </c>
      <c r="AY631" s="27">
        <v>30</v>
      </c>
      <c r="AZ631" s="14">
        <v>0.2</v>
      </c>
      <c r="BA631" s="4">
        <v>0</v>
      </c>
      <c r="BB631" s="28" t="s">
        <v>62</v>
      </c>
      <c r="BD631" s="27">
        <v>30</v>
      </c>
      <c r="BE631" s="14">
        <v>0.2</v>
      </c>
      <c r="BF631" s="4">
        <v>0</v>
      </c>
      <c r="BG631" s="28" t="s">
        <v>62</v>
      </c>
      <c r="BI631" s="27">
        <v>30</v>
      </c>
      <c r="BJ631" s="14">
        <v>0.2</v>
      </c>
      <c r="BK631" s="4">
        <v>193.9</v>
      </c>
      <c r="BL631" s="28" t="s">
        <v>60</v>
      </c>
    </row>
    <row r="632" spans="1:65" ht="19.5" thickBot="1" x14ac:dyDescent="0.45">
      <c r="A632" s="27"/>
      <c r="B632" s="4"/>
      <c r="C632" s="4"/>
      <c r="D632" s="4"/>
      <c r="F632" s="27"/>
      <c r="G632" s="4"/>
      <c r="H632" s="4"/>
      <c r="I632" s="4"/>
      <c r="K632" s="27"/>
      <c r="L632" s="4"/>
      <c r="M632" s="4"/>
      <c r="N632" s="4"/>
      <c r="P632" s="27"/>
      <c r="Q632" s="4"/>
      <c r="R632" s="4"/>
      <c r="S632" s="4"/>
      <c r="U632" s="27"/>
      <c r="V632" s="4"/>
      <c r="W632" s="4"/>
      <c r="X632" s="4"/>
      <c r="Z632" s="27"/>
      <c r="AA632" s="4"/>
      <c r="AB632" s="4"/>
      <c r="AC632" s="4"/>
      <c r="AE632" s="27"/>
      <c r="AF632" s="4"/>
      <c r="AG632" s="4"/>
      <c r="AH632" s="4"/>
      <c r="AJ632" s="27"/>
      <c r="AK632" s="4"/>
      <c r="AL632" s="4"/>
      <c r="AM632" s="4"/>
      <c r="AO632" s="27"/>
      <c r="AP632" s="4"/>
      <c r="AQ632" s="4"/>
      <c r="AR632" s="4"/>
      <c r="AT632" s="27"/>
      <c r="AU632" s="4"/>
      <c r="AV632" s="4"/>
      <c r="AW632" s="4"/>
      <c r="AY632" s="27"/>
      <c r="AZ632" s="4"/>
      <c r="BA632" s="4"/>
      <c r="BB632" s="4"/>
      <c r="BD632" s="27"/>
      <c r="BE632" s="4"/>
      <c r="BF632" s="4"/>
      <c r="BG632" s="4"/>
      <c r="BI632" s="27"/>
      <c r="BJ632" s="4"/>
      <c r="BK632" s="4"/>
      <c r="BL632" s="4"/>
    </row>
    <row r="633" spans="1:65" ht="19.5" thickBot="1" x14ac:dyDescent="0.45">
      <c r="A633" s="27"/>
      <c r="B633" s="43" t="s">
        <v>196</v>
      </c>
      <c r="C633" s="47">
        <v>0.72379032258064513</v>
      </c>
      <c r="D633" s="45">
        <v>0.89200354576753238</v>
      </c>
      <c r="E633" s="3"/>
      <c r="F633" s="27"/>
      <c r="G633" s="43" t="s">
        <v>196</v>
      </c>
      <c r="H633" s="47">
        <v>0.7670396744659207</v>
      </c>
      <c r="I633" s="45">
        <v>0.9231943031536114</v>
      </c>
      <c r="J633" s="3"/>
      <c r="K633" s="27"/>
      <c r="L633" s="43" t="s">
        <v>196</v>
      </c>
      <c r="M633" s="47">
        <v>0.77604060913705586</v>
      </c>
      <c r="N633" s="45">
        <v>0.93360406091370574</v>
      </c>
      <c r="O633" s="3"/>
      <c r="P633" s="27"/>
      <c r="Q633" s="43" t="s">
        <v>196</v>
      </c>
      <c r="R633" s="47">
        <v>0.84077079107505071</v>
      </c>
      <c r="S633" s="45">
        <v>0.95060577819198511</v>
      </c>
      <c r="T633" s="3"/>
      <c r="U633" s="27"/>
      <c r="V633" s="43" t="s">
        <v>196</v>
      </c>
      <c r="W633" s="47">
        <v>0.52626262626262621</v>
      </c>
      <c r="X633" s="45">
        <v>0.85576882514237507</v>
      </c>
      <c r="Y633" s="3"/>
      <c r="Z633" s="27"/>
      <c r="AA633" s="43" t="s">
        <v>196</v>
      </c>
      <c r="AB633" s="47">
        <v>0.76430020283975664</v>
      </c>
      <c r="AC633" s="45">
        <v>0.8908722109533469</v>
      </c>
      <c r="AD633" s="3"/>
      <c r="AE633" s="27"/>
      <c r="AF633" s="43" t="s">
        <v>196</v>
      </c>
      <c r="AG633" s="47">
        <v>0.68802030456852792</v>
      </c>
      <c r="AH633" s="45">
        <v>0.8795189379148769</v>
      </c>
      <c r="AI633" s="3"/>
      <c r="AJ633" s="27"/>
      <c r="AK633" s="43" t="s">
        <v>196</v>
      </c>
      <c r="AL633" s="47">
        <v>0.77959390862944167</v>
      </c>
      <c r="AM633" s="45">
        <v>0.8883248730964467</v>
      </c>
      <c r="AN633" s="3"/>
      <c r="AO633" s="27"/>
      <c r="AP633" s="43" t="s">
        <v>196</v>
      </c>
      <c r="AQ633" s="47">
        <v>0.51064908722109537</v>
      </c>
      <c r="AR633" s="45">
        <v>0.85</v>
      </c>
      <c r="AS633" s="3"/>
      <c r="AT633" s="27"/>
      <c r="AU633" s="43" t="s">
        <v>196</v>
      </c>
      <c r="AV633" s="47">
        <v>0.56970618034447817</v>
      </c>
      <c r="AW633" s="45">
        <v>0.8098516671789443</v>
      </c>
      <c r="AX633" s="3"/>
      <c r="AY633" s="27"/>
      <c r="AZ633" s="43" t="s">
        <v>196</v>
      </c>
      <c r="BA633" s="47">
        <v>0.75878787878787879</v>
      </c>
      <c r="BB633" s="45">
        <v>0.80365722441809406</v>
      </c>
      <c r="BC633" s="3"/>
      <c r="BD633" s="27"/>
      <c r="BE633" s="43" t="s">
        <v>196</v>
      </c>
      <c r="BF633" s="47">
        <v>0.78614457831325302</v>
      </c>
      <c r="BG633" s="45">
        <v>0.80010339866930413</v>
      </c>
      <c r="BH633" s="3"/>
      <c r="BI633" s="27"/>
      <c r="BJ633" s="43" t="s">
        <v>196</v>
      </c>
      <c r="BK633" s="47">
        <v>0.69623217922606928</v>
      </c>
      <c r="BL633" s="45">
        <v>0.90957285030495005</v>
      </c>
      <c r="BM633" s="3"/>
    </row>
    <row r="634" spans="1:65" x14ac:dyDescent="0.4">
      <c r="B634" t="s">
        <v>420</v>
      </c>
      <c r="G634" s="27" t="s">
        <v>421</v>
      </c>
      <c r="L634" t="s">
        <v>422</v>
      </c>
      <c r="Q634" s="27" t="s">
        <v>423</v>
      </c>
      <c r="V634" t="s">
        <v>424</v>
      </c>
      <c r="AA634" t="s">
        <v>425</v>
      </c>
      <c r="AF634" t="s">
        <v>426</v>
      </c>
      <c r="AK634" t="s">
        <v>427</v>
      </c>
      <c r="AP634" t="s">
        <v>428</v>
      </c>
      <c r="AU634" t="s">
        <v>322</v>
      </c>
      <c r="AZ634" t="s">
        <v>279</v>
      </c>
      <c r="BE634" t="s">
        <v>429</v>
      </c>
      <c r="BJ634" t="s">
        <v>430</v>
      </c>
    </row>
    <row r="635" spans="1:65" ht="19.5" thickBot="1" x14ac:dyDescent="0.45">
      <c r="A635" s="8" t="s">
        <v>18</v>
      </c>
      <c r="B635" s="4">
        <v>1.6116000000000001</v>
      </c>
      <c r="C635" s="4" t="s">
        <v>431</v>
      </c>
      <c r="D635" s="4"/>
      <c r="E635" s="5"/>
      <c r="F635" s="8" t="s">
        <v>18</v>
      </c>
      <c r="G635" s="4">
        <v>2.9159999999999999</v>
      </c>
      <c r="H635" s="4" t="s">
        <v>347</v>
      </c>
      <c r="I635" s="4"/>
      <c r="J635" s="5"/>
      <c r="K635" s="8" t="s">
        <v>18</v>
      </c>
      <c r="L635" s="4">
        <v>1.1970000000000001</v>
      </c>
      <c r="M635" s="4" t="s">
        <v>388</v>
      </c>
      <c r="N635" s="4"/>
      <c r="O635" s="5"/>
      <c r="P635" s="8" t="s">
        <v>18</v>
      </c>
      <c r="Q635" s="4">
        <v>2.3302941176470591</v>
      </c>
      <c r="R635" s="4" t="s">
        <v>349</v>
      </c>
      <c r="S635" s="4"/>
      <c r="T635" s="5"/>
      <c r="U635" s="8" t="s">
        <v>18</v>
      </c>
      <c r="V635" s="4">
        <v>2.0062000000000002</v>
      </c>
      <c r="W635" s="4" t="s">
        <v>350</v>
      </c>
      <c r="X635" s="4"/>
      <c r="Y635" s="5"/>
      <c r="Z635" s="8" t="s">
        <v>18</v>
      </c>
      <c r="AA635" s="4">
        <v>1.9403456790123457</v>
      </c>
      <c r="AB635" s="4" t="s">
        <v>405</v>
      </c>
      <c r="AC635" s="4"/>
      <c r="AD635" s="5"/>
      <c r="AE635" s="8" t="s">
        <v>18</v>
      </c>
      <c r="AF635" s="4">
        <v>2.6061000000000001</v>
      </c>
      <c r="AG635" s="4" t="s">
        <v>331</v>
      </c>
      <c r="AH635" s="4"/>
      <c r="AI635" s="5"/>
      <c r="AJ635" s="8" t="s">
        <v>18</v>
      </c>
      <c r="AK635" s="4">
        <v>0.9525405405405406</v>
      </c>
      <c r="AL635" s="4" t="s">
        <v>406</v>
      </c>
      <c r="AM635" s="4"/>
      <c r="AN635" s="5"/>
      <c r="AO635" s="8" t="s">
        <v>18</v>
      </c>
      <c r="AP635" s="4">
        <v>5.4352</v>
      </c>
      <c r="AQ635" s="4" t="s">
        <v>432</v>
      </c>
      <c r="AR635" s="4"/>
      <c r="AS635" s="5"/>
      <c r="AT635" s="8" t="s">
        <v>18</v>
      </c>
      <c r="AU635" s="4">
        <v>1.87059</v>
      </c>
      <c r="AV635" s="4" t="s">
        <v>407</v>
      </c>
      <c r="AW635" s="4"/>
      <c r="AX635" s="5"/>
      <c r="AY635" s="8" t="s">
        <v>18</v>
      </c>
      <c r="AZ635" s="4">
        <v>2.4780366666666667</v>
      </c>
      <c r="BA635" s="4" t="s">
        <v>433</v>
      </c>
      <c r="BB635" s="4"/>
      <c r="BC635" s="5"/>
      <c r="BD635" s="8" t="s">
        <v>18</v>
      </c>
      <c r="BE635" s="4">
        <v>2.2403300000000002</v>
      </c>
      <c r="BF635" s="4" t="s">
        <v>434</v>
      </c>
      <c r="BG635" s="4"/>
      <c r="BH635" s="5"/>
      <c r="BI635" s="8" t="s">
        <v>18</v>
      </c>
      <c r="BJ635" s="4">
        <v>1.46715</v>
      </c>
      <c r="BK635" s="4" t="s">
        <v>435</v>
      </c>
      <c r="BL635" s="4"/>
      <c r="BM635" s="5"/>
    </row>
    <row r="636" spans="1:65" x14ac:dyDescent="0.4">
      <c r="A636" s="9">
        <v>1</v>
      </c>
      <c r="B636" s="10">
        <v>1.6116000000000001</v>
      </c>
      <c r="C636" s="11">
        <v>47.4</v>
      </c>
      <c r="D636" s="12" t="s">
        <v>29</v>
      </c>
      <c r="F636" s="9">
        <v>1</v>
      </c>
      <c r="G636" s="10">
        <v>2.9159999999999999</v>
      </c>
      <c r="H636" s="11">
        <v>194.4</v>
      </c>
      <c r="I636" s="12" t="s">
        <v>52</v>
      </c>
      <c r="K636" s="9">
        <v>1</v>
      </c>
      <c r="L636" s="10">
        <v>1.1970000000000001</v>
      </c>
      <c r="M636" s="11">
        <v>85.5</v>
      </c>
      <c r="N636" s="12" t="s">
        <v>36</v>
      </c>
      <c r="P636" s="9">
        <v>1</v>
      </c>
      <c r="Q636" s="10">
        <v>2.3302941176470591</v>
      </c>
      <c r="R636" s="11">
        <v>24.529411764705884</v>
      </c>
      <c r="S636" s="12" t="s">
        <v>30</v>
      </c>
      <c r="U636" s="9">
        <v>1</v>
      </c>
      <c r="V636" s="10">
        <v>2.0062000000000002</v>
      </c>
      <c r="W636" s="11">
        <v>143.30000000000001</v>
      </c>
      <c r="X636" s="12" t="s">
        <v>60</v>
      </c>
      <c r="Z636" s="9">
        <v>1</v>
      </c>
      <c r="AA636" s="10">
        <v>1.9403456790123457</v>
      </c>
      <c r="AB636" s="11">
        <v>20.424691358024692</v>
      </c>
      <c r="AC636" s="12" t="s">
        <v>21</v>
      </c>
      <c r="AE636" s="9">
        <v>1</v>
      </c>
      <c r="AF636" s="10">
        <v>2.6061000000000001</v>
      </c>
      <c r="AG636" s="11">
        <v>186.15</v>
      </c>
      <c r="AH636" s="12" t="s">
        <v>60</v>
      </c>
      <c r="AJ636" s="9">
        <v>1</v>
      </c>
      <c r="AK636" s="10">
        <v>0.9525405405405406</v>
      </c>
      <c r="AL636" s="11">
        <v>63.502702702702706</v>
      </c>
      <c r="AM636" s="12" t="s">
        <v>63</v>
      </c>
      <c r="AO636" s="9">
        <v>1</v>
      </c>
      <c r="AP636" s="10">
        <v>5.4352</v>
      </c>
      <c r="AQ636" s="11">
        <v>339.7</v>
      </c>
      <c r="AR636" s="12" t="s">
        <v>30</v>
      </c>
      <c r="AT636" s="9">
        <v>1</v>
      </c>
      <c r="AU636" s="10">
        <v>1.87059</v>
      </c>
      <c r="AV636" s="11">
        <v>133.6</v>
      </c>
      <c r="AW636" s="12" t="s">
        <v>22</v>
      </c>
      <c r="AY636" s="9">
        <v>1</v>
      </c>
      <c r="AZ636" s="10">
        <v>2.4780366666666667</v>
      </c>
      <c r="BA636" s="11">
        <v>154.86666666666667</v>
      </c>
      <c r="BB636" s="12" t="s">
        <v>43</v>
      </c>
      <c r="BD636" s="9">
        <v>1</v>
      </c>
      <c r="BE636" s="10">
        <v>2.2403300000000002</v>
      </c>
      <c r="BF636" s="11">
        <v>97.4</v>
      </c>
      <c r="BG636" s="12" t="s">
        <v>44</v>
      </c>
      <c r="BI636" s="9">
        <v>1</v>
      </c>
      <c r="BJ636" s="10">
        <v>1.46715</v>
      </c>
      <c r="BK636" s="11">
        <v>81.5</v>
      </c>
      <c r="BL636" s="12" t="s">
        <v>41</v>
      </c>
    </row>
    <row r="637" spans="1:65" x14ac:dyDescent="0.4">
      <c r="A637" s="13">
        <v>2</v>
      </c>
      <c r="B637" s="14">
        <v>1.4484615384615385</v>
      </c>
      <c r="C637" s="4">
        <v>51.730769230769234</v>
      </c>
      <c r="D637" s="15" t="s">
        <v>27</v>
      </c>
      <c r="F637" s="13">
        <v>2</v>
      </c>
      <c r="G637" s="14">
        <v>1.5456002879997119</v>
      </c>
      <c r="H637" s="4">
        <v>96.600017999982001</v>
      </c>
      <c r="I637" s="15" t="s">
        <v>29</v>
      </c>
      <c r="K637" s="13">
        <v>2</v>
      </c>
      <c r="L637" s="14">
        <v>1.0429411764705883</v>
      </c>
      <c r="M637" s="4">
        <v>69.529411764705884</v>
      </c>
      <c r="N637" s="15" t="s">
        <v>24</v>
      </c>
      <c r="P637" s="13">
        <v>2</v>
      </c>
      <c r="Q637" s="14">
        <v>1.4141306329113925</v>
      </c>
      <c r="R637" s="4">
        <v>9.55493670886076</v>
      </c>
      <c r="S637" s="15" t="s">
        <v>88</v>
      </c>
      <c r="U637" s="13">
        <v>2</v>
      </c>
      <c r="V637" s="14">
        <v>1.0656004439995559</v>
      </c>
      <c r="W637" s="4">
        <v>7.2000029999970003</v>
      </c>
      <c r="X637" s="15" t="s">
        <v>58</v>
      </c>
      <c r="Z637" s="13">
        <v>2</v>
      </c>
      <c r="AA637" s="14">
        <v>1.3535999999999999</v>
      </c>
      <c r="AB637" s="4">
        <v>75.2</v>
      </c>
      <c r="AC637" s="15" t="s">
        <v>54</v>
      </c>
      <c r="AE637" s="13">
        <v>2</v>
      </c>
      <c r="AF637" s="14">
        <v>2.2058666666666666</v>
      </c>
      <c r="AG637" s="4">
        <v>137.86666666666667</v>
      </c>
      <c r="AH637" s="15" t="s">
        <v>63</v>
      </c>
      <c r="AJ637" s="13">
        <v>2</v>
      </c>
      <c r="AK637" s="14">
        <v>0.90666666666666673</v>
      </c>
      <c r="AL637" s="4">
        <v>22.666666666666668</v>
      </c>
      <c r="AM637" s="15" t="s">
        <v>31</v>
      </c>
      <c r="AO637" s="13">
        <v>2</v>
      </c>
      <c r="AP637" s="14">
        <v>3.4585599999999999</v>
      </c>
      <c r="AQ637" s="4">
        <v>123.52</v>
      </c>
      <c r="AR637" s="15" t="s">
        <v>65</v>
      </c>
      <c r="AT637" s="13">
        <v>2</v>
      </c>
      <c r="AU637" s="14">
        <v>1.562317391304348</v>
      </c>
      <c r="AV637" s="4">
        <v>53.869565217391305</v>
      </c>
      <c r="AW637" s="15" t="s">
        <v>35</v>
      </c>
      <c r="AY637" s="13">
        <v>2</v>
      </c>
      <c r="AZ637" s="14">
        <v>1.9599</v>
      </c>
      <c r="BA637" s="4">
        <v>108.875</v>
      </c>
      <c r="BB637" s="15" t="s">
        <v>27</v>
      </c>
      <c r="BD637" s="13">
        <v>2</v>
      </c>
      <c r="BE637" s="14">
        <v>1.8193700000000002</v>
      </c>
      <c r="BF637" s="4">
        <v>113.7</v>
      </c>
      <c r="BG637" s="15" t="s">
        <v>49</v>
      </c>
      <c r="BI637" s="13">
        <v>2</v>
      </c>
      <c r="BJ637" s="14">
        <v>1.2136199999999997</v>
      </c>
      <c r="BK637" s="4">
        <v>8.1999999999999993</v>
      </c>
      <c r="BL637" s="15" t="s">
        <v>85</v>
      </c>
    </row>
    <row r="638" spans="1:65" x14ac:dyDescent="0.4">
      <c r="A638" s="13">
        <v>3</v>
      </c>
      <c r="B638" s="14">
        <v>0.98362727272727291</v>
      </c>
      <c r="C638" s="4">
        <v>33.918181818181822</v>
      </c>
      <c r="D638" s="15" t="s">
        <v>21</v>
      </c>
      <c r="F638" s="13">
        <v>3</v>
      </c>
      <c r="G638" s="14">
        <v>1.2864</v>
      </c>
      <c r="H638" s="4">
        <v>53.6</v>
      </c>
      <c r="I638" s="15" t="s">
        <v>38</v>
      </c>
      <c r="K638" s="13">
        <v>3</v>
      </c>
      <c r="L638" s="14">
        <v>1.0191999999999999</v>
      </c>
      <c r="M638" s="4">
        <v>36.4</v>
      </c>
      <c r="N638" s="15" t="s">
        <v>19</v>
      </c>
      <c r="P638" s="13">
        <v>3</v>
      </c>
      <c r="Q638" s="14">
        <v>1.3640000000000001</v>
      </c>
      <c r="R638" s="4">
        <v>34.1</v>
      </c>
      <c r="S638" s="15" t="s">
        <v>93</v>
      </c>
      <c r="U638" s="13">
        <v>3</v>
      </c>
      <c r="V638" s="14">
        <v>0.91199999999999992</v>
      </c>
      <c r="W638" s="4">
        <v>60.8</v>
      </c>
      <c r="X638" s="15" t="s">
        <v>130</v>
      </c>
      <c r="Z638" s="13">
        <v>3</v>
      </c>
      <c r="AA638" s="14">
        <v>1.0914782608695652</v>
      </c>
      <c r="AB638" s="4">
        <v>68.217391304347828</v>
      </c>
      <c r="AC638" s="15" t="s">
        <v>22</v>
      </c>
      <c r="AE638" s="13">
        <v>3</v>
      </c>
      <c r="AF638" s="14">
        <v>1.7172000000000001</v>
      </c>
      <c r="AG638" s="4">
        <v>71.55</v>
      </c>
      <c r="AH638" s="15" t="s">
        <v>61</v>
      </c>
      <c r="AJ638" s="13">
        <v>3</v>
      </c>
      <c r="AK638" s="14">
        <v>0.90202191780821905</v>
      </c>
      <c r="AL638" s="4">
        <v>32.215068493150682</v>
      </c>
      <c r="AM638" s="15" t="s">
        <v>30</v>
      </c>
      <c r="AO638" s="13">
        <v>3</v>
      </c>
      <c r="AP638" s="14">
        <v>2.0482</v>
      </c>
      <c r="AQ638" s="4">
        <v>146.30000000000001</v>
      </c>
      <c r="AR638" s="15" t="s">
        <v>49</v>
      </c>
      <c r="AT638" s="13">
        <v>3</v>
      </c>
      <c r="AU638" s="14">
        <v>1.53874</v>
      </c>
      <c r="AV638" s="4">
        <v>73.266666666666666</v>
      </c>
      <c r="AW638" s="15" t="s">
        <v>50</v>
      </c>
      <c r="AY638" s="13">
        <v>3</v>
      </c>
      <c r="AZ638" s="14">
        <v>1.8064559999999998</v>
      </c>
      <c r="BA638" s="4">
        <v>75.263999999999996</v>
      </c>
      <c r="BB638" s="15" t="s">
        <v>38</v>
      </c>
      <c r="BD638" s="13">
        <v>3</v>
      </c>
      <c r="BE638" s="14">
        <v>1.2463470588235295</v>
      </c>
      <c r="BF638" s="4">
        <v>23.967058823529413</v>
      </c>
      <c r="BG638" s="15" t="s">
        <v>63</v>
      </c>
      <c r="BI638" s="13">
        <v>3</v>
      </c>
      <c r="BJ638" s="14">
        <v>1.1855123008849557</v>
      </c>
      <c r="BK638" s="4">
        <v>12.478761061946903</v>
      </c>
      <c r="BL638" s="15" t="s">
        <v>59</v>
      </c>
    </row>
    <row r="639" spans="1:65" x14ac:dyDescent="0.4">
      <c r="A639" s="13">
        <v>4</v>
      </c>
      <c r="B639" s="14">
        <v>0.69714285714285706</v>
      </c>
      <c r="C639" s="4">
        <v>17.428571428571427</v>
      </c>
      <c r="D639" s="15" t="s">
        <v>26</v>
      </c>
      <c r="F639" s="13">
        <v>4</v>
      </c>
      <c r="G639" s="14">
        <v>1.0895999999999999</v>
      </c>
      <c r="H639" s="4">
        <v>68.099999999999994</v>
      </c>
      <c r="I639" s="15" t="s">
        <v>26</v>
      </c>
      <c r="K639" s="13">
        <v>4</v>
      </c>
      <c r="L639" s="14">
        <v>1.0187999999999999</v>
      </c>
      <c r="M639" s="4">
        <v>56.6</v>
      </c>
      <c r="N639" s="15" t="s">
        <v>25</v>
      </c>
      <c r="P639" s="13">
        <v>4</v>
      </c>
      <c r="Q639" s="14">
        <v>1.0544</v>
      </c>
      <c r="R639" s="4">
        <v>65.900000000000006</v>
      </c>
      <c r="S639" s="15" t="s">
        <v>45</v>
      </c>
      <c r="U639" s="13">
        <v>4</v>
      </c>
      <c r="V639" s="14">
        <v>0.86278536585365861</v>
      </c>
      <c r="W639" s="4">
        <v>15.136585365853659</v>
      </c>
      <c r="X639" s="15" t="s">
        <v>54</v>
      </c>
      <c r="Z639" s="13">
        <v>4</v>
      </c>
      <c r="AA639" s="14">
        <v>0.85339285714285718</v>
      </c>
      <c r="AB639" s="4">
        <v>56.892857142857146</v>
      </c>
      <c r="AC639" s="15" t="s">
        <v>43</v>
      </c>
      <c r="AE639" s="13">
        <v>4</v>
      </c>
      <c r="AF639" s="14">
        <v>1.5794999999999999</v>
      </c>
      <c r="AG639" s="4">
        <v>105.3</v>
      </c>
      <c r="AH639" s="15" t="s">
        <v>42</v>
      </c>
      <c r="AJ639" s="13">
        <v>4</v>
      </c>
      <c r="AK639" s="14">
        <v>0.85440000000000005</v>
      </c>
      <c r="AL639" s="4">
        <v>35.6</v>
      </c>
      <c r="AM639" s="15" t="s">
        <v>27</v>
      </c>
      <c r="AO639" s="13">
        <v>4</v>
      </c>
      <c r="AP639" s="14">
        <v>1.698</v>
      </c>
      <c r="AQ639" s="4">
        <v>113.2</v>
      </c>
      <c r="AR639" s="15" t="s">
        <v>31</v>
      </c>
      <c r="AT639" s="13">
        <v>4</v>
      </c>
      <c r="AU639" s="14">
        <v>1.1160276923076922</v>
      </c>
      <c r="AV639" s="4">
        <v>46.496153846153845</v>
      </c>
      <c r="AW639" s="15" t="s">
        <v>45</v>
      </c>
      <c r="AY639" s="13">
        <v>4</v>
      </c>
      <c r="AZ639" s="14">
        <v>1.6969400000000001</v>
      </c>
      <c r="BA639" s="4">
        <v>80.8</v>
      </c>
      <c r="BB639" s="15" t="s">
        <v>23</v>
      </c>
      <c r="BD639" s="13">
        <v>4</v>
      </c>
      <c r="BE639" s="14">
        <v>1.2104680597014927</v>
      </c>
      <c r="BF639" s="4">
        <v>30.259701492537317</v>
      </c>
      <c r="BG639" s="15" t="s">
        <v>40</v>
      </c>
      <c r="BI639" s="13">
        <v>4</v>
      </c>
      <c r="BJ639" s="14">
        <v>1.1016822110552764</v>
      </c>
      <c r="BK639" s="4">
        <v>14.123618090452261</v>
      </c>
      <c r="BL639" s="15" t="s">
        <v>60</v>
      </c>
    </row>
    <row r="640" spans="1:65" x14ac:dyDescent="0.4">
      <c r="A640" s="13">
        <v>5</v>
      </c>
      <c r="B640" s="14">
        <v>0.69374117647058831</v>
      </c>
      <c r="C640" s="4">
        <v>8.8941176470588239</v>
      </c>
      <c r="D640" s="15" t="s">
        <v>24</v>
      </c>
      <c r="F640" s="13">
        <v>5</v>
      </c>
      <c r="G640" s="14">
        <v>1.0691999999999999</v>
      </c>
      <c r="H640" s="4">
        <v>50.914285714285711</v>
      </c>
      <c r="I640" s="15" t="s">
        <v>85</v>
      </c>
      <c r="K640" s="13">
        <v>5</v>
      </c>
      <c r="L640" s="14">
        <v>0.9728</v>
      </c>
      <c r="M640" s="4">
        <v>60.8</v>
      </c>
      <c r="N640" s="15" t="s">
        <v>33</v>
      </c>
      <c r="P640" s="13">
        <v>5</v>
      </c>
      <c r="Q640" s="14">
        <v>1.035018947368421</v>
      </c>
      <c r="R640" s="4">
        <v>19.90421052631579</v>
      </c>
      <c r="S640" s="15" t="s">
        <v>42</v>
      </c>
      <c r="U640" s="13">
        <v>5</v>
      </c>
      <c r="V640" s="14">
        <v>0.83719999999999994</v>
      </c>
      <c r="W640" s="4">
        <v>29.9</v>
      </c>
      <c r="X640" s="15" t="s">
        <v>92</v>
      </c>
      <c r="Z640" s="13">
        <v>5</v>
      </c>
      <c r="AA640" s="14">
        <v>0.78780000000000006</v>
      </c>
      <c r="AB640" s="4">
        <v>56.271428571428572</v>
      </c>
      <c r="AC640" s="15" t="s">
        <v>19</v>
      </c>
      <c r="AE640" s="13">
        <v>5</v>
      </c>
      <c r="AF640" s="14">
        <v>1.5584000000000002</v>
      </c>
      <c r="AG640" s="4">
        <v>97.4</v>
      </c>
      <c r="AH640" s="15" t="s">
        <v>21</v>
      </c>
      <c r="AJ640" s="13">
        <v>5</v>
      </c>
      <c r="AK640" s="14">
        <v>0.83391134020618563</v>
      </c>
      <c r="AL640" s="4">
        <v>24.52680412371134</v>
      </c>
      <c r="AM640" s="15" t="s">
        <v>28</v>
      </c>
      <c r="AO640" s="13">
        <v>5</v>
      </c>
      <c r="AP640" s="14">
        <v>1.5184000000000002</v>
      </c>
      <c r="AQ640" s="4">
        <v>94.9</v>
      </c>
      <c r="AR640" s="15" t="s">
        <v>29</v>
      </c>
      <c r="AT640" s="13">
        <v>5</v>
      </c>
      <c r="AU640" s="14">
        <v>1.0230035294117648</v>
      </c>
      <c r="AV640" s="4">
        <v>68.188235294117646</v>
      </c>
      <c r="AW640" s="15" t="s">
        <v>24</v>
      </c>
      <c r="AY640" s="13">
        <v>5</v>
      </c>
      <c r="AZ640" s="14">
        <v>1.6396894117647058</v>
      </c>
      <c r="BA640" s="4">
        <v>102.47058823529412</v>
      </c>
      <c r="BB640" s="15" t="s">
        <v>45</v>
      </c>
      <c r="BD640" s="13">
        <v>5</v>
      </c>
      <c r="BE640" s="14">
        <v>1.1077409826589595</v>
      </c>
      <c r="BF640" s="4">
        <v>11.660115606936417</v>
      </c>
      <c r="BG640" s="15" t="s">
        <v>70</v>
      </c>
      <c r="BI640" s="13">
        <v>5</v>
      </c>
      <c r="BJ640" s="14">
        <v>1.0969486301369864</v>
      </c>
      <c r="BK640" s="4">
        <v>19.243835616438357</v>
      </c>
      <c r="BL640" s="15" t="s">
        <v>68</v>
      </c>
    </row>
    <row r="641" spans="1:65" x14ac:dyDescent="0.4">
      <c r="A641" s="13">
        <v>6</v>
      </c>
      <c r="B641" s="14">
        <v>0.68284218750000003</v>
      </c>
      <c r="C641" s="4">
        <v>11.979687500000001</v>
      </c>
      <c r="D641" s="15" t="s">
        <v>51</v>
      </c>
      <c r="F641" s="13">
        <v>6</v>
      </c>
      <c r="G641" s="14">
        <v>1.0658260869565219</v>
      </c>
      <c r="H641" s="4">
        <v>76.130434782608702</v>
      </c>
      <c r="I641" s="15" t="s">
        <v>83</v>
      </c>
      <c r="K641" s="13">
        <v>6</v>
      </c>
      <c r="L641" s="14">
        <v>0.97243561643835619</v>
      </c>
      <c r="M641" s="4">
        <v>17.06027397260274</v>
      </c>
      <c r="N641" s="15" t="s">
        <v>30</v>
      </c>
      <c r="P641" s="13">
        <v>6</v>
      </c>
      <c r="Q641" s="14">
        <v>1.002600287999712</v>
      </c>
      <c r="R641" s="4">
        <v>55.700015999984004</v>
      </c>
      <c r="S641" s="15" t="s">
        <v>36</v>
      </c>
      <c r="U641" s="13">
        <v>6</v>
      </c>
      <c r="V641" s="14">
        <v>0.8143058823529411</v>
      </c>
      <c r="W641" s="4">
        <v>50.89411764705882</v>
      </c>
      <c r="X641" s="15" t="s">
        <v>64</v>
      </c>
      <c r="Z641" s="13">
        <v>6</v>
      </c>
      <c r="AA641" s="14">
        <v>0.77776363636363643</v>
      </c>
      <c r="AB641" s="4">
        <v>37.036363636363639</v>
      </c>
      <c r="AC641" s="15" t="s">
        <v>26</v>
      </c>
      <c r="AE641" s="13">
        <v>6</v>
      </c>
      <c r="AF641" s="14">
        <v>1.357</v>
      </c>
      <c r="AG641" s="4">
        <v>59</v>
      </c>
      <c r="AH641" s="15" t="s">
        <v>41</v>
      </c>
      <c r="AJ641" s="13">
        <v>6</v>
      </c>
      <c r="AK641" s="14">
        <v>0.82667592592592587</v>
      </c>
      <c r="AL641" s="4">
        <v>5.5856481481481479</v>
      </c>
      <c r="AM641" s="15" t="s">
        <v>23</v>
      </c>
      <c r="AO641" s="13">
        <v>6</v>
      </c>
      <c r="AP641" s="14">
        <v>1.4687999999999999</v>
      </c>
      <c r="AQ641" s="4">
        <v>81.599999999999994</v>
      </c>
      <c r="AR641" s="15" t="s">
        <v>19</v>
      </c>
      <c r="AT641" s="13">
        <v>6</v>
      </c>
      <c r="AU641" s="14">
        <v>1.0118999999999998</v>
      </c>
      <c r="AV641" s="4">
        <v>19.458461538461535</v>
      </c>
      <c r="AW641" s="15" t="s">
        <v>31</v>
      </c>
      <c r="AY641" s="13">
        <v>6</v>
      </c>
      <c r="AZ641" s="14">
        <v>1.3833899999999999</v>
      </c>
      <c r="BA641" s="4">
        <v>98.8</v>
      </c>
      <c r="BB641" s="15" t="s">
        <v>28</v>
      </c>
      <c r="BD641" s="13">
        <v>6</v>
      </c>
      <c r="BE641" s="14">
        <v>1.1001503419996581</v>
      </c>
      <c r="BF641" s="4">
        <v>19.300005999993999</v>
      </c>
      <c r="BG641" s="15" t="s">
        <v>39</v>
      </c>
      <c r="BI641" s="13">
        <v>6</v>
      </c>
      <c r="BJ641" s="14">
        <v>0.70003061728395055</v>
      </c>
      <c r="BK641" s="4">
        <v>17.498765432098764</v>
      </c>
      <c r="BL641" s="15" t="s">
        <v>70</v>
      </c>
    </row>
    <row r="642" spans="1:65" x14ac:dyDescent="0.4">
      <c r="A642" s="13">
        <v>7</v>
      </c>
      <c r="B642" s="14">
        <v>0.58079999999999998</v>
      </c>
      <c r="C642" s="4">
        <v>13.2</v>
      </c>
      <c r="D642" s="15" t="s">
        <v>36</v>
      </c>
      <c r="F642" s="13">
        <v>7</v>
      </c>
      <c r="G642" s="14">
        <v>0.97670322580645152</v>
      </c>
      <c r="H642" s="4">
        <v>54.261290322580642</v>
      </c>
      <c r="I642" s="15" t="s">
        <v>68</v>
      </c>
      <c r="K642" s="13">
        <v>7</v>
      </c>
      <c r="L642" s="14">
        <v>0.97032000000000007</v>
      </c>
      <c r="M642" s="4">
        <v>60.645000000000003</v>
      </c>
      <c r="N642" s="15" t="s">
        <v>43</v>
      </c>
      <c r="P642" s="13">
        <v>7</v>
      </c>
      <c r="Q642" s="14">
        <v>0.89320035199964798</v>
      </c>
      <c r="R642" s="4">
        <v>20.300007999992001</v>
      </c>
      <c r="S642" s="15" t="s">
        <v>58</v>
      </c>
      <c r="U642" s="13">
        <v>7</v>
      </c>
      <c r="V642" s="14">
        <v>0.80269999999999997</v>
      </c>
      <c r="W642" s="4">
        <v>34.9</v>
      </c>
      <c r="X642" s="15" t="s">
        <v>70</v>
      </c>
      <c r="Z642" s="13">
        <v>7</v>
      </c>
      <c r="AA642" s="14">
        <v>0.74</v>
      </c>
      <c r="AB642" s="20">
        <v>5</v>
      </c>
      <c r="AC642" s="15" t="s">
        <v>36</v>
      </c>
      <c r="AE642" s="13">
        <v>7</v>
      </c>
      <c r="AF642" s="14">
        <v>1.2579</v>
      </c>
      <c r="AG642" s="4">
        <v>59.9</v>
      </c>
      <c r="AH642" s="15" t="s">
        <v>39</v>
      </c>
      <c r="AJ642" s="13">
        <v>7</v>
      </c>
      <c r="AK642" s="14">
        <v>0.82385454545454551</v>
      </c>
      <c r="AL642" s="4">
        <v>51.490909090909092</v>
      </c>
      <c r="AM642" s="15" t="s">
        <v>45</v>
      </c>
      <c r="AO642" s="13">
        <v>7</v>
      </c>
      <c r="AP642" s="14">
        <v>1.365</v>
      </c>
      <c r="AQ642" s="4">
        <v>65</v>
      </c>
      <c r="AR642" s="15" t="s">
        <v>37</v>
      </c>
      <c r="AT642" s="13">
        <v>7</v>
      </c>
      <c r="AU642" s="14">
        <v>0.96728999999999998</v>
      </c>
      <c r="AV642" s="4">
        <v>60.445</v>
      </c>
      <c r="AW642" s="15" t="s">
        <v>30</v>
      </c>
      <c r="AY642" s="13">
        <v>7</v>
      </c>
      <c r="AZ642" s="14">
        <v>1.32318</v>
      </c>
      <c r="BA642" s="4">
        <v>88.2</v>
      </c>
      <c r="BB642" s="15" t="s">
        <v>25</v>
      </c>
      <c r="BD642" s="13">
        <v>7</v>
      </c>
      <c r="BE642" s="14">
        <v>1.0296399999999999</v>
      </c>
      <c r="BF642" s="4">
        <v>13.2</v>
      </c>
      <c r="BG642" s="15" t="s">
        <v>25</v>
      </c>
      <c r="BI642" s="13">
        <v>7</v>
      </c>
      <c r="BJ642" s="14">
        <v>0.69612999999999992</v>
      </c>
      <c r="BK642" s="4">
        <v>30.260869565217391</v>
      </c>
      <c r="BL642" s="15" t="s">
        <v>46</v>
      </c>
    </row>
    <row r="643" spans="1:65" x14ac:dyDescent="0.4">
      <c r="A643" s="13">
        <v>8</v>
      </c>
      <c r="B643" s="14">
        <v>0.46799999999999997</v>
      </c>
      <c r="C643" s="4">
        <v>9</v>
      </c>
      <c r="D643" s="15" t="s">
        <v>43</v>
      </c>
      <c r="F643" s="13">
        <v>8</v>
      </c>
      <c r="G643" s="14">
        <v>0.90400000000000003</v>
      </c>
      <c r="H643" s="4">
        <v>32.285714285714285</v>
      </c>
      <c r="I643" s="15" t="s">
        <v>91</v>
      </c>
      <c r="K643" s="13">
        <v>8</v>
      </c>
      <c r="L643" s="14">
        <v>0.96988235294117631</v>
      </c>
      <c r="M643" s="4">
        <v>24.247058823529407</v>
      </c>
      <c r="N643" s="15" t="s">
        <v>23</v>
      </c>
      <c r="P643" s="13">
        <v>8</v>
      </c>
      <c r="Q643" s="14">
        <v>0.86346446280991718</v>
      </c>
      <c r="R643" s="4">
        <v>30.838016528925614</v>
      </c>
      <c r="S643" s="15" t="s">
        <v>94</v>
      </c>
      <c r="U643" s="13">
        <v>8</v>
      </c>
      <c r="V643" s="14">
        <v>0.79914477611940304</v>
      </c>
      <c r="W643" s="4">
        <v>27.556716417910447</v>
      </c>
      <c r="X643" s="15" t="s">
        <v>57</v>
      </c>
      <c r="Z643" s="13">
        <v>8</v>
      </c>
      <c r="AA643" s="14">
        <v>0.70979999999999999</v>
      </c>
      <c r="AB643" s="4">
        <v>9.1</v>
      </c>
      <c r="AC643" s="15" t="s">
        <v>31</v>
      </c>
      <c r="AE643" s="13">
        <v>8</v>
      </c>
      <c r="AF643" s="14">
        <v>1.2516</v>
      </c>
      <c r="AG643" s="4">
        <v>44.7</v>
      </c>
      <c r="AH643" s="15" t="s">
        <v>37</v>
      </c>
      <c r="AJ643" s="13">
        <v>8</v>
      </c>
      <c r="AK643" s="14">
        <v>0.77913333333333346</v>
      </c>
      <c r="AL643" s="20">
        <v>48.69583333333334</v>
      </c>
      <c r="AM643" s="15" t="s">
        <v>35</v>
      </c>
      <c r="AO643" s="13">
        <v>8</v>
      </c>
      <c r="AP643" s="14">
        <v>1.138800363999636</v>
      </c>
      <c r="AQ643" s="4">
        <v>21.900006999993</v>
      </c>
      <c r="AR643" s="15" t="s">
        <v>68</v>
      </c>
      <c r="AT643" s="13">
        <v>8</v>
      </c>
      <c r="AU643" s="14">
        <v>0.95607999999999993</v>
      </c>
      <c r="AV643" s="4">
        <v>23.9</v>
      </c>
      <c r="AW643" s="15" t="s">
        <v>46</v>
      </c>
      <c r="AY643" s="13">
        <v>8</v>
      </c>
      <c r="AZ643" s="14">
        <v>1.1455299999999999</v>
      </c>
      <c r="BA643" s="4">
        <v>49.8</v>
      </c>
      <c r="BB643" s="15" t="s">
        <v>37</v>
      </c>
      <c r="BD643" s="13">
        <v>8</v>
      </c>
      <c r="BE643" s="14">
        <v>0.95710031899968107</v>
      </c>
      <c r="BF643" s="4">
        <v>33.000010999989001</v>
      </c>
      <c r="BG643" s="15" t="s">
        <v>27</v>
      </c>
      <c r="BI643" s="13">
        <v>8</v>
      </c>
      <c r="BJ643" s="14">
        <v>0.68152384615384609</v>
      </c>
      <c r="BK643" s="4">
        <v>42.584615384615383</v>
      </c>
      <c r="BL643" s="15" t="s">
        <v>30</v>
      </c>
    </row>
    <row r="644" spans="1:65" x14ac:dyDescent="0.4">
      <c r="A644" s="13">
        <v>9</v>
      </c>
      <c r="B644" s="14">
        <v>0.39900000000000002</v>
      </c>
      <c r="C644" s="4">
        <v>4.2</v>
      </c>
      <c r="D644" s="15" t="s">
        <v>40</v>
      </c>
      <c r="F644" s="13">
        <v>9</v>
      </c>
      <c r="G644" s="14">
        <v>0.86939999999999995</v>
      </c>
      <c r="H644" s="4">
        <v>37.799999999999997</v>
      </c>
      <c r="I644" s="15" t="s">
        <v>88</v>
      </c>
      <c r="K644" s="13">
        <v>9</v>
      </c>
      <c r="L644" s="14">
        <v>0.89546341463414647</v>
      </c>
      <c r="M644" s="4">
        <v>30.878048780487809</v>
      </c>
      <c r="N644" s="15" t="s">
        <v>46</v>
      </c>
      <c r="P644" s="13">
        <v>9</v>
      </c>
      <c r="Q644" s="14">
        <v>0.82740031499968503</v>
      </c>
      <c r="R644" s="4">
        <v>39.400014999984997</v>
      </c>
      <c r="S644" s="15" t="s">
        <v>31</v>
      </c>
      <c r="U644" s="13">
        <v>9</v>
      </c>
      <c r="V644" s="14">
        <v>0.78524159999999998</v>
      </c>
      <c r="W644" s="4">
        <v>15.1008</v>
      </c>
      <c r="X644" s="15" t="s">
        <v>21</v>
      </c>
      <c r="Z644" s="13">
        <v>9</v>
      </c>
      <c r="AA644" s="14">
        <v>0.7045818181818182</v>
      </c>
      <c r="AB644" s="4">
        <v>25.163636363636364</v>
      </c>
      <c r="AC644" s="15" t="s">
        <v>50</v>
      </c>
      <c r="AE644" s="13">
        <v>9</v>
      </c>
      <c r="AF644" s="14">
        <v>1.2320003519996479</v>
      </c>
      <c r="AG644" s="4">
        <v>28.000007999992</v>
      </c>
      <c r="AH644" s="15" t="s">
        <v>33</v>
      </c>
      <c r="AJ644" s="13">
        <v>9</v>
      </c>
      <c r="AK644" s="14">
        <v>0.76360000000000006</v>
      </c>
      <c r="AL644" s="4">
        <v>33.200000000000003</v>
      </c>
      <c r="AM644" s="15" t="s">
        <v>29</v>
      </c>
      <c r="AO644" s="13">
        <v>9</v>
      </c>
      <c r="AP644" s="14">
        <v>1.0518666666666667</v>
      </c>
      <c r="AQ644" s="4">
        <v>45.733333333333334</v>
      </c>
      <c r="AR644" s="15" t="s">
        <v>60</v>
      </c>
      <c r="AT644" s="13">
        <v>9</v>
      </c>
      <c r="AU644" s="14">
        <v>0.88409000000000015</v>
      </c>
      <c r="AV644" s="4">
        <v>26</v>
      </c>
      <c r="AW644" s="15" t="s">
        <v>38</v>
      </c>
      <c r="AY644" s="13">
        <v>9</v>
      </c>
      <c r="AZ644" s="14">
        <v>1.0501100000000001</v>
      </c>
      <c r="BA644" s="4">
        <v>37.5</v>
      </c>
      <c r="BB644" s="15" t="s">
        <v>36</v>
      </c>
      <c r="BD644" s="13">
        <v>9</v>
      </c>
      <c r="BE644" s="14">
        <v>0.85842044399955597</v>
      </c>
      <c r="BF644" s="4">
        <v>5.800002999997</v>
      </c>
      <c r="BG644" s="15" t="s">
        <v>37</v>
      </c>
      <c r="BI644" s="13">
        <v>9</v>
      </c>
      <c r="BJ644" s="14">
        <v>0.63877826086956513</v>
      </c>
      <c r="BK644" s="4">
        <v>12.28304347826087</v>
      </c>
      <c r="BL644" s="15" t="s">
        <v>130</v>
      </c>
    </row>
    <row r="645" spans="1:65" x14ac:dyDescent="0.4">
      <c r="A645" s="13">
        <v>10</v>
      </c>
      <c r="B645" s="14">
        <v>0.31080000000000002</v>
      </c>
      <c r="C645" s="20">
        <v>2.1</v>
      </c>
      <c r="D645" s="15" t="s">
        <v>28</v>
      </c>
      <c r="F645" s="13">
        <v>10</v>
      </c>
      <c r="G645" s="14">
        <v>0.81900038999961</v>
      </c>
      <c r="H645" s="4">
        <v>10.500004999994999</v>
      </c>
      <c r="I645" s="15" t="s">
        <v>36</v>
      </c>
      <c r="K645" s="13">
        <v>10</v>
      </c>
      <c r="L645" s="14">
        <v>0.88559999999999994</v>
      </c>
      <c r="M645" s="4">
        <v>36.9</v>
      </c>
      <c r="N645" s="15" t="s">
        <v>26</v>
      </c>
      <c r="P645" s="13">
        <v>10</v>
      </c>
      <c r="Q645" s="14">
        <v>0.81880032199967812</v>
      </c>
      <c r="R645" s="4">
        <v>35.600013999986004</v>
      </c>
      <c r="S645" s="15" t="s">
        <v>64</v>
      </c>
      <c r="U645" s="13">
        <v>10</v>
      </c>
      <c r="V645" s="14">
        <v>0.75600000000000001</v>
      </c>
      <c r="W645" s="4">
        <v>36</v>
      </c>
      <c r="X645" s="15" t="s">
        <v>84</v>
      </c>
      <c r="Z645" s="13">
        <v>10</v>
      </c>
      <c r="AA645" s="14">
        <v>0.66191186440677974</v>
      </c>
      <c r="AB645" s="4">
        <v>27.579661016949153</v>
      </c>
      <c r="AC645" s="15" t="s">
        <v>29</v>
      </c>
      <c r="AE645" s="13">
        <v>10</v>
      </c>
      <c r="AF645" s="14">
        <v>1.2077999999999998</v>
      </c>
      <c r="AG645" s="4">
        <v>67.099999999999994</v>
      </c>
      <c r="AH645" s="15" t="s">
        <v>35</v>
      </c>
      <c r="AJ645" s="13">
        <v>10</v>
      </c>
      <c r="AK645" s="14">
        <v>0.74340000000000006</v>
      </c>
      <c r="AL645" s="4">
        <v>35.4</v>
      </c>
      <c r="AM645" s="15" t="s">
        <v>26</v>
      </c>
      <c r="AO645" s="13">
        <v>10</v>
      </c>
      <c r="AP645" s="14">
        <v>0.9988003519996479</v>
      </c>
      <c r="AQ645" s="4">
        <v>22.700007999992</v>
      </c>
      <c r="AR645" s="15" t="s">
        <v>52</v>
      </c>
      <c r="AT645" s="13">
        <v>10</v>
      </c>
      <c r="AU645" s="14">
        <v>0.86686999999999992</v>
      </c>
      <c r="AV645" s="4">
        <v>19.7</v>
      </c>
      <c r="AW645" s="15" t="s">
        <v>29</v>
      </c>
      <c r="AY645" s="13">
        <v>10</v>
      </c>
      <c r="AZ645" s="14">
        <v>0.84845455696202543</v>
      </c>
      <c r="BA645" s="4">
        <v>24.951898734177217</v>
      </c>
      <c r="BB645" s="15" t="s">
        <v>29</v>
      </c>
      <c r="BD645" s="13">
        <v>10</v>
      </c>
      <c r="BE645" s="14">
        <v>0.84438999999999997</v>
      </c>
      <c r="BF645" s="4">
        <v>60.3</v>
      </c>
      <c r="BG645" s="15" t="s">
        <v>86</v>
      </c>
      <c r="BI645" s="13">
        <v>10</v>
      </c>
      <c r="BJ645" s="14">
        <v>0.63719000000000003</v>
      </c>
      <c r="BK645" s="4">
        <v>45.5</v>
      </c>
      <c r="BL645" s="15" t="s">
        <v>86</v>
      </c>
    </row>
    <row r="646" spans="1:65" x14ac:dyDescent="0.4">
      <c r="A646" s="13">
        <v>11</v>
      </c>
      <c r="B646" s="14">
        <v>0</v>
      </c>
      <c r="C646" s="4">
        <v>0</v>
      </c>
      <c r="D646" s="15" t="s">
        <v>62</v>
      </c>
      <c r="F646" s="13">
        <v>11</v>
      </c>
      <c r="G646" s="14">
        <v>0.80960035199964786</v>
      </c>
      <c r="H646" s="4">
        <v>18.400007999991999</v>
      </c>
      <c r="I646" s="15" t="s">
        <v>46</v>
      </c>
      <c r="K646" s="13">
        <v>11</v>
      </c>
      <c r="L646" s="14">
        <v>0.86939999999999995</v>
      </c>
      <c r="M646" s="4">
        <v>37.799999999999997</v>
      </c>
      <c r="N646" s="15" t="s">
        <v>21</v>
      </c>
      <c r="P646" s="13">
        <v>11</v>
      </c>
      <c r="Q646" s="14">
        <v>0.78</v>
      </c>
      <c r="R646" s="4">
        <v>52</v>
      </c>
      <c r="S646" s="15" t="s">
        <v>90</v>
      </c>
      <c r="U646" s="13">
        <v>11</v>
      </c>
      <c r="V646" s="14">
        <v>0.74100037999961998</v>
      </c>
      <c r="W646" s="20">
        <v>7.800003999996</v>
      </c>
      <c r="X646" s="15" t="s">
        <v>44</v>
      </c>
      <c r="Z646" s="13">
        <v>11</v>
      </c>
      <c r="AA646" s="14">
        <v>0.624</v>
      </c>
      <c r="AB646" s="4">
        <v>39</v>
      </c>
      <c r="AC646" s="15" t="s">
        <v>51</v>
      </c>
      <c r="AE646" s="13">
        <v>11</v>
      </c>
      <c r="AF646" s="14">
        <v>1.004</v>
      </c>
      <c r="AG646" s="4">
        <v>25.1</v>
      </c>
      <c r="AH646" s="15" t="s">
        <v>49</v>
      </c>
      <c r="AJ646" s="13">
        <v>11</v>
      </c>
      <c r="AK646" s="14">
        <v>0.73080000000000001</v>
      </c>
      <c r="AL646" s="4">
        <v>52.2</v>
      </c>
      <c r="AM646" s="15" t="s">
        <v>25</v>
      </c>
      <c r="AO646" s="13">
        <v>11</v>
      </c>
      <c r="AP646" s="14">
        <v>0.94000035999964004</v>
      </c>
      <c r="AQ646" s="4">
        <v>23.500008999991</v>
      </c>
      <c r="AR646" s="15" t="s">
        <v>42</v>
      </c>
      <c r="AT646" s="13">
        <v>11</v>
      </c>
      <c r="AU646" s="14">
        <v>0.85971000000000009</v>
      </c>
      <c r="AV646" s="4">
        <v>30.7</v>
      </c>
      <c r="AW646" s="15" t="s">
        <v>33</v>
      </c>
      <c r="AY646" s="13">
        <v>11</v>
      </c>
      <c r="AZ646" s="14">
        <v>0.82008000000000003</v>
      </c>
      <c r="BA646" s="4">
        <v>20.5</v>
      </c>
      <c r="BB646" s="15" t="s">
        <v>54</v>
      </c>
      <c r="BD646" s="13">
        <v>11</v>
      </c>
      <c r="BE646" s="14">
        <v>0.84435242424242429</v>
      </c>
      <c r="BF646" s="4">
        <v>30.151515151515152</v>
      </c>
      <c r="BG646" s="15" t="s">
        <v>45</v>
      </c>
      <c r="BI646" s="13">
        <v>11</v>
      </c>
      <c r="BJ646" s="14">
        <v>0.63396281690140854</v>
      </c>
      <c r="BK646" s="4">
        <v>39.612676056338032</v>
      </c>
      <c r="BL646" s="15" t="s">
        <v>52</v>
      </c>
    </row>
    <row r="647" spans="1:65" x14ac:dyDescent="0.4">
      <c r="A647" s="13">
        <v>12</v>
      </c>
      <c r="B647" s="14">
        <v>0</v>
      </c>
      <c r="C647" s="4">
        <v>0</v>
      </c>
      <c r="D647" s="15" t="s">
        <v>62</v>
      </c>
      <c r="F647" s="13">
        <v>12</v>
      </c>
      <c r="G647" s="14">
        <v>0.78391250000000001</v>
      </c>
      <c r="H647" s="4">
        <v>23.056249999999999</v>
      </c>
      <c r="I647" s="15" t="s">
        <v>54</v>
      </c>
      <c r="K647" s="13">
        <v>12</v>
      </c>
      <c r="L647" s="14">
        <v>0.85680000000000001</v>
      </c>
      <c r="M647" s="4">
        <v>40.799999999999997</v>
      </c>
      <c r="N647" s="15" t="s">
        <v>63</v>
      </c>
      <c r="P647" s="13">
        <v>12</v>
      </c>
      <c r="Q647" s="14">
        <v>0.74275087719298261</v>
      </c>
      <c r="R647" s="4">
        <v>21.845614035087721</v>
      </c>
      <c r="S647" s="15" t="s">
        <v>91</v>
      </c>
      <c r="U647" s="13">
        <v>12</v>
      </c>
      <c r="V647" s="14">
        <v>0.73920000000000008</v>
      </c>
      <c r="W647" s="4">
        <v>30.8</v>
      </c>
      <c r="X647" s="15" t="s">
        <v>90</v>
      </c>
      <c r="Z647" s="13">
        <v>12</v>
      </c>
      <c r="AA647" s="14">
        <v>0.62220000000000009</v>
      </c>
      <c r="AB647" s="4">
        <v>18.3</v>
      </c>
      <c r="AC647" s="15" t="s">
        <v>42</v>
      </c>
      <c r="AE647" s="13">
        <v>12</v>
      </c>
      <c r="AF647" s="14">
        <v>0.92340034199965793</v>
      </c>
      <c r="AG647" s="4">
        <v>16.200005999993998</v>
      </c>
      <c r="AH647" s="15" t="s">
        <v>45</v>
      </c>
      <c r="AJ647" s="13">
        <v>12</v>
      </c>
      <c r="AK647" s="14">
        <v>0.72765957446808516</v>
      </c>
      <c r="AL647" s="4">
        <v>12.76595744680851</v>
      </c>
      <c r="AM647" s="15" t="s">
        <v>34</v>
      </c>
      <c r="AO647" s="13">
        <v>12</v>
      </c>
      <c r="AP647" s="14">
        <v>0.91350000000000009</v>
      </c>
      <c r="AQ647" s="4">
        <v>31.5</v>
      </c>
      <c r="AR647" s="15" t="s">
        <v>38</v>
      </c>
      <c r="AT647" s="13">
        <v>12</v>
      </c>
      <c r="AU647" s="14">
        <v>0.79682666666666668</v>
      </c>
      <c r="AV647" s="4">
        <v>49.791666666666664</v>
      </c>
      <c r="AW647" s="15" t="s">
        <v>36</v>
      </c>
      <c r="AY647" s="13">
        <v>12</v>
      </c>
      <c r="AZ647" s="14">
        <v>0.69320000000000004</v>
      </c>
      <c r="BA647" s="4">
        <v>23.9</v>
      </c>
      <c r="BB647" s="15" t="s">
        <v>31</v>
      </c>
      <c r="BD647" s="13">
        <v>12</v>
      </c>
      <c r="BE647" s="14">
        <v>0.80280627906976754</v>
      </c>
      <c r="BF647" s="4">
        <v>23.609302325581396</v>
      </c>
      <c r="BG647" s="15" t="s">
        <v>84</v>
      </c>
      <c r="BI647" s="13">
        <v>12</v>
      </c>
      <c r="BJ647" s="14">
        <v>0.61367999999999989</v>
      </c>
      <c r="BK647" s="4">
        <v>40.9</v>
      </c>
      <c r="BL647" s="15" t="s">
        <v>90</v>
      </c>
    </row>
    <row r="648" spans="1:65" x14ac:dyDescent="0.4">
      <c r="A648" s="13">
        <v>13</v>
      </c>
      <c r="B648" s="14">
        <v>0</v>
      </c>
      <c r="C648" s="4">
        <v>0</v>
      </c>
      <c r="D648" s="15" t="s">
        <v>62</v>
      </c>
      <c r="F648" s="13">
        <v>13</v>
      </c>
      <c r="G648" s="14">
        <v>0.77978494623655925</v>
      </c>
      <c r="H648" s="4">
        <v>19.49462365591398</v>
      </c>
      <c r="I648" s="15" t="s">
        <v>92</v>
      </c>
      <c r="K648" s="13">
        <v>13</v>
      </c>
      <c r="L648" s="14">
        <v>0.67759999999999998</v>
      </c>
      <c r="M648" s="4">
        <v>15.4</v>
      </c>
      <c r="N648" s="15" t="s">
        <v>27</v>
      </c>
      <c r="P648" s="13">
        <v>13</v>
      </c>
      <c r="Q648" s="14">
        <v>0.74199999999999999</v>
      </c>
      <c r="R648" s="4">
        <v>53</v>
      </c>
      <c r="S648" s="15" t="s">
        <v>51</v>
      </c>
      <c r="U648" s="13">
        <v>13</v>
      </c>
      <c r="V648" s="14">
        <v>0.73039999999999994</v>
      </c>
      <c r="W648" s="4">
        <v>45.65</v>
      </c>
      <c r="X648" s="15" t="s">
        <v>87</v>
      </c>
      <c r="Z648" s="13">
        <v>13</v>
      </c>
      <c r="AA648" s="14">
        <v>0.62218181818181817</v>
      </c>
      <c r="AB648" s="4">
        <v>21.454545454545453</v>
      </c>
      <c r="AC648" s="15" t="s">
        <v>34</v>
      </c>
      <c r="AE648" s="13">
        <v>13</v>
      </c>
      <c r="AF648" s="14">
        <v>0.87720000000000009</v>
      </c>
      <c r="AG648" s="4">
        <v>25.8</v>
      </c>
      <c r="AH648" s="15" t="s">
        <v>65</v>
      </c>
      <c r="AJ648" s="13">
        <v>13</v>
      </c>
      <c r="AK648" s="14">
        <v>0.6552</v>
      </c>
      <c r="AL648" s="4">
        <v>8.4</v>
      </c>
      <c r="AM648" s="15" t="s">
        <v>33</v>
      </c>
      <c r="AO648" s="13">
        <v>13</v>
      </c>
      <c r="AP648" s="14">
        <v>0.88559999999999994</v>
      </c>
      <c r="AQ648" s="4">
        <v>36.9</v>
      </c>
      <c r="AR648" s="15" t="s">
        <v>51</v>
      </c>
      <c r="AT648" s="13">
        <v>13</v>
      </c>
      <c r="AU648" s="14">
        <v>0.74992999999999999</v>
      </c>
      <c r="AV648" s="4">
        <v>32.6</v>
      </c>
      <c r="AW648" s="15" t="s">
        <v>25</v>
      </c>
      <c r="AY648" s="13">
        <v>13</v>
      </c>
      <c r="AZ648" s="14">
        <v>0.69068666666666667</v>
      </c>
      <c r="BA648" s="4">
        <v>4.666666666666667</v>
      </c>
      <c r="BB648" s="15" t="s">
        <v>39</v>
      </c>
      <c r="BD648" s="13">
        <v>13</v>
      </c>
      <c r="BE648" s="14">
        <v>0.79067999999999994</v>
      </c>
      <c r="BF648" s="4">
        <v>52.7</v>
      </c>
      <c r="BG648" s="15" t="s">
        <v>130</v>
      </c>
      <c r="BI648" s="13">
        <v>13</v>
      </c>
      <c r="BJ648" s="14">
        <v>0.605334328358209</v>
      </c>
      <c r="BK648" s="4">
        <v>20.870149253731345</v>
      </c>
      <c r="BL648" s="15" t="s">
        <v>61</v>
      </c>
    </row>
    <row r="649" spans="1:65" x14ac:dyDescent="0.4">
      <c r="A649" s="13">
        <v>14</v>
      </c>
      <c r="B649" s="14">
        <v>0</v>
      </c>
      <c r="C649" s="4">
        <v>0</v>
      </c>
      <c r="D649" s="15" t="s">
        <v>62</v>
      </c>
      <c r="F649" s="13">
        <v>14</v>
      </c>
      <c r="G649" s="14">
        <v>0.72200037999961997</v>
      </c>
      <c r="H649" s="4">
        <v>7.6000039999959998</v>
      </c>
      <c r="I649" s="15" t="s">
        <v>93</v>
      </c>
      <c r="K649" s="13">
        <v>14</v>
      </c>
      <c r="L649" s="14">
        <v>0.66772244897959188</v>
      </c>
      <c r="M649" s="4">
        <v>12.840816326530613</v>
      </c>
      <c r="N649" s="15" t="s">
        <v>28</v>
      </c>
      <c r="P649" s="13">
        <v>14</v>
      </c>
      <c r="Q649" s="14">
        <v>0.7175999999999999</v>
      </c>
      <c r="R649" s="4">
        <v>9.1999999999999993</v>
      </c>
      <c r="S649" s="15" t="s">
        <v>53</v>
      </c>
      <c r="U649" s="13">
        <v>14</v>
      </c>
      <c r="V649" s="14">
        <v>0.67319999999999991</v>
      </c>
      <c r="W649" s="4">
        <v>37.4</v>
      </c>
      <c r="X649" s="15" t="s">
        <v>20</v>
      </c>
      <c r="Z649" s="13">
        <v>14</v>
      </c>
      <c r="AA649" s="14">
        <v>0.55606878980891716</v>
      </c>
      <c r="AB649" s="4">
        <v>10.693630573248408</v>
      </c>
      <c r="AC649" s="15" t="s">
        <v>28</v>
      </c>
      <c r="AE649" s="13">
        <v>14</v>
      </c>
      <c r="AF649" s="14">
        <v>0.8468</v>
      </c>
      <c r="AG649" s="4">
        <v>29.2</v>
      </c>
      <c r="AH649" s="15" t="s">
        <v>38</v>
      </c>
      <c r="AJ649" s="13">
        <v>14</v>
      </c>
      <c r="AK649" s="14">
        <v>0.6499461139896372</v>
      </c>
      <c r="AL649" s="4">
        <v>12.498963730569947</v>
      </c>
      <c r="AM649" s="15" t="s">
        <v>24</v>
      </c>
      <c r="AO649" s="13">
        <v>14</v>
      </c>
      <c r="AP649" s="14">
        <v>0.81120038999960997</v>
      </c>
      <c r="AQ649" s="4">
        <v>10.400004999995</v>
      </c>
      <c r="AR649" s="15" t="s">
        <v>46</v>
      </c>
      <c r="AT649" s="13">
        <v>14</v>
      </c>
      <c r="AU649" s="14">
        <v>0.73454999999999993</v>
      </c>
      <c r="AV649" s="4">
        <v>40.799999999999997</v>
      </c>
      <c r="AW649" s="15" t="s">
        <v>21</v>
      </c>
      <c r="AY649" s="13">
        <v>14</v>
      </c>
      <c r="AZ649" s="14">
        <v>0.67754571428571431</v>
      </c>
      <c r="BA649" s="4">
        <v>13.02857142857143</v>
      </c>
      <c r="BB649" s="15" t="s">
        <v>33</v>
      </c>
      <c r="BD649" s="13">
        <v>14</v>
      </c>
      <c r="BE649" s="14">
        <v>0.74807000000000001</v>
      </c>
      <c r="BF649" s="4">
        <v>17</v>
      </c>
      <c r="BG649" s="15" t="s">
        <v>92</v>
      </c>
      <c r="BI649" s="13">
        <v>14</v>
      </c>
      <c r="BJ649" s="14">
        <v>0.59647714285714282</v>
      </c>
      <c r="BK649" s="4">
        <v>24.848214285714285</v>
      </c>
      <c r="BL649" s="15" t="s">
        <v>66</v>
      </c>
    </row>
    <row r="650" spans="1:65" x14ac:dyDescent="0.4">
      <c r="A650" s="13">
        <v>15</v>
      </c>
      <c r="B650" s="14">
        <v>0</v>
      </c>
      <c r="C650" s="4">
        <v>0</v>
      </c>
      <c r="D650" s="18" t="s">
        <v>62</v>
      </c>
      <c r="F650" s="13">
        <v>15</v>
      </c>
      <c r="G650" s="14">
        <v>0.6863999999999999</v>
      </c>
      <c r="H650" s="4">
        <v>13.2</v>
      </c>
      <c r="I650" s="18" t="s">
        <v>89</v>
      </c>
      <c r="K650" s="13">
        <v>15</v>
      </c>
      <c r="L650" s="14">
        <v>0.59160000000000001</v>
      </c>
      <c r="M650" s="4">
        <v>17.399999999999999</v>
      </c>
      <c r="N650" s="18" t="s">
        <v>37</v>
      </c>
      <c r="P650" s="13">
        <v>15</v>
      </c>
      <c r="Q650" s="14">
        <v>0.68837060702875408</v>
      </c>
      <c r="R650" s="20">
        <v>12.07667731629393</v>
      </c>
      <c r="S650" s="18" t="s">
        <v>87</v>
      </c>
      <c r="U650" s="13">
        <v>15</v>
      </c>
      <c r="V650" s="14">
        <v>0.59696000000000005</v>
      </c>
      <c r="W650" s="4">
        <v>14.923999999999999</v>
      </c>
      <c r="X650" s="18" t="s">
        <v>37</v>
      </c>
      <c r="Z650" s="13">
        <v>15</v>
      </c>
      <c r="AA650" s="14">
        <v>0.54168888888888889</v>
      </c>
      <c r="AB650" s="4">
        <v>12.311111111111112</v>
      </c>
      <c r="AC650" s="18" t="s">
        <v>30</v>
      </c>
      <c r="AE650" s="13">
        <v>15</v>
      </c>
      <c r="AF650" s="14">
        <v>0.7020003899996099</v>
      </c>
      <c r="AG650" s="20">
        <v>9.0000049999949994</v>
      </c>
      <c r="AH650" s="18" t="s">
        <v>27</v>
      </c>
      <c r="AJ650" s="13">
        <v>15</v>
      </c>
      <c r="AK650" s="14">
        <v>0.63719999999999988</v>
      </c>
      <c r="AL650" s="4">
        <v>35.4</v>
      </c>
      <c r="AM650" s="18" t="s">
        <v>26</v>
      </c>
      <c r="AO650" s="13">
        <v>15</v>
      </c>
      <c r="AP650" s="14">
        <v>0.75059134615384615</v>
      </c>
      <c r="AQ650" s="4">
        <v>7.9009615384615381</v>
      </c>
      <c r="AR650" s="18" t="s">
        <v>54</v>
      </c>
      <c r="AT650" s="13">
        <v>15</v>
      </c>
      <c r="AU650" s="14">
        <v>0.61028529411764698</v>
      </c>
      <c r="AV650" s="4">
        <v>10.705882352941176</v>
      </c>
      <c r="AW650" s="18" t="s">
        <v>37</v>
      </c>
      <c r="AY650" s="13">
        <v>15</v>
      </c>
      <c r="AZ650" s="14">
        <v>0.54566999999999999</v>
      </c>
      <c r="BA650" s="4">
        <v>12.4</v>
      </c>
      <c r="BB650" s="18" t="s">
        <v>30</v>
      </c>
      <c r="BD650" s="13">
        <v>15</v>
      </c>
      <c r="BE650" s="14">
        <v>0.73776000000000008</v>
      </c>
      <c r="BF650" s="4">
        <v>46.1</v>
      </c>
      <c r="BG650" s="18" t="s">
        <v>55</v>
      </c>
      <c r="BI650" s="13">
        <v>15</v>
      </c>
      <c r="BJ650" s="14">
        <v>0.58394000000000013</v>
      </c>
      <c r="BK650" s="4">
        <v>27.8</v>
      </c>
      <c r="BL650" s="18" t="s">
        <v>94</v>
      </c>
    </row>
    <row r="651" spans="1:65" x14ac:dyDescent="0.4">
      <c r="A651" s="13">
        <v>16</v>
      </c>
      <c r="B651" s="14">
        <v>0</v>
      </c>
      <c r="C651" s="4">
        <v>0</v>
      </c>
      <c r="D651" s="18" t="s">
        <v>62</v>
      </c>
      <c r="F651" s="13">
        <v>16</v>
      </c>
      <c r="G651" s="14">
        <v>0.65190476190476188</v>
      </c>
      <c r="H651" s="4">
        <v>4.4047619047619051</v>
      </c>
      <c r="I651" s="18" t="s">
        <v>42</v>
      </c>
      <c r="K651" s="13">
        <v>16</v>
      </c>
      <c r="L651" s="14">
        <v>0.57719999999999994</v>
      </c>
      <c r="M651" s="4">
        <v>3.9</v>
      </c>
      <c r="N651" s="18" t="s">
        <v>51</v>
      </c>
      <c r="P651" s="13">
        <v>16</v>
      </c>
      <c r="Q651" s="14">
        <v>0.67212584269662923</v>
      </c>
      <c r="R651" s="4">
        <v>42.007865168539325</v>
      </c>
      <c r="S651" s="18" t="s">
        <v>89</v>
      </c>
      <c r="U651" s="13">
        <v>16</v>
      </c>
      <c r="V651" s="14">
        <v>0.59245794392523365</v>
      </c>
      <c r="W651" s="4">
        <v>17.425233644859812</v>
      </c>
      <c r="X651" s="18" t="s">
        <v>69</v>
      </c>
      <c r="Z651" s="13">
        <v>16</v>
      </c>
      <c r="AA651" s="14">
        <v>0.54049999999999998</v>
      </c>
      <c r="AB651" s="4">
        <v>23.5</v>
      </c>
      <c r="AC651" s="18" t="s">
        <v>23</v>
      </c>
      <c r="AE651" s="13">
        <v>16</v>
      </c>
      <c r="AF651" s="14">
        <v>0.68456851851851852</v>
      </c>
      <c r="AG651" s="4">
        <v>4.6254629629629633</v>
      </c>
      <c r="AH651" s="18" t="s">
        <v>22</v>
      </c>
      <c r="AJ651" s="13">
        <v>16</v>
      </c>
      <c r="AK651" s="14">
        <v>0.61599999999999999</v>
      </c>
      <c r="AL651" s="4">
        <v>14</v>
      </c>
      <c r="AM651" s="18" t="s">
        <v>50</v>
      </c>
      <c r="AO651" s="13">
        <v>16</v>
      </c>
      <c r="AP651" s="14">
        <v>0.69700000000000006</v>
      </c>
      <c r="AQ651" s="4">
        <v>20.5</v>
      </c>
      <c r="AR651" s="18" t="s">
        <v>21</v>
      </c>
      <c r="AT651" s="13">
        <v>16</v>
      </c>
      <c r="AU651" s="14">
        <v>0.54865428571428576</v>
      </c>
      <c r="AV651" s="4">
        <v>7.0335164835164834</v>
      </c>
      <c r="AW651" s="18" t="s">
        <v>39</v>
      </c>
      <c r="AY651" s="13">
        <v>16</v>
      </c>
      <c r="AZ651" s="14">
        <v>0.54292772511848342</v>
      </c>
      <c r="BA651" s="4">
        <v>9.5241706161137447</v>
      </c>
      <c r="BB651" s="18" t="s">
        <v>26</v>
      </c>
      <c r="BD651" s="13">
        <v>16</v>
      </c>
      <c r="BE651" s="14">
        <v>0.67424000000000006</v>
      </c>
      <c r="BF651" s="4">
        <v>32.1</v>
      </c>
      <c r="BG651" s="18" t="s">
        <v>60</v>
      </c>
      <c r="BI651" s="13">
        <v>16</v>
      </c>
      <c r="BJ651" s="14">
        <v>0.58149000000000017</v>
      </c>
      <c r="BK651" s="4">
        <v>17.100000000000001</v>
      </c>
      <c r="BL651" s="18" t="s">
        <v>93</v>
      </c>
    </row>
    <row r="652" spans="1:65" ht="19.5" thickBot="1" x14ac:dyDescent="0.45">
      <c r="A652" s="13">
        <v>17</v>
      </c>
      <c r="B652" s="14">
        <v>0</v>
      </c>
      <c r="C652" s="4">
        <v>0</v>
      </c>
      <c r="D652" s="18" t="s">
        <v>62</v>
      </c>
      <c r="F652" s="13">
        <v>17</v>
      </c>
      <c r="G652" s="14">
        <v>0.64983518518518524</v>
      </c>
      <c r="H652" s="4">
        <v>11.400617283950618</v>
      </c>
      <c r="I652" s="18" t="s">
        <v>90</v>
      </c>
      <c r="K652" s="13">
        <v>17</v>
      </c>
      <c r="L652" s="14">
        <v>0.48449999999999999</v>
      </c>
      <c r="M652" s="20">
        <v>5.0999999999999996</v>
      </c>
      <c r="N652" s="18" t="s">
        <v>45</v>
      </c>
      <c r="P652" s="13">
        <v>17</v>
      </c>
      <c r="Q652" s="14">
        <v>0.66702222222222218</v>
      </c>
      <c r="R652" s="4">
        <v>27.792592592592591</v>
      </c>
      <c r="S652" s="18" t="s">
        <v>44</v>
      </c>
      <c r="U652" s="13">
        <v>17</v>
      </c>
      <c r="V652" s="14">
        <v>0.55879999999999996</v>
      </c>
      <c r="W652" s="4">
        <v>12.7</v>
      </c>
      <c r="X652" s="18" t="s">
        <v>91</v>
      </c>
      <c r="Z652" s="13">
        <v>17</v>
      </c>
      <c r="AA652" s="14">
        <v>0.52439999999999998</v>
      </c>
      <c r="AB652" s="4">
        <v>9.1999999999999993</v>
      </c>
      <c r="AC652" s="18" t="s">
        <v>35</v>
      </c>
      <c r="AE652" s="13">
        <v>17</v>
      </c>
      <c r="AF652" s="14">
        <v>0.6552</v>
      </c>
      <c r="AG652" s="4">
        <v>12.6</v>
      </c>
      <c r="AH652" s="18" t="s">
        <v>50</v>
      </c>
      <c r="AJ652" s="13">
        <v>17</v>
      </c>
      <c r="AK652" s="14">
        <v>0.58290000000000008</v>
      </c>
      <c r="AL652" s="4">
        <v>20.100000000000001</v>
      </c>
      <c r="AM652" s="18" t="s">
        <v>22</v>
      </c>
      <c r="AO652" s="13">
        <v>17</v>
      </c>
      <c r="AP652" s="14">
        <v>0.57569999999999999</v>
      </c>
      <c r="AQ652" s="4">
        <v>10.1</v>
      </c>
      <c r="AR652" s="18" t="s">
        <v>35</v>
      </c>
      <c r="AT652" s="13">
        <v>17</v>
      </c>
      <c r="AU652" s="14">
        <v>0.47362000000000004</v>
      </c>
      <c r="AV652" s="4">
        <v>3.2</v>
      </c>
      <c r="AW652" s="18" t="s">
        <v>54</v>
      </c>
      <c r="AY652" s="13">
        <v>17</v>
      </c>
      <c r="AZ652" s="14">
        <v>0.48452999999999996</v>
      </c>
      <c r="BA652" s="4">
        <v>5.0999999999999996</v>
      </c>
      <c r="BB652" s="18" t="s">
        <v>46</v>
      </c>
      <c r="BD652" s="13">
        <v>17</v>
      </c>
      <c r="BE652" s="14">
        <v>0.61227000000000009</v>
      </c>
      <c r="BF652" s="4">
        <v>25.506250000000001</v>
      </c>
      <c r="BG652" s="18" t="s">
        <v>20</v>
      </c>
      <c r="BI652" s="13">
        <v>17</v>
      </c>
      <c r="BJ652" s="14">
        <v>0.58087</v>
      </c>
      <c r="BK652" s="4">
        <v>13.2</v>
      </c>
      <c r="BL652" s="18" t="s">
        <v>92</v>
      </c>
    </row>
    <row r="653" spans="1:65" ht="19.5" thickBot="1" x14ac:dyDescent="0.45">
      <c r="A653" s="40">
        <v>18</v>
      </c>
      <c r="B653" s="22">
        <v>0</v>
      </c>
      <c r="C653" s="23">
        <v>0</v>
      </c>
      <c r="D653" s="24" t="s">
        <v>62</v>
      </c>
      <c r="F653" s="40">
        <v>18</v>
      </c>
      <c r="G653" s="22">
        <v>0.59740031899968116</v>
      </c>
      <c r="H653" s="23">
        <v>20.600010999989003</v>
      </c>
      <c r="I653" s="24" t="s">
        <v>35</v>
      </c>
      <c r="K653" s="40">
        <v>18</v>
      </c>
      <c r="L653" s="22">
        <v>0.42120000000000002</v>
      </c>
      <c r="M653" s="23">
        <v>5.4</v>
      </c>
      <c r="N653" s="24" t="s">
        <v>40</v>
      </c>
      <c r="P653" s="40">
        <v>18</v>
      </c>
      <c r="Q653" s="22">
        <v>0.51369483568075125</v>
      </c>
      <c r="R653" s="23">
        <v>17.71361502347418</v>
      </c>
      <c r="S653" s="24" t="s">
        <v>50</v>
      </c>
      <c r="U653" s="40">
        <v>18</v>
      </c>
      <c r="V653" s="22">
        <v>0.55509999999999993</v>
      </c>
      <c r="W653" s="23">
        <v>7.1166666666666663</v>
      </c>
      <c r="X653" s="24" t="s">
        <v>83</v>
      </c>
      <c r="Z653" s="40">
        <v>18</v>
      </c>
      <c r="AA653" s="22">
        <v>0.436</v>
      </c>
      <c r="AB653" s="23">
        <v>10.9</v>
      </c>
      <c r="AC653" s="24" t="s">
        <v>24</v>
      </c>
      <c r="AE653" s="40">
        <v>18</v>
      </c>
      <c r="AF653" s="22">
        <v>0.53200037999962002</v>
      </c>
      <c r="AG653" s="23">
        <v>5.6000039999959998</v>
      </c>
      <c r="AH653" s="24" t="s">
        <v>19</v>
      </c>
      <c r="AJ653" s="40">
        <v>18</v>
      </c>
      <c r="AK653" s="22">
        <v>0.42749999999999999</v>
      </c>
      <c r="AL653" s="23">
        <v>4.5</v>
      </c>
      <c r="AM653" s="24" t="s">
        <v>43</v>
      </c>
      <c r="AO653" s="40">
        <v>18</v>
      </c>
      <c r="AP653" s="22">
        <v>0.414400443999556</v>
      </c>
      <c r="AQ653" s="23">
        <v>2.800002999997</v>
      </c>
      <c r="AR653" s="24" t="s">
        <v>36</v>
      </c>
      <c r="AT653" s="40">
        <v>18</v>
      </c>
      <c r="AU653" s="22">
        <v>0.46553</v>
      </c>
      <c r="AV653" s="39">
        <v>4.9000000000000004</v>
      </c>
      <c r="AW653" s="24" t="s">
        <v>63</v>
      </c>
      <c r="AY653" s="40">
        <v>18</v>
      </c>
      <c r="AZ653" s="22">
        <v>0.42903999999999998</v>
      </c>
      <c r="BA653" s="39">
        <v>5.5</v>
      </c>
      <c r="BB653" s="24" t="s">
        <v>63</v>
      </c>
      <c r="BD653" s="40">
        <v>18</v>
      </c>
      <c r="BE653" s="22">
        <v>0.59414999999999996</v>
      </c>
      <c r="BF653" s="23">
        <v>33</v>
      </c>
      <c r="BG653" s="24" t="s">
        <v>83</v>
      </c>
      <c r="BI653" s="40">
        <v>18</v>
      </c>
      <c r="BJ653" s="22">
        <v>0.55630436619718315</v>
      </c>
      <c r="BK653" s="23">
        <v>19.864084507042254</v>
      </c>
      <c r="BL653" s="24" t="s">
        <v>67</v>
      </c>
    </row>
    <row r="654" spans="1:65" x14ac:dyDescent="0.4">
      <c r="A654" s="27">
        <v>19</v>
      </c>
      <c r="B654" s="14">
        <v>0.31</v>
      </c>
      <c r="C654" s="4">
        <v>0</v>
      </c>
      <c r="D654" s="28" t="s">
        <v>62</v>
      </c>
      <c r="E654" s="29"/>
      <c r="F654" s="27">
        <v>19</v>
      </c>
      <c r="G654" s="14">
        <v>0.31</v>
      </c>
      <c r="H654" s="4">
        <v>61</v>
      </c>
      <c r="I654" s="28" t="s">
        <v>58</v>
      </c>
      <c r="J654" s="29"/>
      <c r="K654" s="27">
        <v>19</v>
      </c>
      <c r="L654" s="14">
        <v>0.31</v>
      </c>
      <c r="M654" s="4">
        <v>71.25</v>
      </c>
      <c r="N654" s="28" t="s">
        <v>42</v>
      </c>
      <c r="O654" s="29"/>
      <c r="P654" s="27">
        <v>19</v>
      </c>
      <c r="Q654" s="14">
        <v>0.31</v>
      </c>
      <c r="R654" s="4">
        <v>86.6</v>
      </c>
      <c r="S654" s="28" t="s">
        <v>69</v>
      </c>
      <c r="T654" s="29"/>
      <c r="U654" s="27">
        <v>19</v>
      </c>
      <c r="V654" s="14">
        <v>0.31</v>
      </c>
      <c r="W654" s="4">
        <v>89.9</v>
      </c>
      <c r="X654" s="28" t="s">
        <v>35</v>
      </c>
      <c r="Y654" s="29"/>
      <c r="Z654" s="27">
        <v>19</v>
      </c>
      <c r="AA654" s="14">
        <v>0.31</v>
      </c>
      <c r="AB654" s="4">
        <v>62.2</v>
      </c>
      <c r="AC654" s="28" t="s">
        <v>33</v>
      </c>
      <c r="AD654" s="29"/>
      <c r="AE654" s="27">
        <v>19</v>
      </c>
      <c r="AF654" s="14">
        <v>0.31</v>
      </c>
      <c r="AG654" s="4">
        <v>199.42500000000001</v>
      </c>
      <c r="AH654" s="28" t="s">
        <v>29</v>
      </c>
      <c r="AI654" s="29"/>
      <c r="AJ654" s="27">
        <v>19</v>
      </c>
      <c r="AK654" s="14">
        <v>0.31</v>
      </c>
      <c r="AL654" s="4">
        <v>64.969444444444449</v>
      </c>
      <c r="AM654" s="28" t="s">
        <v>42</v>
      </c>
      <c r="AN654" s="29"/>
      <c r="AO654" s="27">
        <v>19</v>
      </c>
      <c r="AP654" s="14">
        <v>0.31</v>
      </c>
      <c r="AQ654" s="4">
        <v>424.6</v>
      </c>
      <c r="AR654" s="28" t="s">
        <v>26</v>
      </c>
      <c r="AS654" s="29"/>
      <c r="AT654" s="27">
        <v>19</v>
      </c>
      <c r="AU654" s="14">
        <v>0.31</v>
      </c>
      <c r="AV654" s="4">
        <v>64.3</v>
      </c>
      <c r="AW654" s="28" t="s">
        <v>26</v>
      </c>
      <c r="AX654" s="29"/>
      <c r="AY654" s="27">
        <v>19</v>
      </c>
      <c r="AZ654" s="14">
        <v>0.31</v>
      </c>
      <c r="BA654" s="4">
        <v>128.64615384615385</v>
      </c>
      <c r="BB654" s="28" t="s">
        <v>50</v>
      </c>
      <c r="BC654" s="29"/>
      <c r="BD654" s="27">
        <v>19</v>
      </c>
      <c r="BE654" s="14">
        <v>0.31</v>
      </c>
      <c r="BF654" s="4">
        <v>144.69999999999999</v>
      </c>
      <c r="BG654" s="28" t="s">
        <v>47</v>
      </c>
      <c r="BH654" s="29"/>
      <c r="BI654" s="27">
        <v>19</v>
      </c>
      <c r="BJ654" s="14">
        <v>0.31</v>
      </c>
      <c r="BK654" s="4">
        <v>45.8</v>
      </c>
      <c r="BL654" s="28" t="s">
        <v>63</v>
      </c>
      <c r="BM654" s="29"/>
    </row>
    <row r="655" spans="1:65" x14ac:dyDescent="0.4">
      <c r="A655" s="27">
        <v>20</v>
      </c>
      <c r="B655" s="14">
        <v>0.3</v>
      </c>
      <c r="C655" s="4">
        <v>0</v>
      </c>
      <c r="D655" s="28" t="s">
        <v>62</v>
      </c>
      <c r="E655" s="30"/>
      <c r="F655" s="27">
        <v>20</v>
      </c>
      <c r="G655" s="14">
        <v>0.3</v>
      </c>
      <c r="H655" s="4">
        <v>90.200021999978006</v>
      </c>
      <c r="I655" s="28" t="s">
        <v>86</v>
      </c>
      <c r="J655" s="30"/>
      <c r="K655" s="27">
        <v>20</v>
      </c>
      <c r="L655" s="14">
        <v>0.3</v>
      </c>
      <c r="M655" s="4">
        <v>95</v>
      </c>
      <c r="N655" s="28" t="s">
        <v>31</v>
      </c>
      <c r="O655" s="30"/>
      <c r="P655" s="27">
        <v>20</v>
      </c>
      <c r="Q655" s="14">
        <v>0.3</v>
      </c>
      <c r="R655" s="4">
        <v>56.9</v>
      </c>
      <c r="S655" s="28" t="s">
        <v>35</v>
      </c>
      <c r="T655" s="30"/>
      <c r="U655" s="27">
        <v>20</v>
      </c>
      <c r="V655" s="14">
        <v>0.3</v>
      </c>
      <c r="W655" s="4">
        <v>150.30000000000001</v>
      </c>
      <c r="X655" s="28" t="s">
        <v>88</v>
      </c>
      <c r="Y655" s="30"/>
      <c r="Z655" s="27">
        <v>20</v>
      </c>
      <c r="AA655" s="14">
        <v>0.3</v>
      </c>
      <c r="AB655" s="4">
        <v>63.9</v>
      </c>
      <c r="AC655" s="28" t="s">
        <v>45</v>
      </c>
      <c r="AD655" s="30"/>
      <c r="AE655" s="27">
        <v>20</v>
      </c>
      <c r="AF655" s="14">
        <v>0.3</v>
      </c>
      <c r="AG655" s="4">
        <v>372.3</v>
      </c>
      <c r="AH655" s="28" t="s">
        <v>51</v>
      </c>
      <c r="AI655" s="30"/>
      <c r="AJ655" s="27">
        <v>20</v>
      </c>
      <c r="AK655" s="14">
        <v>0.3</v>
      </c>
      <c r="AL655" s="4">
        <v>72.599999999999994</v>
      </c>
      <c r="AM655" s="28" t="s">
        <v>39</v>
      </c>
      <c r="AN655" s="30"/>
      <c r="AO655" s="27">
        <v>20</v>
      </c>
      <c r="AP655" s="14">
        <v>0.3</v>
      </c>
      <c r="AQ655" s="4">
        <v>175.6</v>
      </c>
      <c r="AR655" s="28" t="s">
        <v>24</v>
      </c>
      <c r="AS655" s="30"/>
      <c r="AT655" s="27">
        <v>20</v>
      </c>
      <c r="AU655" s="14">
        <v>0.3</v>
      </c>
      <c r="AV655" s="4">
        <v>89.492307692307676</v>
      </c>
      <c r="AW655" s="28" t="s">
        <v>27</v>
      </c>
      <c r="AX655" s="30"/>
      <c r="AY655" s="27">
        <v>20</v>
      </c>
      <c r="AZ655" s="14">
        <v>0.3</v>
      </c>
      <c r="BA655" s="4">
        <v>105.2</v>
      </c>
      <c r="BB655" s="28" t="s">
        <v>51</v>
      </c>
      <c r="BC655" s="30"/>
      <c r="BD655" s="27">
        <v>20</v>
      </c>
      <c r="BE655" s="14">
        <v>0.3</v>
      </c>
      <c r="BF655" s="4">
        <v>72.900000000000006</v>
      </c>
      <c r="BG655" s="28" t="s">
        <v>43</v>
      </c>
      <c r="BH655" s="30"/>
      <c r="BI655" s="27">
        <v>20</v>
      </c>
      <c r="BJ655" s="14">
        <v>0.3</v>
      </c>
      <c r="BK655" s="4">
        <v>52.090566037735847</v>
      </c>
      <c r="BL655" s="28" t="s">
        <v>54</v>
      </c>
      <c r="BM655" s="30"/>
    </row>
    <row r="656" spans="1:65" x14ac:dyDescent="0.4">
      <c r="A656" s="27">
        <v>21</v>
      </c>
      <c r="B656" s="14">
        <v>0.28999999999999998</v>
      </c>
      <c r="C656" s="4">
        <v>0</v>
      </c>
      <c r="D656" s="28" t="s">
        <v>62</v>
      </c>
      <c r="E656" s="31"/>
      <c r="F656" s="27">
        <v>21</v>
      </c>
      <c r="G656" s="14">
        <v>0.28999999999999998</v>
      </c>
      <c r="H656" s="4">
        <v>150.69999999999999</v>
      </c>
      <c r="I656" s="28" t="s">
        <v>65</v>
      </c>
      <c r="J656" s="31"/>
      <c r="K656" s="27">
        <v>21</v>
      </c>
      <c r="L656" s="14">
        <v>0.28999999999999998</v>
      </c>
      <c r="M656" s="4">
        <v>193.44</v>
      </c>
      <c r="N656" s="28" t="s">
        <v>50</v>
      </c>
      <c r="O656" s="31"/>
      <c r="P656" s="27">
        <v>21</v>
      </c>
      <c r="Q656" s="14">
        <v>0.28999999999999998</v>
      </c>
      <c r="R656" s="4">
        <v>57.5</v>
      </c>
      <c r="S656" s="28" t="s">
        <v>19</v>
      </c>
      <c r="T656" s="31"/>
      <c r="U656" s="27">
        <v>21</v>
      </c>
      <c r="V656" s="14">
        <v>0.28999999999999998</v>
      </c>
      <c r="W656" s="4">
        <v>168.9</v>
      </c>
      <c r="X656" s="28" t="s">
        <v>52</v>
      </c>
      <c r="Y656" s="31"/>
      <c r="Z656" s="27">
        <v>21</v>
      </c>
      <c r="AA656" s="14">
        <v>0.28999999999999998</v>
      </c>
      <c r="AB656" s="4">
        <v>65.3</v>
      </c>
      <c r="AC656" s="28" t="s">
        <v>27</v>
      </c>
      <c r="AD656" s="31"/>
      <c r="AE656" s="27">
        <v>21</v>
      </c>
      <c r="AF656" s="14">
        <v>0.28999999999999998</v>
      </c>
      <c r="AG656" s="4">
        <v>338.4</v>
      </c>
      <c r="AH656" s="28" t="s">
        <v>30</v>
      </c>
      <c r="AI656" s="31"/>
      <c r="AJ656" s="27">
        <v>21</v>
      </c>
      <c r="AK656" s="14">
        <v>0.28999999999999998</v>
      </c>
      <c r="AL656" s="4">
        <v>72.242424242424249</v>
      </c>
      <c r="AM656" s="28" t="s">
        <v>19</v>
      </c>
      <c r="AN656" s="31"/>
      <c r="AO656" s="27">
        <v>21</v>
      </c>
      <c r="AP656" s="14">
        <v>0.28999999999999998</v>
      </c>
      <c r="AQ656" s="4">
        <v>175.6</v>
      </c>
      <c r="AR656" s="28" t="s">
        <v>24</v>
      </c>
      <c r="AS656" s="31"/>
      <c r="AT656" s="27">
        <v>21</v>
      </c>
      <c r="AU656" s="14">
        <v>0.28999999999999998</v>
      </c>
      <c r="AV656" s="4">
        <v>340.7</v>
      </c>
      <c r="AW656" s="28" t="s">
        <v>23</v>
      </c>
      <c r="AX656" s="31"/>
      <c r="AY656" s="27">
        <v>21</v>
      </c>
      <c r="AZ656" s="14">
        <v>0.28999999999999998</v>
      </c>
      <c r="BA656" s="4">
        <v>107</v>
      </c>
      <c r="BB656" s="28" t="s">
        <v>24</v>
      </c>
      <c r="BC656" s="31"/>
      <c r="BD656" s="27">
        <v>21</v>
      </c>
      <c r="BE656" s="14">
        <v>0.28999999999999998</v>
      </c>
      <c r="BF656" s="4">
        <v>72.900000000000006</v>
      </c>
      <c r="BG656" s="28" t="s">
        <v>43</v>
      </c>
      <c r="BH656" s="31"/>
      <c r="BI656" s="27">
        <v>21</v>
      </c>
      <c r="BJ656" s="14">
        <v>0.28999999999999998</v>
      </c>
      <c r="BK656" s="20">
        <v>48.457894736842107</v>
      </c>
      <c r="BL656" s="28" t="s">
        <v>57</v>
      </c>
      <c r="BM656" s="31"/>
    </row>
    <row r="657" spans="1:65" x14ac:dyDescent="0.4">
      <c r="A657" s="27">
        <v>22</v>
      </c>
      <c r="B657" s="14">
        <v>0.28000000000000003</v>
      </c>
      <c r="C657" s="4">
        <v>0</v>
      </c>
      <c r="D657" s="28" t="s">
        <v>62</v>
      </c>
      <c r="E657" s="32"/>
      <c r="F657" s="27">
        <v>22</v>
      </c>
      <c r="G657" s="14">
        <v>0.28000000000000003</v>
      </c>
      <c r="H657" s="4">
        <v>76.233333333333334</v>
      </c>
      <c r="I657" s="28" t="s">
        <v>87</v>
      </c>
      <c r="J657" s="32"/>
      <c r="K657" s="27">
        <v>22</v>
      </c>
      <c r="L657" s="14">
        <v>0.28000000000000003</v>
      </c>
      <c r="M657" s="4">
        <v>126.65714285714286</v>
      </c>
      <c r="N657" s="28" t="s">
        <v>34</v>
      </c>
      <c r="O657" s="32"/>
      <c r="P657" s="27">
        <v>22</v>
      </c>
      <c r="Q657" s="14">
        <v>0.28000000000000003</v>
      </c>
      <c r="R657" s="4">
        <v>61.4</v>
      </c>
      <c r="S657" s="28" t="s">
        <v>68</v>
      </c>
      <c r="T657" s="32"/>
      <c r="U657" s="27">
        <v>22</v>
      </c>
      <c r="V657" s="14">
        <v>0.28000000000000003</v>
      </c>
      <c r="W657" s="4">
        <v>105.6</v>
      </c>
      <c r="X657" s="28" t="s">
        <v>47</v>
      </c>
      <c r="Y657" s="32"/>
      <c r="Z657" s="27">
        <v>22</v>
      </c>
      <c r="AA657" s="14">
        <v>0.28000000000000003</v>
      </c>
      <c r="AB657" s="4">
        <v>68.2</v>
      </c>
      <c r="AC657" s="28" t="s">
        <v>40</v>
      </c>
      <c r="AD657" s="32"/>
      <c r="AE657" s="27">
        <v>22</v>
      </c>
      <c r="AF657" s="14">
        <v>0.28000000000000003</v>
      </c>
      <c r="AG657" s="4">
        <v>338.4</v>
      </c>
      <c r="AH657" s="28" t="s">
        <v>30</v>
      </c>
      <c r="AI657" s="32"/>
      <c r="AJ657" s="27">
        <v>22</v>
      </c>
      <c r="AK657" s="14">
        <v>0.28000000000000003</v>
      </c>
      <c r="AL657" s="4">
        <v>226.6</v>
      </c>
      <c r="AM657" s="28" t="s">
        <v>38</v>
      </c>
      <c r="AN657" s="32"/>
      <c r="AO657" s="27">
        <v>22</v>
      </c>
      <c r="AP657" s="14">
        <v>0.28000000000000003</v>
      </c>
      <c r="AQ657" s="4">
        <v>195.1</v>
      </c>
      <c r="AR657" s="28" t="s">
        <v>39</v>
      </c>
      <c r="AS657" s="32"/>
      <c r="AT657" s="27">
        <v>22</v>
      </c>
      <c r="AU657" s="14">
        <v>0.28000000000000003</v>
      </c>
      <c r="AV657" s="4">
        <v>84.3</v>
      </c>
      <c r="AW657" s="28" t="s">
        <v>42</v>
      </c>
      <c r="AX657" s="32"/>
      <c r="AY657" s="27">
        <v>22</v>
      </c>
      <c r="AZ657" s="14">
        <v>0.28000000000000003</v>
      </c>
      <c r="BA657" s="4">
        <v>135.9</v>
      </c>
      <c r="BB657" s="28" t="s">
        <v>42</v>
      </c>
      <c r="BC657" s="32"/>
      <c r="BD657" s="27">
        <v>22</v>
      </c>
      <c r="BE657" s="14">
        <v>0.28000000000000003</v>
      </c>
      <c r="BF657" s="20">
        <v>76.5</v>
      </c>
      <c r="BG657" s="28" t="s">
        <v>46</v>
      </c>
      <c r="BH657" s="32"/>
      <c r="BI657" s="27">
        <v>22</v>
      </c>
      <c r="BJ657" s="14">
        <v>0.28000000000000003</v>
      </c>
      <c r="BK657" s="4">
        <v>85.2</v>
      </c>
      <c r="BL657" s="28" t="s">
        <v>36</v>
      </c>
      <c r="BM657" s="32"/>
    </row>
    <row r="658" spans="1:65" x14ac:dyDescent="0.4">
      <c r="A658" s="27">
        <v>23</v>
      </c>
      <c r="B658" s="14">
        <v>0.27</v>
      </c>
      <c r="C658" s="4">
        <v>0</v>
      </c>
      <c r="D658" s="28" t="s">
        <v>62</v>
      </c>
      <c r="E658" s="32"/>
      <c r="F658" s="27">
        <v>23</v>
      </c>
      <c r="G658" s="14">
        <v>0.27</v>
      </c>
      <c r="H658" s="4">
        <v>89.384210526315783</v>
      </c>
      <c r="I658" s="28" t="s">
        <v>60</v>
      </c>
      <c r="J658" s="32"/>
      <c r="K658" s="27">
        <v>23</v>
      </c>
      <c r="L658" s="14">
        <v>0.27</v>
      </c>
      <c r="M658" s="4">
        <v>354.7</v>
      </c>
      <c r="N658" s="28" t="s">
        <v>54</v>
      </c>
      <c r="O658" s="32"/>
      <c r="P658" s="27">
        <v>23</v>
      </c>
      <c r="Q658" s="14">
        <v>0.27</v>
      </c>
      <c r="R658" s="4">
        <v>72.8</v>
      </c>
      <c r="S658" s="28" t="s">
        <v>84</v>
      </c>
      <c r="T658" s="32"/>
      <c r="U658" s="27">
        <v>23</v>
      </c>
      <c r="V658" s="14">
        <v>0.27</v>
      </c>
      <c r="W658" s="4">
        <v>105.6</v>
      </c>
      <c r="X658" s="28" t="s">
        <v>47</v>
      </c>
      <c r="Y658" s="32"/>
      <c r="Z658" s="27">
        <v>23</v>
      </c>
      <c r="AA658" s="14">
        <v>0.27</v>
      </c>
      <c r="AB658" s="4">
        <v>76.8</v>
      </c>
      <c r="AC658" s="28" t="s">
        <v>63</v>
      </c>
      <c r="AD658" s="32"/>
      <c r="AE658" s="27">
        <v>23</v>
      </c>
      <c r="AF658" s="14">
        <v>0.27</v>
      </c>
      <c r="AG658" s="4">
        <v>194.8</v>
      </c>
      <c r="AH658" s="28" t="s">
        <v>31</v>
      </c>
      <c r="AI658" s="32"/>
      <c r="AJ658" s="27">
        <v>23</v>
      </c>
      <c r="AK658" s="14">
        <v>0.27</v>
      </c>
      <c r="AL658" s="4">
        <v>217.9</v>
      </c>
      <c r="AM658" s="28" t="s">
        <v>54</v>
      </c>
      <c r="AN658" s="32"/>
      <c r="AO658" s="27">
        <v>23</v>
      </c>
      <c r="AP658" s="14">
        <v>0.27</v>
      </c>
      <c r="AQ658" s="4">
        <v>195.1</v>
      </c>
      <c r="AR658" s="28" t="s">
        <v>39</v>
      </c>
      <c r="AS658" s="32"/>
      <c r="AT658" s="27">
        <v>23</v>
      </c>
      <c r="AU658" s="14">
        <v>0.27</v>
      </c>
      <c r="AV658" s="4">
        <v>309.7</v>
      </c>
      <c r="AW658" s="28" t="s">
        <v>19</v>
      </c>
      <c r="AX658" s="32"/>
      <c r="AY658" s="27">
        <v>23</v>
      </c>
      <c r="AZ658" s="14">
        <v>0.27</v>
      </c>
      <c r="BA658" s="4">
        <v>151.69999999999999</v>
      </c>
      <c r="BB658" s="28" t="s">
        <v>21</v>
      </c>
      <c r="BC658" s="32"/>
      <c r="BD658" s="27">
        <v>23</v>
      </c>
      <c r="BE658" s="14">
        <v>0.27</v>
      </c>
      <c r="BF658" s="4">
        <v>124.60002499997499</v>
      </c>
      <c r="BG658" s="28" t="s">
        <v>21</v>
      </c>
      <c r="BH658" s="32"/>
      <c r="BI658" s="27">
        <v>23</v>
      </c>
      <c r="BJ658" s="14">
        <v>0.27</v>
      </c>
      <c r="BK658" s="4">
        <v>131.6</v>
      </c>
      <c r="BL658" s="28" t="s">
        <v>26</v>
      </c>
      <c r="BM658" s="32"/>
    </row>
    <row r="659" spans="1:65" x14ac:dyDescent="0.4">
      <c r="A659" s="27">
        <v>24</v>
      </c>
      <c r="B659" s="14">
        <v>0.26</v>
      </c>
      <c r="C659" s="4">
        <v>0</v>
      </c>
      <c r="D659" s="41" t="s">
        <v>62</v>
      </c>
      <c r="E659" s="32"/>
      <c r="F659" s="27">
        <v>24</v>
      </c>
      <c r="G659" s="14">
        <v>0.26</v>
      </c>
      <c r="H659" s="4">
        <v>239.40002599997402</v>
      </c>
      <c r="I659" s="41" t="s">
        <v>39</v>
      </c>
      <c r="J659" s="32"/>
      <c r="K659" s="27">
        <v>24</v>
      </c>
      <c r="L659" s="14">
        <v>0.26</v>
      </c>
      <c r="M659" s="4">
        <v>177.35</v>
      </c>
      <c r="N659" s="41" t="s">
        <v>22</v>
      </c>
      <c r="O659" s="32"/>
      <c r="P659" s="27">
        <v>24</v>
      </c>
      <c r="Q659" s="14">
        <v>0.26</v>
      </c>
      <c r="R659" s="4">
        <v>79.5</v>
      </c>
      <c r="S659" s="41" t="s">
        <v>61</v>
      </c>
      <c r="T659" s="32"/>
      <c r="U659" s="27">
        <v>24</v>
      </c>
      <c r="V659" s="14">
        <v>0.26</v>
      </c>
      <c r="W659" s="4">
        <v>143.9</v>
      </c>
      <c r="X659" s="41" t="s">
        <v>19</v>
      </c>
      <c r="Y659" s="32"/>
      <c r="Z659" s="27">
        <v>24</v>
      </c>
      <c r="AA659" s="14">
        <v>0.26</v>
      </c>
      <c r="AB659" s="4">
        <v>85.805263157894743</v>
      </c>
      <c r="AC659" s="41" t="s">
        <v>38</v>
      </c>
      <c r="AD659" s="32"/>
      <c r="AE659" s="27">
        <v>24</v>
      </c>
      <c r="AF659" s="14">
        <v>0.26</v>
      </c>
      <c r="AG659" s="4">
        <v>232.6</v>
      </c>
      <c r="AH659" s="41" t="s">
        <v>26</v>
      </c>
      <c r="AI659" s="32"/>
      <c r="AJ659" s="27">
        <v>24</v>
      </c>
      <c r="AK659" s="14">
        <v>0.26</v>
      </c>
      <c r="AL659" s="4">
        <v>80.7</v>
      </c>
      <c r="AM659" s="41" t="s">
        <v>36</v>
      </c>
      <c r="AN659" s="32"/>
      <c r="AO659" s="27">
        <v>24</v>
      </c>
      <c r="AP659" s="14">
        <v>0.26</v>
      </c>
      <c r="AQ659" s="4">
        <v>195.1</v>
      </c>
      <c r="AR659" s="41" t="s">
        <v>39</v>
      </c>
      <c r="AS659" s="32"/>
      <c r="AT659" s="27">
        <v>24</v>
      </c>
      <c r="AU659" s="14">
        <v>0.26</v>
      </c>
      <c r="AV659" s="4">
        <v>100.5</v>
      </c>
      <c r="AW659" s="41" t="s">
        <v>43</v>
      </c>
      <c r="AX659" s="32"/>
      <c r="AY659" s="27">
        <v>24</v>
      </c>
      <c r="AZ659" s="14">
        <v>0.26</v>
      </c>
      <c r="BA659" s="4">
        <v>176.4</v>
      </c>
      <c r="BB659" s="41" t="s">
        <v>22</v>
      </c>
      <c r="BC659" s="32"/>
      <c r="BD659" s="27">
        <v>24</v>
      </c>
      <c r="BE659" s="14">
        <v>0.26</v>
      </c>
      <c r="BF659" s="4">
        <v>88.3</v>
      </c>
      <c r="BG659" s="41" t="s">
        <v>33</v>
      </c>
      <c r="BH659" s="32"/>
      <c r="BI659" s="27">
        <v>24</v>
      </c>
      <c r="BJ659" s="14">
        <v>0.26</v>
      </c>
      <c r="BK659" s="4">
        <v>146.1</v>
      </c>
      <c r="BL659" s="41" t="s">
        <v>39</v>
      </c>
      <c r="BM659" s="32"/>
    </row>
    <row r="660" spans="1:65" ht="19.5" thickBot="1" x14ac:dyDescent="0.45">
      <c r="A660" s="27">
        <v>25</v>
      </c>
      <c r="B660" s="14">
        <v>0.25</v>
      </c>
      <c r="C660" s="4">
        <v>0</v>
      </c>
      <c r="D660" s="41" t="s">
        <v>62</v>
      </c>
      <c r="E660" s="33"/>
      <c r="F660" s="27">
        <v>25</v>
      </c>
      <c r="G660" s="14">
        <v>0.25</v>
      </c>
      <c r="H660" s="4">
        <v>161.90002699997299</v>
      </c>
      <c r="I660" s="41" t="s">
        <v>22</v>
      </c>
      <c r="J660" s="33"/>
      <c r="K660" s="27">
        <v>25</v>
      </c>
      <c r="L660" s="14">
        <v>0.25</v>
      </c>
      <c r="M660" s="4">
        <v>129.4</v>
      </c>
      <c r="N660" s="41" t="s">
        <v>39</v>
      </c>
      <c r="O660" s="33"/>
      <c r="P660" s="27">
        <v>25</v>
      </c>
      <c r="Q660" s="14">
        <v>0.25</v>
      </c>
      <c r="R660" s="4">
        <v>85.7</v>
      </c>
      <c r="S660" s="41" t="s">
        <v>85</v>
      </c>
      <c r="T660" s="33"/>
      <c r="U660" s="27">
        <v>25</v>
      </c>
      <c r="V660" s="14">
        <v>0.25</v>
      </c>
      <c r="W660" s="4">
        <v>176.1</v>
      </c>
      <c r="X660" s="41" t="s">
        <v>38</v>
      </c>
      <c r="Y660" s="33"/>
      <c r="Z660" s="27">
        <v>25</v>
      </c>
      <c r="AA660" s="14">
        <v>0.25</v>
      </c>
      <c r="AB660" s="4">
        <v>92.3</v>
      </c>
      <c r="AC660" s="41" t="s">
        <v>46</v>
      </c>
      <c r="AD660" s="33"/>
      <c r="AE660" s="27">
        <v>25</v>
      </c>
      <c r="AF660" s="14">
        <v>0.25</v>
      </c>
      <c r="AG660" s="4">
        <v>620.5</v>
      </c>
      <c r="AH660" s="41" t="s">
        <v>40</v>
      </c>
      <c r="AI660" s="33"/>
      <c r="AJ660" s="27">
        <v>25</v>
      </c>
      <c r="AK660" s="14">
        <v>0.25</v>
      </c>
      <c r="AL660" s="4">
        <v>125.86666666666666</v>
      </c>
      <c r="AM660" s="41" t="s">
        <v>51</v>
      </c>
      <c r="AN660" s="33"/>
      <c r="AO660" s="27">
        <v>25</v>
      </c>
      <c r="AP660" s="14">
        <v>0.25</v>
      </c>
      <c r="AQ660" s="4">
        <v>424.6</v>
      </c>
      <c r="AR660" s="41" t="s">
        <v>26</v>
      </c>
      <c r="AS660" s="33"/>
      <c r="AT660" s="27">
        <v>25</v>
      </c>
      <c r="AU660" s="14">
        <v>0.25</v>
      </c>
      <c r="AV660" s="4">
        <v>119.53333333333333</v>
      </c>
      <c r="AW660" s="41" t="s">
        <v>51</v>
      </c>
      <c r="AX660" s="33"/>
      <c r="AY660" s="27">
        <v>25</v>
      </c>
      <c r="AZ660" s="14">
        <v>0.25</v>
      </c>
      <c r="BA660" s="4">
        <v>186.4</v>
      </c>
      <c r="BB660" s="41" t="s">
        <v>35</v>
      </c>
      <c r="BC660" s="33"/>
      <c r="BD660" s="27">
        <v>25</v>
      </c>
      <c r="BE660" s="14">
        <v>0.25</v>
      </c>
      <c r="BF660" s="4">
        <v>95</v>
      </c>
      <c r="BG660" s="41" t="s">
        <v>32</v>
      </c>
      <c r="BH660" s="33"/>
      <c r="BI660" s="27">
        <v>25</v>
      </c>
      <c r="BJ660" s="14">
        <v>0.25</v>
      </c>
      <c r="BK660" s="4">
        <v>63.7</v>
      </c>
      <c r="BL660" s="41" t="s">
        <v>55</v>
      </c>
      <c r="BM660" s="33"/>
    </row>
    <row r="661" spans="1:65" ht="19.5" thickBot="1" x14ac:dyDescent="0.45">
      <c r="A661" s="27">
        <v>26</v>
      </c>
      <c r="B661" s="14">
        <v>0.24</v>
      </c>
      <c r="C661" s="4">
        <v>0</v>
      </c>
      <c r="D661" s="28" t="s">
        <v>62</v>
      </c>
      <c r="E661" s="35"/>
      <c r="F661" s="27">
        <v>26</v>
      </c>
      <c r="G661" s="14">
        <v>0.24</v>
      </c>
      <c r="H661" s="4">
        <v>109.1</v>
      </c>
      <c r="I661" s="28" t="s">
        <v>64</v>
      </c>
      <c r="J661" s="35"/>
      <c r="K661" s="27">
        <v>26</v>
      </c>
      <c r="L661" s="14">
        <v>0.24</v>
      </c>
      <c r="M661" s="4">
        <v>212.8</v>
      </c>
      <c r="N661" s="28" t="s">
        <v>38</v>
      </c>
      <c r="O661" s="35"/>
      <c r="P661" s="27">
        <v>26</v>
      </c>
      <c r="Q661" s="14">
        <v>0.24</v>
      </c>
      <c r="R661" s="4">
        <v>88.4</v>
      </c>
      <c r="S661" s="28" t="s">
        <v>107</v>
      </c>
      <c r="T661" s="35"/>
      <c r="U661" s="27">
        <v>26</v>
      </c>
      <c r="V661" s="14">
        <v>0.24</v>
      </c>
      <c r="W661" s="4">
        <v>138.30000000000001</v>
      </c>
      <c r="X661" s="28" t="s">
        <v>45</v>
      </c>
      <c r="Y661" s="35"/>
      <c r="Z661" s="27">
        <v>26</v>
      </c>
      <c r="AA661" s="14">
        <v>0.24</v>
      </c>
      <c r="AB661" s="4">
        <v>127</v>
      </c>
      <c r="AC661" s="28" t="s">
        <v>25</v>
      </c>
      <c r="AD661" s="35"/>
      <c r="AE661" s="27">
        <v>26</v>
      </c>
      <c r="AF661" s="14">
        <v>0.24</v>
      </c>
      <c r="AG661" s="4">
        <v>324.60000000000002</v>
      </c>
      <c r="AH661" s="28" t="s">
        <v>54</v>
      </c>
      <c r="AI661" s="35"/>
      <c r="AJ661" s="27">
        <v>26</v>
      </c>
      <c r="AK661" s="14">
        <v>0.24</v>
      </c>
      <c r="AL661" s="4">
        <v>96.378260869565224</v>
      </c>
      <c r="AM661" s="28" t="s">
        <v>21</v>
      </c>
      <c r="AN661" s="35"/>
      <c r="AO661" s="27">
        <v>26</v>
      </c>
      <c r="AP661" s="14">
        <v>0.24</v>
      </c>
      <c r="AQ661" s="4">
        <v>219.5</v>
      </c>
      <c r="AR661" s="28" t="s">
        <v>45</v>
      </c>
      <c r="AS661" s="35"/>
      <c r="AT661" s="27">
        <v>26</v>
      </c>
      <c r="AU661" s="14">
        <v>0.24</v>
      </c>
      <c r="AV661" s="4">
        <v>454.3</v>
      </c>
      <c r="AW661" s="28" t="s">
        <v>40</v>
      </c>
      <c r="AX661" s="35"/>
      <c r="AY661" s="27">
        <v>26</v>
      </c>
      <c r="AZ661" s="14">
        <v>0.24</v>
      </c>
      <c r="BA661" s="4">
        <v>627.20000000000005</v>
      </c>
      <c r="BB661" s="28" t="s">
        <v>40</v>
      </c>
      <c r="BC661" s="35"/>
      <c r="BD661" s="27">
        <v>26</v>
      </c>
      <c r="BE661" s="14">
        <v>0.24</v>
      </c>
      <c r="BF661" s="4">
        <v>102.8</v>
      </c>
      <c r="BG661" s="28" t="s">
        <v>51</v>
      </c>
      <c r="BH661" s="35"/>
      <c r="BI661" s="27">
        <v>26</v>
      </c>
      <c r="BJ661" s="14">
        <v>0.24</v>
      </c>
      <c r="BK661" s="4">
        <v>121.7</v>
      </c>
      <c r="BL661" s="28" t="s">
        <v>48</v>
      </c>
      <c r="BM661" s="35"/>
    </row>
    <row r="662" spans="1:65" x14ac:dyDescent="0.4">
      <c r="A662" s="27">
        <v>27</v>
      </c>
      <c r="B662" s="14">
        <v>0.23</v>
      </c>
      <c r="C662" s="4">
        <v>0</v>
      </c>
      <c r="D662" s="28" t="s">
        <v>62</v>
      </c>
      <c r="E662" s="36"/>
      <c r="F662" s="27">
        <v>27</v>
      </c>
      <c r="G662" s="14">
        <v>0.23</v>
      </c>
      <c r="H662" s="4">
        <v>155.19999999999999</v>
      </c>
      <c r="I662" s="28" t="s">
        <v>130</v>
      </c>
      <c r="J662" s="36"/>
      <c r="K662" s="27">
        <v>27</v>
      </c>
      <c r="L662" s="14">
        <v>0.23</v>
      </c>
      <c r="M662" s="4">
        <v>172.6</v>
      </c>
      <c r="N662" s="28" t="s">
        <v>29</v>
      </c>
      <c r="O662" s="36"/>
      <c r="P662" s="27">
        <v>27</v>
      </c>
      <c r="Q662" s="14">
        <v>0.23</v>
      </c>
      <c r="R662" s="4">
        <v>89.9</v>
      </c>
      <c r="S662" s="28" t="s">
        <v>67</v>
      </c>
      <c r="T662" s="36"/>
      <c r="U662" s="27">
        <v>27</v>
      </c>
      <c r="V662" s="14">
        <v>0.23</v>
      </c>
      <c r="W662" s="4">
        <v>138.30000000000001</v>
      </c>
      <c r="X662" s="28" t="s">
        <v>45</v>
      </c>
      <c r="Y662" s="36"/>
      <c r="Z662" s="27">
        <v>27</v>
      </c>
      <c r="AA662" s="14">
        <v>0.23</v>
      </c>
      <c r="AB662" s="4">
        <v>212.4</v>
      </c>
      <c r="AC662" s="28" t="s">
        <v>39</v>
      </c>
      <c r="AD662" s="36"/>
      <c r="AE662" s="27">
        <v>27</v>
      </c>
      <c r="AF662" s="14">
        <v>0.23</v>
      </c>
      <c r="AG662" s="4">
        <v>389.6</v>
      </c>
      <c r="AH662" s="28" t="s">
        <v>23</v>
      </c>
      <c r="AI662" s="36"/>
      <c r="AJ662" s="27">
        <v>27</v>
      </c>
      <c r="AK662" s="14">
        <v>0.23</v>
      </c>
      <c r="AL662" s="4">
        <v>136.19999999999999</v>
      </c>
      <c r="AM662" s="28" t="s">
        <v>37</v>
      </c>
      <c r="AN662" s="36"/>
      <c r="AO662" s="27">
        <v>27</v>
      </c>
      <c r="AP662" s="14">
        <v>0.23</v>
      </c>
      <c r="AQ662" s="4">
        <v>250.8</v>
      </c>
      <c r="AR662" s="28" t="s">
        <v>28</v>
      </c>
      <c r="AS662" s="36"/>
      <c r="AT662" s="27">
        <v>27</v>
      </c>
      <c r="AU662" s="14">
        <v>0.23</v>
      </c>
      <c r="AV662" s="4">
        <v>486.7</v>
      </c>
      <c r="AW662" s="28" t="s">
        <v>28</v>
      </c>
      <c r="AX662" s="36"/>
      <c r="AY662" s="27">
        <v>27</v>
      </c>
      <c r="AZ662" s="14">
        <v>0.23</v>
      </c>
      <c r="BA662" s="4">
        <v>362.6</v>
      </c>
      <c r="BB662" s="28" t="s">
        <v>19</v>
      </c>
      <c r="BC662" s="36"/>
      <c r="BD662" s="27">
        <v>27</v>
      </c>
      <c r="BE662" s="14">
        <v>0.23</v>
      </c>
      <c r="BF662" s="4">
        <v>140.4</v>
      </c>
      <c r="BG662" s="28" t="s">
        <v>41</v>
      </c>
      <c r="BH662" s="36"/>
      <c r="BI662" s="27">
        <v>27</v>
      </c>
      <c r="BJ662" s="14">
        <v>0.23</v>
      </c>
      <c r="BK662" s="4">
        <v>70.5</v>
      </c>
      <c r="BL662" s="28" t="s">
        <v>31</v>
      </c>
      <c r="BM662" s="36"/>
    </row>
    <row r="663" spans="1:65" x14ac:dyDescent="0.4">
      <c r="A663" s="27">
        <v>28</v>
      </c>
      <c r="B663" s="14">
        <v>0.22</v>
      </c>
      <c r="C663" s="4">
        <v>0</v>
      </c>
      <c r="D663" s="28" t="s">
        <v>62</v>
      </c>
      <c r="F663" s="27">
        <v>28</v>
      </c>
      <c r="G663" s="14">
        <v>0.22</v>
      </c>
      <c r="H663" s="4">
        <v>162.9</v>
      </c>
      <c r="I663" s="28" t="s">
        <v>70</v>
      </c>
      <c r="K663" s="27">
        <v>28</v>
      </c>
      <c r="L663" s="14">
        <v>0.22</v>
      </c>
      <c r="M663" s="4">
        <v>483.6</v>
      </c>
      <c r="N663" s="28" t="s">
        <v>35</v>
      </c>
      <c r="P663" s="27">
        <v>28</v>
      </c>
      <c r="Q663" s="14">
        <v>0.22</v>
      </c>
      <c r="R663" s="4">
        <v>92.9</v>
      </c>
      <c r="S663" s="28" t="s">
        <v>65</v>
      </c>
      <c r="U663" s="27">
        <v>28</v>
      </c>
      <c r="V663" s="14">
        <v>0.22</v>
      </c>
      <c r="W663" s="4">
        <v>295.30002999997004</v>
      </c>
      <c r="X663" s="28" t="s">
        <v>51</v>
      </c>
      <c r="Z663" s="27">
        <v>28</v>
      </c>
      <c r="AA663" s="14">
        <v>0.22</v>
      </c>
      <c r="AB663" s="4">
        <v>261.3</v>
      </c>
      <c r="AC663" s="28" t="s">
        <v>37</v>
      </c>
      <c r="AE663" s="27">
        <v>28</v>
      </c>
      <c r="AF663" s="14">
        <v>0.22</v>
      </c>
      <c r="AG663" s="4">
        <v>432.9</v>
      </c>
      <c r="AH663" s="28" t="s">
        <v>68</v>
      </c>
      <c r="AJ663" s="27">
        <v>28</v>
      </c>
      <c r="AK663" s="14">
        <v>0.22</v>
      </c>
      <c r="AL663" s="4">
        <v>314.7</v>
      </c>
      <c r="AM663" s="28" t="s">
        <v>46</v>
      </c>
      <c r="AO663" s="27">
        <v>28</v>
      </c>
      <c r="AP663" s="14">
        <v>0.22</v>
      </c>
      <c r="AQ663" s="4">
        <v>250.8</v>
      </c>
      <c r="AR663" s="28" t="s">
        <v>28</v>
      </c>
      <c r="AT663" s="27">
        <v>28</v>
      </c>
      <c r="AU663" s="14">
        <v>0.22</v>
      </c>
      <c r="AV663" s="4">
        <v>425.9</v>
      </c>
      <c r="AW663" s="28" t="s">
        <v>34</v>
      </c>
      <c r="AY663" s="27">
        <v>28</v>
      </c>
      <c r="AZ663" s="14">
        <v>0.22</v>
      </c>
      <c r="BA663" s="4">
        <v>407.9</v>
      </c>
      <c r="BB663" s="28" t="s">
        <v>34</v>
      </c>
      <c r="BD663" s="27">
        <v>28</v>
      </c>
      <c r="BE663" s="14">
        <v>0.22</v>
      </c>
      <c r="BF663" s="4">
        <v>136.4</v>
      </c>
      <c r="BG663" s="28" t="s">
        <v>94</v>
      </c>
      <c r="BI663" s="27">
        <v>28</v>
      </c>
      <c r="BJ663" s="14">
        <v>0.22</v>
      </c>
      <c r="BK663" s="4">
        <v>168.70002999996998</v>
      </c>
      <c r="BL663" s="28" t="s">
        <v>29</v>
      </c>
    </row>
    <row r="664" spans="1:65" x14ac:dyDescent="0.4">
      <c r="A664" s="27">
        <v>29</v>
      </c>
      <c r="B664" s="14">
        <v>0.21</v>
      </c>
      <c r="C664" s="4">
        <v>0</v>
      </c>
      <c r="D664" s="28" t="s">
        <v>62</v>
      </c>
      <c r="F664" s="27">
        <v>29</v>
      </c>
      <c r="G664" s="14">
        <v>0.21</v>
      </c>
      <c r="H664" s="4">
        <v>165.3</v>
      </c>
      <c r="I664" s="28" t="s">
        <v>30</v>
      </c>
      <c r="K664" s="27">
        <v>29</v>
      </c>
      <c r="L664" s="14">
        <v>0.21</v>
      </c>
      <c r="M664" s="4">
        <v>0</v>
      </c>
      <c r="N664" s="28" t="s">
        <v>62</v>
      </c>
      <c r="P664" s="27">
        <v>29</v>
      </c>
      <c r="Q664" s="14">
        <v>0.21</v>
      </c>
      <c r="R664" s="4">
        <v>96.8</v>
      </c>
      <c r="S664" s="28" t="s">
        <v>52</v>
      </c>
      <c r="U664" s="27">
        <v>29</v>
      </c>
      <c r="V664" s="14">
        <v>0.21</v>
      </c>
      <c r="W664" s="4">
        <v>262.3</v>
      </c>
      <c r="X664" s="28" t="s">
        <v>59</v>
      </c>
      <c r="Z664" s="27">
        <v>29</v>
      </c>
      <c r="AA664" s="14">
        <v>0.21</v>
      </c>
      <c r="AB664" s="4">
        <v>0</v>
      </c>
      <c r="AC664" s="28" t="s">
        <v>62</v>
      </c>
      <c r="AE664" s="27">
        <v>29</v>
      </c>
      <c r="AF664" s="14">
        <v>0.21</v>
      </c>
      <c r="AG664" s="4">
        <v>487</v>
      </c>
      <c r="AH664" s="28" t="s">
        <v>43</v>
      </c>
      <c r="AJ664" s="27">
        <v>29</v>
      </c>
      <c r="AK664" s="14">
        <v>0.21</v>
      </c>
      <c r="AL664" s="4">
        <v>0</v>
      </c>
      <c r="AM664" s="28" t="s">
        <v>62</v>
      </c>
      <c r="AO664" s="27">
        <v>29</v>
      </c>
      <c r="AP664" s="14">
        <v>0.21</v>
      </c>
      <c r="AQ664" s="4">
        <v>292.60000000000002</v>
      </c>
      <c r="AR664" s="28" t="s">
        <v>64</v>
      </c>
      <c r="AT664" s="27">
        <v>29</v>
      </c>
      <c r="AU664" s="14">
        <v>0.21</v>
      </c>
      <c r="AV664" s="4">
        <v>0</v>
      </c>
      <c r="AW664" s="28" t="s">
        <v>62</v>
      </c>
      <c r="AY664" s="27">
        <v>29</v>
      </c>
      <c r="AZ664" s="14">
        <v>0.21</v>
      </c>
      <c r="BA664" s="4">
        <v>0</v>
      </c>
      <c r="BB664" s="28" t="s">
        <v>62</v>
      </c>
      <c r="BD664" s="27">
        <v>29</v>
      </c>
      <c r="BE664" s="14">
        <v>0.21</v>
      </c>
      <c r="BF664" s="4">
        <v>112</v>
      </c>
      <c r="BG664" s="28" t="s">
        <v>54</v>
      </c>
      <c r="BI664" s="27">
        <v>29</v>
      </c>
      <c r="BJ664" s="14">
        <v>0.21</v>
      </c>
      <c r="BK664" s="4">
        <v>146.69999999999999</v>
      </c>
      <c r="BL664" s="28" t="s">
        <v>28</v>
      </c>
    </row>
    <row r="665" spans="1:65" x14ac:dyDescent="0.4">
      <c r="A665" s="27">
        <v>30</v>
      </c>
      <c r="B665" s="14">
        <v>0.2</v>
      </c>
      <c r="C665" s="4">
        <v>0</v>
      </c>
      <c r="D665" s="28" t="s">
        <v>62</v>
      </c>
      <c r="F665" s="27">
        <v>30</v>
      </c>
      <c r="G665" s="14">
        <v>0.2</v>
      </c>
      <c r="H665" s="4">
        <v>169</v>
      </c>
      <c r="I665" s="28" t="s">
        <v>94</v>
      </c>
      <c r="K665" s="27">
        <v>30</v>
      </c>
      <c r="L665" s="14">
        <v>0.2</v>
      </c>
      <c r="M665" s="4">
        <v>0</v>
      </c>
      <c r="N665" s="28" t="s">
        <v>62</v>
      </c>
      <c r="P665" s="27">
        <v>30</v>
      </c>
      <c r="Q665" s="14">
        <v>0.2</v>
      </c>
      <c r="R665" s="4">
        <v>110.4</v>
      </c>
      <c r="S665" s="28" t="s">
        <v>47</v>
      </c>
      <c r="U665" s="27">
        <v>30</v>
      </c>
      <c r="V665" s="14">
        <v>0.2</v>
      </c>
      <c r="W665" s="4">
        <v>162.80000000000001</v>
      </c>
      <c r="X665" s="28" t="s">
        <v>27</v>
      </c>
      <c r="Z665" s="27">
        <v>30</v>
      </c>
      <c r="AA665" s="14">
        <v>0.2</v>
      </c>
      <c r="AB665" s="4">
        <v>0</v>
      </c>
      <c r="AC665" s="28" t="s">
        <v>62</v>
      </c>
      <c r="AE665" s="27">
        <v>30</v>
      </c>
      <c r="AF665" s="14">
        <v>0.2</v>
      </c>
      <c r="AG665" s="4">
        <v>487</v>
      </c>
      <c r="AH665" s="28" t="s">
        <v>43</v>
      </c>
      <c r="AJ665" s="27">
        <v>30</v>
      </c>
      <c r="AK665" s="14">
        <v>0.2</v>
      </c>
      <c r="AL665" s="4">
        <v>0</v>
      </c>
      <c r="AM665" s="28" t="s">
        <v>62</v>
      </c>
      <c r="AO665" s="27">
        <v>30</v>
      </c>
      <c r="AP665" s="14">
        <v>0.2</v>
      </c>
      <c r="AQ665" s="4">
        <v>351.2</v>
      </c>
      <c r="AR665" s="28" t="s">
        <v>22</v>
      </c>
      <c r="AT665" s="27">
        <v>30</v>
      </c>
      <c r="AU665" s="14">
        <v>0.2</v>
      </c>
      <c r="AV665" s="4">
        <v>0</v>
      </c>
      <c r="AW665" s="28" t="s">
        <v>62</v>
      </c>
      <c r="AY665" s="27">
        <v>30</v>
      </c>
      <c r="AZ665" s="14">
        <v>0.2</v>
      </c>
      <c r="BA665" s="4">
        <v>0</v>
      </c>
      <c r="BB665" s="28" t="s">
        <v>62</v>
      </c>
      <c r="BD665" s="27">
        <v>30</v>
      </c>
      <c r="BE665" s="14">
        <v>0.2</v>
      </c>
      <c r="BF665" s="4">
        <v>112</v>
      </c>
      <c r="BG665" s="28" t="s">
        <v>54</v>
      </c>
      <c r="BI665" s="27">
        <v>30</v>
      </c>
      <c r="BJ665" s="14">
        <v>0.2</v>
      </c>
      <c r="BK665" s="4">
        <v>106.4</v>
      </c>
      <c r="BL665" s="28" t="s">
        <v>121</v>
      </c>
    </row>
    <row r="666" spans="1:65" ht="19.5" thickBot="1" x14ac:dyDescent="0.45">
      <c r="A666" s="27"/>
      <c r="B666" s="4"/>
      <c r="C666" s="4"/>
      <c r="D666" s="4"/>
      <c r="F666" s="27"/>
      <c r="G666" s="4"/>
      <c r="H666" s="4"/>
      <c r="I666" s="4"/>
      <c r="K666" s="27"/>
      <c r="L666" s="4"/>
      <c r="M666" s="4"/>
      <c r="N666" s="4"/>
      <c r="P666" s="27"/>
      <c r="Q666" s="4"/>
      <c r="R666" s="4"/>
      <c r="S666" s="4"/>
      <c r="U666" s="27"/>
      <c r="V666" s="4"/>
      <c r="W666" s="4"/>
      <c r="X666" s="4"/>
      <c r="Z666" s="27"/>
      <c r="AA666" s="4"/>
      <c r="AB666" s="4"/>
      <c r="AC666" s="4"/>
      <c r="AE666" s="27"/>
      <c r="AF666" s="4"/>
      <c r="AG666" s="4"/>
      <c r="AH666" s="4"/>
      <c r="AJ666" s="27"/>
      <c r="AK666" s="4"/>
      <c r="AL666" s="4"/>
      <c r="AM666" s="4"/>
      <c r="AO666" s="27"/>
      <c r="AP666" s="4"/>
      <c r="AQ666" s="4"/>
      <c r="AR666" s="4"/>
      <c r="AT666" s="27"/>
      <c r="AU666" s="4"/>
      <c r="AV666" s="4"/>
      <c r="AW666" s="4"/>
      <c r="AY666" s="27"/>
      <c r="AZ666" s="4"/>
      <c r="BA666" s="4"/>
      <c r="BB666" s="4"/>
      <c r="BD666" s="27"/>
      <c r="BE666" s="4"/>
      <c r="BF666" s="4"/>
      <c r="BG666" s="4"/>
      <c r="BI666" s="27"/>
      <c r="BJ666" s="4"/>
      <c r="BK666" s="4"/>
      <c r="BL666" s="4"/>
    </row>
    <row r="667" spans="1:65" ht="19.5" thickBot="1" x14ac:dyDescent="0.45">
      <c r="A667" s="27"/>
      <c r="B667" s="43" t="s">
        <v>196</v>
      </c>
      <c r="C667" s="47">
        <v>0.78064541092710105</v>
      </c>
      <c r="D667" s="45">
        <v>0.81971830985915495</v>
      </c>
      <c r="E667" s="3"/>
      <c r="F667" s="27"/>
      <c r="G667" s="43" t="s">
        <v>196</v>
      </c>
      <c r="H667" s="47">
        <v>0.72913713502530164</v>
      </c>
      <c r="I667" s="45">
        <v>0.94355813391346399</v>
      </c>
      <c r="J667" s="3"/>
      <c r="K667" s="27"/>
      <c r="L667" s="43" t="s">
        <v>196</v>
      </c>
      <c r="M667" s="47">
        <v>0.49096446700507612</v>
      </c>
      <c r="N667" s="45">
        <v>0.83147208121827409</v>
      </c>
      <c r="O667" s="3"/>
      <c r="P667" s="27"/>
      <c r="Q667" s="43" t="s">
        <v>196</v>
      </c>
      <c r="R667" s="47">
        <v>1.0019250253292806</v>
      </c>
      <c r="S667" s="45">
        <v>1.078824721377913</v>
      </c>
      <c r="T667" s="3"/>
      <c r="U667" s="27"/>
      <c r="V667" s="43" t="s">
        <v>196</v>
      </c>
      <c r="W667" s="47">
        <v>0.79726443768996957</v>
      </c>
      <c r="X667" s="45">
        <v>0.94103382674732838</v>
      </c>
      <c r="Y667" s="3"/>
      <c r="Z667" s="27"/>
      <c r="AA667" s="43" t="s">
        <v>196</v>
      </c>
      <c r="AB667" s="47">
        <v>0.6462474645030426</v>
      </c>
      <c r="AC667" s="45">
        <v>0.85699797160243407</v>
      </c>
      <c r="AD667" s="3"/>
      <c r="AE667" s="27"/>
      <c r="AF667" s="43" t="s">
        <v>196</v>
      </c>
      <c r="AG667" s="47">
        <v>0.62931034482758619</v>
      </c>
      <c r="AH667" s="45">
        <v>1.0679519117641125</v>
      </c>
      <c r="AI667" s="3"/>
      <c r="AJ667" s="27"/>
      <c r="AK667" s="43" t="s">
        <v>196</v>
      </c>
      <c r="AL667" s="47">
        <v>0.63833671399594316</v>
      </c>
      <c r="AM667" s="45">
        <v>0.84575186633487376</v>
      </c>
      <c r="AN667" s="3"/>
      <c r="AO667" s="27"/>
      <c r="AP667" s="43" t="s">
        <v>196</v>
      </c>
      <c r="AQ667" s="47">
        <v>0.6904471544715447</v>
      </c>
      <c r="AR667" s="45">
        <v>0.96178964837295322</v>
      </c>
      <c r="AS667" s="3"/>
      <c r="AT667" s="27"/>
      <c r="AU667" s="43" t="s">
        <v>196</v>
      </c>
      <c r="AV667" s="47">
        <v>0.43238578680203044</v>
      </c>
      <c r="AW667" s="45">
        <v>0.84259385284765986</v>
      </c>
      <c r="AX667" s="3"/>
      <c r="AY667" s="27"/>
      <c r="AZ667" s="43" t="s">
        <v>196</v>
      </c>
      <c r="BA667" s="47">
        <v>0.63675126903553303</v>
      </c>
      <c r="BB667" s="45">
        <v>0.87174280879864641</v>
      </c>
      <c r="BC667" s="3"/>
      <c r="BD667" s="27"/>
      <c r="BE667" s="43" t="s">
        <v>196</v>
      </c>
      <c r="BF667" s="47">
        <v>0.97230142566191446</v>
      </c>
      <c r="BG667" s="45">
        <v>1.1044812230136853</v>
      </c>
      <c r="BH667" s="3"/>
      <c r="BI667" s="27"/>
      <c r="BJ667" s="43" t="s">
        <v>196</v>
      </c>
      <c r="BK667" s="47">
        <v>0.85721559959334348</v>
      </c>
      <c r="BL667" s="45">
        <v>0.95599593495934965</v>
      </c>
      <c r="BM667" s="3"/>
    </row>
    <row r="668" spans="1:65" x14ac:dyDescent="0.4">
      <c r="B668" t="s">
        <v>422</v>
      </c>
      <c r="G668" s="27" t="s">
        <v>436</v>
      </c>
      <c r="L668" t="s">
        <v>437</v>
      </c>
      <c r="Q668" s="27" t="s">
        <v>438</v>
      </c>
      <c r="V668" t="s">
        <v>439</v>
      </c>
      <c r="AA668" t="s">
        <v>440</v>
      </c>
      <c r="AF668" t="s">
        <v>441</v>
      </c>
      <c r="AK668" s="27" t="s">
        <v>442</v>
      </c>
      <c r="AO668" s="53"/>
      <c r="AP668" s="27" t="s">
        <v>443</v>
      </c>
      <c r="AQ668" s="53"/>
      <c r="AR668" s="53"/>
      <c r="AT668" s="53"/>
      <c r="AU668" s="53"/>
      <c r="AV668" s="27" t="s">
        <v>444</v>
      </c>
      <c r="AZ668" t="s">
        <v>445</v>
      </c>
      <c r="BE668" t="s">
        <v>446</v>
      </c>
    </row>
    <row r="669" spans="1:65" ht="19.5" thickBot="1" x14ac:dyDescent="0.45">
      <c r="A669" s="8" t="s">
        <v>18</v>
      </c>
      <c r="B669" s="4">
        <v>2.2993600000000001</v>
      </c>
      <c r="C669" s="4" t="s">
        <v>447</v>
      </c>
      <c r="D669" s="4"/>
      <c r="E669" s="5"/>
      <c r="F669" s="8" t="s">
        <v>18</v>
      </c>
      <c r="G669" s="4">
        <v>0.99971000000000021</v>
      </c>
      <c r="H669" s="4" t="s">
        <v>417</v>
      </c>
      <c r="I669" s="4"/>
      <c r="J669" s="5"/>
      <c r="K669" s="8" t="s">
        <v>18</v>
      </c>
      <c r="L669" s="4">
        <v>1.510550341999658</v>
      </c>
      <c r="M669" s="4" t="s">
        <v>448</v>
      </c>
      <c r="N669" s="4"/>
      <c r="O669" s="5"/>
      <c r="P669" s="8" t="s">
        <v>18</v>
      </c>
      <c r="Q669" s="4">
        <v>1.4113899999999999</v>
      </c>
      <c r="R669" s="4" t="s">
        <v>392</v>
      </c>
      <c r="S669" s="4"/>
      <c r="T669" s="5"/>
      <c r="U669" s="8" t="s">
        <v>18</v>
      </c>
      <c r="V669" s="4">
        <v>2.4257599999999999</v>
      </c>
      <c r="W669" s="4" t="s">
        <v>323</v>
      </c>
      <c r="X669" s="4"/>
      <c r="Y669" s="5"/>
      <c r="Z669" s="8" t="s">
        <v>18</v>
      </c>
      <c r="AA669" s="4">
        <v>1.5769502879997119</v>
      </c>
      <c r="AB669" s="4" t="s">
        <v>449</v>
      </c>
      <c r="AC669" s="4"/>
      <c r="AD669" s="5"/>
      <c r="AE669" s="8" t="s">
        <v>18</v>
      </c>
      <c r="AF669" s="4">
        <v>2.0973902799997202</v>
      </c>
      <c r="AG669" s="4" t="s">
        <v>282</v>
      </c>
      <c r="AH669" s="4"/>
      <c r="AI669" s="5"/>
      <c r="AJ669" s="8" t="s">
        <v>18</v>
      </c>
      <c r="AK669" s="4">
        <v>1.0656204439995558</v>
      </c>
      <c r="AL669" s="4" t="s">
        <v>285</v>
      </c>
      <c r="AM669" s="4"/>
      <c r="AN669" s="5"/>
      <c r="AO669" s="8" t="s">
        <v>18</v>
      </c>
      <c r="AP669" s="4">
        <v>1.1023173684210525</v>
      </c>
      <c r="AQ669" s="4" t="s">
        <v>303</v>
      </c>
      <c r="AR669" s="4"/>
      <c r="AS669" s="5"/>
      <c r="AT669" s="8" t="s">
        <v>18</v>
      </c>
      <c r="AU669" s="4">
        <v>4.9451300000000007</v>
      </c>
      <c r="AV669" s="4" t="s">
        <v>304</v>
      </c>
      <c r="AW669" s="4"/>
      <c r="AX669" s="5"/>
      <c r="AY669" s="8" t="s">
        <v>18</v>
      </c>
      <c r="AZ669" s="4">
        <v>2.4025902799997199</v>
      </c>
      <c r="BA669" s="4" t="s">
        <v>331</v>
      </c>
      <c r="BB669" s="4"/>
      <c r="BC669" s="5"/>
      <c r="BD669" s="8" t="s">
        <v>18</v>
      </c>
      <c r="BE669" s="4">
        <v>1.0804199999999999</v>
      </c>
      <c r="BF669" s="4" t="s">
        <v>309</v>
      </c>
      <c r="BG669" s="4"/>
      <c r="BH669" s="5"/>
      <c r="BI669" s="8" t="s">
        <v>18</v>
      </c>
      <c r="BJ669" s="4">
        <v>1.824498947368421</v>
      </c>
      <c r="BK669" s="4" t="s">
        <v>310</v>
      </c>
      <c r="BL669" s="27" t="s">
        <v>450</v>
      </c>
      <c r="BM669" s="5"/>
    </row>
    <row r="670" spans="1:65" x14ac:dyDescent="0.4">
      <c r="A670" s="9">
        <v>1</v>
      </c>
      <c r="B670" s="10">
        <v>2.2993600000000001</v>
      </c>
      <c r="C670" s="11">
        <v>143.69999999999999</v>
      </c>
      <c r="D670" s="12" t="s">
        <v>58</v>
      </c>
      <c r="F670" s="9">
        <v>1</v>
      </c>
      <c r="G670" s="10">
        <v>0.99971000000000021</v>
      </c>
      <c r="H670" s="11">
        <v>35.700000000000003</v>
      </c>
      <c r="I670" s="12" t="s">
        <v>27</v>
      </c>
      <c r="K670" s="9">
        <v>1</v>
      </c>
      <c r="L670" s="10">
        <v>1.510550341999658</v>
      </c>
      <c r="M670" s="11">
        <v>26.500005999993999</v>
      </c>
      <c r="N670" s="12" t="s">
        <v>56</v>
      </c>
      <c r="P670" s="9">
        <v>1</v>
      </c>
      <c r="Q670" s="10">
        <v>1.4113899999999999</v>
      </c>
      <c r="R670" s="11">
        <v>100.8</v>
      </c>
      <c r="S670" s="12" t="s">
        <v>58</v>
      </c>
      <c r="U670" s="9">
        <v>1</v>
      </c>
      <c r="V670" s="10">
        <v>2.4257599999999999</v>
      </c>
      <c r="W670" s="11">
        <v>151.6</v>
      </c>
      <c r="X670" s="12" t="s">
        <v>21</v>
      </c>
      <c r="Z670" s="9">
        <v>1</v>
      </c>
      <c r="AA670" s="10">
        <v>1.5769502879997119</v>
      </c>
      <c r="AB670" s="11">
        <v>87.600015999983995</v>
      </c>
      <c r="AC670" s="12" t="s">
        <v>26</v>
      </c>
      <c r="AE670" s="9">
        <v>1</v>
      </c>
      <c r="AF670" s="10">
        <v>2.0973902799997202</v>
      </c>
      <c r="AG670" s="11">
        <v>149.80001999998001</v>
      </c>
      <c r="AH670" s="12" t="s">
        <v>43</v>
      </c>
      <c r="AJ670" s="9">
        <v>1</v>
      </c>
      <c r="AK670" s="10">
        <v>1.0656204439995558</v>
      </c>
      <c r="AL670" s="11">
        <v>7.2000029999970003</v>
      </c>
      <c r="AM670" s="12" t="s">
        <v>45</v>
      </c>
      <c r="AO670" s="9">
        <v>1</v>
      </c>
      <c r="AP670" s="10">
        <v>1.1023173684210525</v>
      </c>
      <c r="AQ670" s="11">
        <v>68.884210526315783</v>
      </c>
      <c r="AR670" s="12" t="s">
        <v>26</v>
      </c>
      <c r="AT670" s="9">
        <v>1</v>
      </c>
      <c r="AU670" s="10">
        <v>4.9451300000000007</v>
      </c>
      <c r="AV670" s="11">
        <v>215</v>
      </c>
      <c r="AW670" s="12" t="s">
        <v>54</v>
      </c>
      <c r="AY670" s="9">
        <v>1</v>
      </c>
      <c r="AZ670" s="10">
        <v>2.4025902799997199</v>
      </c>
      <c r="BA670" s="11">
        <v>171.60001999997999</v>
      </c>
      <c r="BB670" s="12" t="s">
        <v>40</v>
      </c>
      <c r="BD670" s="9">
        <v>1</v>
      </c>
      <c r="BE670" s="10">
        <v>1.0804199999999999</v>
      </c>
      <c r="BF670" s="11">
        <v>7.3</v>
      </c>
      <c r="BG670" s="12" t="s">
        <v>36</v>
      </c>
      <c r="BI670" s="9">
        <v>1</v>
      </c>
      <c r="BJ670" s="10">
        <v>1.824498947368421</v>
      </c>
      <c r="BK670" s="11">
        <v>76.015789473684208</v>
      </c>
      <c r="BL670" s="12" t="s">
        <v>42</v>
      </c>
    </row>
    <row r="671" spans="1:65" x14ac:dyDescent="0.4">
      <c r="A671" s="13">
        <v>2</v>
      </c>
      <c r="B671" s="14">
        <v>1.7833199999999998</v>
      </c>
      <c r="C671" s="4">
        <v>74.3</v>
      </c>
      <c r="D671" s="15" t="s">
        <v>35</v>
      </c>
      <c r="F671" s="13">
        <v>2</v>
      </c>
      <c r="G671" s="14">
        <v>0.90213695652173909</v>
      </c>
      <c r="H671" s="4">
        <v>15.826086956521738</v>
      </c>
      <c r="I671" s="15" t="s">
        <v>29</v>
      </c>
      <c r="K671" s="13">
        <v>2</v>
      </c>
      <c r="L671" s="14">
        <v>1.1934900000000002</v>
      </c>
      <c r="M671" s="4">
        <v>35.1</v>
      </c>
      <c r="N671" s="15" t="s">
        <v>48</v>
      </c>
      <c r="P671" s="13">
        <v>2</v>
      </c>
      <c r="Q671" s="14">
        <v>1.1971799999999999</v>
      </c>
      <c r="R671" s="20">
        <v>79.8</v>
      </c>
      <c r="S671" s="15" t="s">
        <v>88</v>
      </c>
      <c r="U671" s="13">
        <v>2</v>
      </c>
      <c r="V671" s="14">
        <v>1.4597335294117648</v>
      </c>
      <c r="W671" s="4">
        <v>52.129411764705885</v>
      </c>
      <c r="X671" s="15" t="s">
        <v>64</v>
      </c>
      <c r="Z671" s="13">
        <v>2</v>
      </c>
      <c r="AA671" s="14">
        <v>1.5541902799997198</v>
      </c>
      <c r="AB671" s="4">
        <v>111.00001999998</v>
      </c>
      <c r="AC671" s="15" t="s">
        <v>24</v>
      </c>
      <c r="AE671" s="13">
        <v>2</v>
      </c>
      <c r="AF671" s="14">
        <v>1.7614107692307692</v>
      </c>
      <c r="AG671" s="4">
        <v>117.41538461538461</v>
      </c>
      <c r="AH671" s="15" t="s">
        <v>37</v>
      </c>
      <c r="AJ671" s="13">
        <v>2</v>
      </c>
      <c r="AK671" s="14">
        <v>0.83607035199964796</v>
      </c>
      <c r="AL671" s="4">
        <v>19.000007999992</v>
      </c>
      <c r="AM671" s="15" t="s">
        <v>51</v>
      </c>
      <c r="AO671" s="13">
        <v>2</v>
      </c>
      <c r="AP671" s="14">
        <v>0.97974943396226422</v>
      </c>
      <c r="AQ671" s="4">
        <v>12.560377358490566</v>
      </c>
      <c r="AR671" s="15" t="s">
        <v>36</v>
      </c>
      <c r="AT671" s="13">
        <v>2</v>
      </c>
      <c r="AU671" s="14">
        <v>2.9465715384615381</v>
      </c>
      <c r="AV671" s="4">
        <v>105.23076923076923</v>
      </c>
      <c r="AW671" s="15" t="s">
        <v>24</v>
      </c>
      <c r="AY671" s="13">
        <v>2</v>
      </c>
      <c r="AZ671" s="14">
        <v>1.05608035999964</v>
      </c>
      <c r="BA671" s="4">
        <v>26.400008999990998</v>
      </c>
      <c r="BB671" s="15" t="s">
        <v>19</v>
      </c>
      <c r="BD671" s="13">
        <v>2</v>
      </c>
      <c r="BE671" s="14">
        <v>0.99409849056603783</v>
      </c>
      <c r="BF671" s="4">
        <v>12.74433962264151</v>
      </c>
      <c r="BG671" s="15" t="s">
        <v>26</v>
      </c>
      <c r="BI671" s="13">
        <v>2</v>
      </c>
      <c r="BJ671" s="14">
        <v>1.5681100000000001</v>
      </c>
      <c r="BK671" s="4">
        <v>56</v>
      </c>
      <c r="BL671" s="15" t="s">
        <v>34</v>
      </c>
    </row>
    <row r="672" spans="1:65" x14ac:dyDescent="0.4">
      <c r="A672" s="13">
        <v>3</v>
      </c>
      <c r="B672" s="14">
        <v>1.0734540000000001</v>
      </c>
      <c r="C672" s="4">
        <v>11.299200000000001</v>
      </c>
      <c r="D672" s="15" t="s">
        <v>53</v>
      </c>
      <c r="F672" s="13">
        <v>3</v>
      </c>
      <c r="G672" s="14">
        <v>0.71060000000000001</v>
      </c>
      <c r="H672" s="4">
        <v>24.5</v>
      </c>
      <c r="I672" s="15" t="s">
        <v>51</v>
      </c>
      <c r="K672" s="13">
        <v>3</v>
      </c>
      <c r="L672" s="14">
        <v>1.1249400000000001</v>
      </c>
      <c r="M672" s="4">
        <v>74.983999999999995</v>
      </c>
      <c r="N672" s="15" t="s">
        <v>69</v>
      </c>
      <c r="P672" s="13">
        <v>3</v>
      </c>
      <c r="Q672" s="14">
        <v>1.135446</v>
      </c>
      <c r="R672" s="4">
        <v>63.072000000000003</v>
      </c>
      <c r="S672" s="15" t="s">
        <v>23</v>
      </c>
      <c r="U672" s="13">
        <v>3</v>
      </c>
      <c r="V672" s="14">
        <v>1.3303400000000001</v>
      </c>
      <c r="W672" s="4">
        <v>39.125</v>
      </c>
      <c r="X672" s="15" t="s">
        <v>63</v>
      </c>
      <c r="Z672" s="13">
        <v>3</v>
      </c>
      <c r="AA672" s="14">
        <v>1.3777602719997279</v>
      </c>
      <c r="AB672" s="4">
        <v>86.100016999982998</v>
      </c>
      <c r="AC672" s="15" t="s">
        <v>29</v>
      </c>
      <c r="AE672" s="13">
        <v>3</v>
      </c>
      <c r="AF672" s="14">
        <v>1.2510332258064516</v>
      </c>
      <c r="AG672" s="4">
        <v>54.387096774193552</v>
      </c>
      <c r="AH672" s="15" t="s">
        <v>25</v>
      </c>
      <c r="AJ672" s="13">
        <v>3</v>
      </c>
      <c r="AK672" s="14">
        <v>0.78808035999963999</v>
      </c>
      <c r="AL672" s="4">
        <v>19.700008999990999</v>
      </c>
      <c r="AM672" s="15" t="s">
        <v>90</v>
      </c>
      <c r="AO672" s="13">
        <v>3</v>
      </c>
      <c r="AP672" s="14">
        <v>0.96017999999999992</v>
      </c>
      <c r="AQ672" s="4">
        <v>64</v>
      </c>
      <c r="AR672" s="15" t="s">
        <v>28</v>
      </c>
      <c r="AT672" s="13">
        <v>3</v>
      </c>
      <c r="AU672" s="14">
        <v>2.9261400000000006</v>
      </c>
      <c r="AV672" s="4">
        <v>139.33333333333334</v>
      </c>
      <c r="AW672" s="15" t="s">
        <v>31</v>
      </c>
      <c r="AY672" s="13">
        <v>3</v>
      </c>
      <c r="AZ672" s="14">
        <v>1.0367462162162162</v>
      </c>
      <c r="BA672" s="4">
        <v>45.070270270270271</v>
      </c>
      <c r="BB672" s="15" t="s">
        <v>37</v>
      </c>
      <c r="BD672" s="13">
        <v>3</v>
      </c>
      <c r="BE672" s="14">
        <v>0.96200857142857132</v>
      </c>
      <c r="BF672" s="4">
        <v>24.048214285714284</v>
      </c>
      <c r="BG672" s="15" t="s">
        <v>53</v>
      </c>
      <c r="BI672" s="13">
        <v>3</v>
      </c>
      <c r="BJ672" s="14">
        <v>1.50545</v>
      </c>
      <c r="BK672" s="4">
        <v>94.08</v>
      </c>
      <c r="BL672" s="15" t="s">
        <v>60</v>
      </c>
    </row>
    <row r="673" spans="1:65" x14ac:dyDescent="0.4">
      <c r="A673" s="13">
        <v>4</v>
      </c>
      <c r="B673" s="14">
        <v>1.0656204439995558</v>
      </c>
      <c r="C673" s="4">
        <v>7.2000029999970003</v>
      </c>
      <c r="D673" s="15" t="s">
        <v>50</v>
      </c>
      <c r="F673" s="13">
        <v>4</v>
      </c>
      <c r="G673" s="14">
        <v>0.6749522222222224</v>
      </c>
      <c r="H673" s="4">
        <v>19.84888888888889</v>
      </c>
      <c r="I673" s="15" t="s">
        <v>21</v>
      </c>
      <c r="K673" s="13">
        <v>4</v>
      </c>
      <c r="L673" s="14">
        <v>1.036020443999556</v>
      </c>
      <c r="M673" s="20">
        <v>7.0000029999970002</v>
      </c>
      <c r="N673" s="15" t="s">
        <v>28</v>
      </c>
      <c r="P673" s="13">
        <v>4</v>
      </c>
      <c r="Q673" s="14">
        <v>1.0568600000000001</v>
      </c>
      <c r="R673" s="4">
        <v>50.32</v>
      </c>
      <c r="S673" s="15" t="s">
        <v>44</v>
      </c>
      <c r="U673" s="13">
        <v>4</v>
      </c>
      <c r="V673" s="14">
        <v>1.110491052631579</v>
      </c>
      <c r="W673" s="4">
        <v>25.236842105263158</v>
      </c>
      <c r="X673" s="15" t="s">
        <v>45</v>
      </c>
      <c r="Z673" s="13">
        <v>4</v>
      </c>
      <c r="AA673" s="14">
        <v>1.3341303219996781</v>
      </c>
      <c r="AB673" s="4">
        <v>58.000013999986002</v>
      </c>
      <c r="AC673" s="15" t="s">
        <v>50</v>
      </c>
      <c r="AE673" s="13">
        <v>4</v>
      </c>
      <c r="AF673" s="14">
        <v>1.0759355555555556</v>
      </c>
      <c r="AG673" s="4">
        <v>37.097777777777779</v>
      </c>
      <c r="AH673" s="15" t="s">
        <v>40</v>
      </c>
      <c r="AJ673" s="13">
        <v>4</v>
      </c>
      <c r="AK673" s="14">
        <v>0.78006036399963585</v>
      </c>
      <c r="AL673" s="4">
        <v>15.000006999992999</v>
      </c>
      <c r="AM673" s="15" t="s">
        <v>31</v>
      </c>
      <c r="AO673" s="13">
        <v>4</v>
      </c>
      <c r="AP673" s="14">
        <v>0.95856000000000008</v>
      </c>
      <c r="AQ673" s="4">
        <v>59.9</v>
      </c>
      <c r="AR673" s="15" t="s">
        <v>40</v>
      </c>
      <c r="AT673" s="13">
        <v>4</v>
      </c>
      <c r="AU673" s="14">
        <v>1.4830171428571428</v>
      </c>
      <c r="AV673" s="4">
        <v>92.678571428571431</v>
      </c>
      <c r="AW673" s="15" t="s">
        <v>39</v>
      </c>
      <c r="AY673" s="13">
        <v>4</v>
      </c>
      <c r="AZ673" s="14">
        <v>1.0359094736842105</v>
      </c>
      <c r="BA673" s="4">
        <v>43.157894736842103</v>
      </c>
      <c r="BB673" s="15" t="s">
        <v>25</v>
      </c>
      <c r="BD673" s="13">
        <v>4</v>
      </c>
      <c r="BE673" s="14">
        <v>0.90252999999999994</v>
      </c>
      <c r="BF673" s="4">
        <v>9.5</v>
      </c>
      <c r="BG673" s="15" t="s">
        <v>88</v>
      </c>
      <c r="BI673" s="13">
        <v>4</v>
      </c>
      <c r="BJ673" s="14">
        <v>1.3508218181818181</v>
      </c>
      <c r="BK673" s="4">
        <v>64.318181818181813</v>
      </c>
      <c r="BL673" s="15" t="s">
        <v>38</v>
      </c>
    </row>
    <row r="674" spans="1:65" x14ac:dyDescent="0.4">
      <c r="A674" s="13">
        <v>5</v>
      </c>
      <c r="B674" s="14">
        <v>0.98045034199965786</v>
      </c>
      <c r="C674" s="4">
        <v>17.200005999993998</v>
      </c>
      <c r="D674" s="15" t="s">
        <v>34</v>
      </c>
      <c r="F674" s="13">
        <v>5</v>
      </c>
      <c r="G674" s="14">
        <v>0.67110728813559317</v>
      </c>
      <c r="H674" s="4">
        <v>15.250847457627119</v>
      </c>
      <c r="I674" s="15" t="s">
        <v>40</v>
      </c>
      <c r="K674" s="13">
        <v>5</v>
      </c>
      <c r="L674" s="14">
        <v>0.98731076923076921</v>
      </c>
      <c r="M674" s="4">
        <v>24.680769230769229</v>
      </c>
      <c r="N674" s="15" t="s">
        <v>23</v>
      </c>
      <c r="P674" s="13">
        <v>5</v>
      </c>
      <c r="Q674" s="14">
        <v>1.0177700000000001</v>
      </c>
      <c r="R674" s="4">
        <v>63.6</v>
      </c>
      <c r="S674" s="15" t="s">
        <v>61</v>
      </c>
      <c r="U674" s="13">
        <v>5</v>
      </c>
      <c r="V674" s="14">
        <v>1.0244978947368422</v>
      </c>
      <c r="W674" s="4">
        <v>48.778947368421051</v>
      </c>
      <c r="X674" s="15" t="s">
        <v>83</v>
      </c>
      <c r="Z674" s="13">
        <v>5</v>
      </c>
      <c r="AA674" s="14">
        <v>1.2592469230769232</v>
      </c>
      <c r="AB674" s="4">
        <v>78.692307692307693</v>
      </c>
      <c r="AC674" s="15" t="s">
        <v>45</v>
      </c>
      <c r="AE674" s="13">
        <v>5</v>
      </c>
      <c r="AF674" s="14">
        <v>1.0753700000000002</v>
      </c>
      <c r="AG674" s="4">
        <v>67.2</v>
      </c>
      <c r="AH674" s="15" t="s">
        <v>36</v>
      </c>
      <c r="AJ674" s="13">
        <v>5</v>
      </c>
      <c r="AK674" s="14">
        <v>0.77851105263157905</v>
      </c>
      <c r="AL674" s="4">
        <v>22.894736842105264</v>
      </c>
      <c r="AM674" s="15" t="s">
        <v>93</v>
      </c>
      <c r="AO674" s="13">
        <v>5</v>
      </c>
      <c r="AP674" s="14">
        <v>0.92419000000000007</v>
      </c>
      <c r="AQ674" s="4">
        <v>66</v>
      </c>
      <c r="AR674" s="15" t="s">
        <v>45</v>
      </c>
      <c r="AT674" s="13">
        <v>5</v>
      </c>
      <c r="AU674" s="14">
        <v>1.348152</v>
      </c>
      <c r="AV674" s="4">
        <v>56.167999999999999</v>
      </c>
      <c r="AW674" s="15" t="s">
        <v>48</v>
      </c>
      <c r="AY674" s="13">
        <v>5</v>
      </c>
      <c r="AZ674" s="14">
        <v>0.93615028799971189</v>
      </c>
      <c r="BA674" s="4">
        <v>52.000015999984001</v>
      </c>
      <c r="BB674" s="15" t="s">
        <v>22</v>
      </c>
      <c r="BD674" s="13">
        <v>5</v>
      </c>
      <c r="BE674" s="14">
        <v>0.86247035199964805</v>
      </c>
      <c r="BF674" s="4">
        <v>19.600007999992002</v>
      </c>
      <c r="BG674" s="15" t="s">
        <v>51</v>
      </c>
      <c r="BI674" s="13">
        <v>5</v>
      </c>
      <c r="BJ674" s="14">
        <v>1.2999557142857143</v>
      </c>
      <c r="BK674" s="4">
        <v>29.542857142857144</v>
      </c>
      <c r="BL674" s="15" t="s">
        <v>25</v>
      </c>
    </row>
    <row r="675" spans="1:65" x14ac:dyDescent="0.4">
      <c r="A675" s="13">
        <v>6</v>
      </c>
      <c r="B675" s="14">
        <v>0.83962999999999999</v>
      </c>
      <c r="C675" s="4">
        <v>36.5</v>
      </c>
      <c r="D675" s="15" t="s">
        <v>61</v>
      </c>
      <c r="F675" s="13">
        <v>6</v>
      </c>
      <c r="G675" s="14">
        <v>0.64625857142857146</v>
      </c>
      <c r="H675" s="4">
        <v>16.154464285714287</v>
      </c>
      <c r="I675" s="15" t="s">
        <v>26</v>
      </c>
      <c r="K675" s="13">
        <v>6</v>
      </c>
      <c r="L675" s="14">
        <v>0.90366200000000008</v>
      </c>
      <c r="M675" s="4">
        <v>39.284000000000006</v>
      </c>
      <c r="N675" s="15" t="s">
        <v>93</v>
      </c>
      <c r="P675" s="13">
        <v>6</v>
      </c>
      <c r="Q675" s="14">
        <v>0.97638769230769229</v>
      </c>
      <c r="R675" s="4">
        <v>24.407692307692308</v>
      </c>
      <c r="S675" s="15" t="s">
        <v>43</v>
      </c>
      <c r="U675" s="13">
        <v>6</v>
      </c>
      <c r="V675" s="14">
        <v>0.89342999999999984</v>
      </c>
      <c r="W675" s="4">
        <v>59.55</v>
      </c>
      <c r="X675" s="15" t="s">
        <v>87</v>
      </c>
      <c r="Z675" s="13">
        <v>6</v>
      </c>
      <c r="AA675" s="14">
        <v>1.0606800000000001</v>
      </c>
      <c r="AB675" s="4">
        <v>70.7</v>
      </c>
      <c r="AC675" s="15" t="s">
        <v>33</v>
      </c>
      <c r="AE675" s="13">
        <v>6</v>
      </c>
      <c r="AF675" s="14">
        <v>1.00604</v>
      </c>
      <c r="AG675" s="4">
        <v>47.9</v>
      </c>
      <c r="AH675" s="15" t="s">
        <v>38</v>
      </c>
      <c r="AJ675" s="13">
        <v>6</v>
      </c>
      <c r="AK675" s="14">
        <v>0.76967148148148146</v>
      </c>
      <c r="AL675" s="4">
        <v>54.962962962962962</v>
      </c>
      <c r="AM675" s="15" t="s">
        <v>42</v>
      </c>
      <c r="AO675" s="13">
        <v>6</v>
      </c>
      <c r="AP675" s="14">
        <v>0.90061400000000014</v>
      </c>
      <c r="AQ675" s="4">
        <v>26.486000000000001</v>
      </c>
      <c r="AR675" s="15" t="s">
        <v>31</v>
      </c>
      <c r="AT675" s="13">
        <v>6</v>
      </c>
      <c r="AU675" s="14">
        <v>1.2976799999999999</v>
      </c>
      <c r="AV675" s="4">
        <v>86.5</v>
      </c>
      <c r="AW675" s="15" t="s">
        <v>60</v>
      </c>
      <c r="AY675" s="13">
        <v>6</v>
      </c>
      <c r="AZ675" s="14">
        <v>0.79503999999999997</v>
      </c>
      <c r="BA675" s="4">
        <v>10.192307692307692</v>
      </c>
      <c r="BB675" s="15" t="s">
        <v>35</v>
      </c>
      <c r="BD675" s="13">
        <v>6</v>
      </c>
      <c r="BE675" s="14">
        <v>0.84291033599966414</v>
      </c>
      <c r="BF675" s="4">
        <v>30.100011999988002</v>
      </c>
      <c r="BG675" s="15" t="s">
        <v>29</v>
      </c>
      <c r="BI675" s="13">
        <v>6</v>
      </c>
      <c r="BJ675" s="14">
        <v>1.20075</v>
      </c>
      <c r="BK675" s="4">
        <v>66.7</v>
      </c>
      <c r="BL675" s="15" t="s">
        <v>45</v>
      </c>
    </row>
    <row r="676" spans="1:65" x14ac:dyDescent="0.4">
      <c r="A676" s="13">
        <v>7</v>
      </c>
      <c r="B676" s="14">
        <v>0.83463999999999994</v>
      </c>
      <c r="C676" s="20">
        <v>10.7</v>
      </c>
      <c r="D676" s="15" t="s">
        <v>45</v>
      </c>
      <c r="F676" s="13">
        <v>7</v>
      </c>
      <c r="G676" s="14">
        <v>0.63039674418604652</v>
      </c>
      <c r="H676" s="4">
        <v>4.2593023255813955</v>
      </c>
      <c r="I676" s="15" t="s">
        <v>24</v>
      </c>
      <c r="K676" s="13">
        <v>7</v>
      </c>
      <c r="L676" s="14">
        <v>0.88904062500000003</v>
      </c>
      <c r="M676" s="4">
        <v>30.653124999999999</v>
      </c>
      <c r="N676" s="15" t="s">
        <v>36</v>
      </c>
      <c r="P676" s="13">
        <v>7</v>
      </c>
      <c r="Q676" s="14">
        <v>0.93612031199968804</v>
      </c>
      <c r="R676" s="4">
        <v>39.000012999987</v>
      </c>
      <c r="S676" s="15" t="s">
        <v>33</v>
      </c>
      <c r="U676" s="13">
        <v>7</v>
      </c>
      <c r="V676" s="14">
        <v>0.87659000000000009</v>
      </c>
      <c r="W676" s="4">
        <v>62.6</v>
      </c>
      <c r="X676" s="15" t="s">
        <v>40</v>
      </c>
      <c r="Z676" s="13">
        <v>7</v>
      </c>
      <c r="AA676" s="14">
        <v>1.0244603639996359</v>
      </c>
      <c r="AB676" s="4">
        <v>19.700006999993001</v>
      </c>
      <c r="AC676" s="15" t="s">
        <v>36</v>
      </c>
      <c r="AE676" s="13">
        <v>7</v>
      </c>
      <c r="AF676" s="14">
        <v>0.94334999999999991</v>
      </c>
      <c r="AG676" s="4">
        <v>52.4</v>
      </c>
      <c r="AH676" s="15" t="s">
        <v>29</v>
      </c>
      <c r="AJ676" s="13">
        <v>7</v>
      </c>
      <c r="AK676" s="14">
        <v>0.71764038999960988</v>
      </c>
      <c r="AL676" s="4">
        <v>9.2000049999949987</v>
      </c>
      <c r="AM676" s="15" t="s">
        <v>21</v>
      </c>
      <c r="AO676" s="13">
        <v>7</v>
      </c>
      <c r="AP676" s="14">
        <v>0.85478592592592584</v>
      </c>
      <c r="AQ676" s="4">
        <v>16.437037037037037</v>
      </c>
      <c r="AR676" s="15" t="s">
        <v>24</v>
      </c>
      <c r="AT676" s="13">
        <v>7</v>
      </c>
      <c r="AU676" s="14">
        <v>1.2498641176470588</v>
      </c>
      <c r="AV676" s="4">
        <v>78.10588235294118</v>
      </c>
      <c r="AW676" s="15" t="s">
        <v>61</v>
      </c>
      <c r="AY676" s="13">
        <v>7</v>
      </c>
      <c r="AZ676" s="14">
        <v>0.79300617021276587</v>
      </c>
      <c r="BA676" s="4">
        <v>18.021276595744681</v>
      </c>
      <c r="BB676" s="15" t="s">
        <v>31</v>
      </c>
      <c r="BD676" s="13">
        <v>7</v>
      </c>
      <c r="BE676" s="14">
        <v>0.75829000000000013</v>
      </c>
      <c r="BF676" s="4">
        <v>22.3</v>
      </c>
      <c r="BG676" s="15" t="s">
        <v>58</v>
      </c>
      <c r="BI676" s="13">
        <v>7</v>
      </c>
      <c r="BJ676" s="14">
        <v>1.18218</v>
      </c>
      <c r="BK676" s="4">
        <v>78.8</v>
      </c>
      <c r="BL676" s="15" t="s">
        <v>33</v>
      </c>
    </row>
    <row r="677" spans="1:65" x14ac:dyDescent="0.4">
      <c r="A677" s="13">
        <v>8</v>
      </c>
      <c r="B677" s="14">
        <v>0.80234000000000016</v>
      </c>
      <c r="C677" s="4">
        <v>38.200000000000003</v>
      </c>
      <c r="D677" s="15" t="s">
        <v>33</v>
      </c>
      <c r="F677" s="13">
        <v>8</v>
      </c>
      <c r="G677" s="14">
        <v>0.61885999999999997</v>
      </c>
      <c r="H677" s="20">
        <v>11.9</v>
      </c>
      <c r="I677" s="15" t="s">
        <v>43</v>
      </c>
      <c r="K677" s="13">
        <v>8</v>
      </c>
      <c r="L677" s="14">
        <v>0.88361878504672897</v>
      </c>
      <c r="M677" s="4">
        <v>9.3009345794392519</v>
      </c>
      <c r="N677" s="15" t="s">
        <v>68</v>
      </c>
      <c r="P677" s="13">
        <v>8</v>
      </c>
      <c r="Q677" s="14">
        <v>0.8487300000000001</v>
      </c>
      <c r="R677" s="4">
        <v>24.96</v>
      </c>
      <c r="S677" s="15" t="s">
        <v>41</v>
      </c>
      <c r="U677" s="13">
        <v>8</v>
      </c>
      <c r="V677" s="14">
        <v>0.87182999999999988</v>
      </c>
      <c r="W677" s="4">
        <v>37.9</v>
      </c>
      <c r="X677" s="15" t="s">
        <v>44</v>
      </c>
      <c r="Z677" s="13">
        <v>8</v>
      </c>
      <c r="AA677" s="14">
        <v>1.0064204439995559</v>
      </c>
      <c r="AB677" s="4">
        <v>6.800002999997</v>
      </c>
      <c r="AC677" s="15" t="s">
        <v>57</v>
      </c>
      <c r="AE677" s="13">
        <v>8</v>
      </c>
      <c r="AF677" s="14">
        <v>0.86896000000000007</v>
      </c>
      <c r="AG677" s="4">
        <v>54.3</v>
      </c>
      <c r="AH677" s="15" t="s">
        <v>60</v>
      </c>
      <c r="AJ677" s="13">
        <v>8</v>
      </c>
      <c r="AK677" s="14">
        <v>0.7160934959349593</v>
      </c>
      <c r="AL677" s="4">
        <v>24.689430894308941</v>
      </c>
      <c r="AM677" s="15" t="s">
        <v>50</v>
      </c>
      <c r="AO677" s="13">
        <v>8</v>
      </c>
      <c r="AP677" s="14">
        <v>0.80371000000000004</v>
      </c>
      <c r="AQ677" s="4">
        <v>28.7</v>
      </c>
      <c r="AR677" s="15" t="s">
        <v>39</v>
      </c>
      <c r="AT677" s="13">
        <v>8</v>
      </c>
      <c r="AU677" s="14">
        <v>0.95130031899968104</v>
      </c>
      <c r="AV677" s="4">
        <v>32.800010999988999</v>
      </c>
      <c r="AW677" s="15" t="s">
        <v>23</v>
      </c>
      <c r="AY677" s="13">
        <v>8</v>
      </c>
      <c r="AZ677" s="14">
        <v>0.77189000000000008</v>
      </c>
      <c r="BA677" s="4">
        <v>22.7</v>
      </c>
      <c r="BB677" s="15" t="s">
        <v>54</v>
      </c>
      <c r="BD677" s="13">
        <v>8</v>
      </c>
      <c r="BE677" s="14">
        <v>0.75468028499971496</v>
      </c>
      <c r="BF677" s="4">
        <v>50.300018999980999</v>
      </c>
      <c r="BG677" s="15" t="s">
        <v>42</v>
      </c>
      <c r="BI677" s="13">
        <v>8</v>
      </c>
      <c r="BJ677" s="14">
        <v>1.1397900000000001</v>
      </c>
      <c r="BK677" s="4">
        <v>81.400000000000006</v>
      </c>
      <c r="BL677" s="15" t="s">
        <v>68</v>
      </c>
    </row>
    <row r="678" spans="1:65" x14ac:dyDescent="0.4">
      <c r="A678" s="13">
        <v>9</v>
      </c>
      <c r="B678" s="14">
        <v>0.78017857142857139</v>
      </c>
      <c r="C678" s="4">
        <v>43.334920634920636</v>
      </c>
      <c r="D678" s="15" t="s">
        <v>31</v>
      </c>
      <c r="F678" s="13">
        <v>9</v>
      </c>
      <c r="G678" s="14">
        <v>0.32302999999999998</v>
      </c>
      <c r="H678" s="4">
        <v>3.4</v>
      </c>
      <c r="I678" s="15" t="s">
        <v>28</v>
      </c>
      <c r="K678" s="13">
        <v>9</v>
      </c>
      <c r="L678" s="14">
        <v>0.85319645161290325</v>
      </c>
      <c r="M678" s="4">
        <v>60.929032258064517</v>
      </c>
      <c r="N678" s="15" t="s">
        <v>61</v>
      </c>
      <c r="P678" s="13">
        <v>9</v>
      </c>
      <c r="Q678" s="14">
        <v>0.81132999999999988</v>
      </c>
      <c r="R678" s="4">
        <v>35.269565217391303</v>
      </c>
      <c r="S678" s="15" t="s">
        <v>50</v>
      </c>
      <c r="U678" s="13">
        <v>9</v>
      </c>
      <c r="V678" s="14">
        <v>0.81655063829787244</v>
      </c>
      <c r="W678" s="4">
        <v>10.468085106382979</v>
      </c>
      <c r="X678" s="15" t="s">
        <v>60</v>
      </c>
      <c r="Z678" s="13">
        <v>9</v>
      </c>
      <c r="AA678" s="14">
        <v>0.95835315789473696</v>
      </c>
      <c r="AB678" s="4">
        <v>28.184210526315791</v>
      </c>
      <c r="AC678" s="15" t="s">
        <v>31</v>
      </c>
      <c r="AE678" s="13">
        <v>9</v>
      </c>
      <c r="AF678" s="14">
        <v>0.83291000000000015</v>
      </c>
      <c r="AG678" s="4">
        <v>29.742857142857144</v>
      </c>
      <c r="AH678" s="15" t="s">
        <v>49</v>
      </c>
      <c r="AJ678" s="13">
        <v>9</v>
      </c>
      <c r="AK678" s="14">
        <v>0.70303000000000004</v>
      </c>
      <c r="AL678" s="4">
        <v>7.4</v>
      </c>
      <c r="AM678" s="15" t="s">
        <v>84</v>
      </c>
      <c r="AO678" s="13">
        <v>9</v>
      </c>
      <c r="AP678" s="14">
        <v>0.75912999999999997</v>
      </c>
      <c r="AQ678" s="4">
        <v>33</v>
      </c>
      <c r="AR678" s="15" t="s">
        <v>35</v>
      </c>
      <c r="AT678" s="13">
        <v>9</v>
      </c>
      <c r="AU678" s="14">
        <v>0.91019000000000005</v>
      </c>
      <c r="AV678" s="4">
        <v>65</v>
      </c>
      <c r="AW678" s="15" t="s">
        <v>63</v>
      </c>
      <c r="AY678" s="13">
        <v>9</v>
      </c>
      <c r="AZ678" s="14">
        <v>0.71411000000000002</v>
      </c>
      <c r="BA678" s="20">
        <v>25.5</v>
      </c>
      <c r="BB678" s="15" t="s">
        <v>83</v>
      </c>
      <c r="BD678" s="13">
        <v>9</v>
      </c>
      <c r="BE678" s="14">
        <v>0.72543818181818187</v>
      </c>
      <c r="BF678" s="4">
        <v>30.22159090909091</v>
      </c>
      <c r="BG678" s="15" t="s">
        <v>46</v>
      </c>
      <c r="BI678" s="13">
        <v>9</v>
      </c>
      <c r="BJ678" s="14">
        <v>1.08656</v>
      </c>
      <c r="BK678" s="4">
        <v>67.900000000000006</v>
      </c>
      <c r="BL678" s="15" t="s">
        <v>48</v>
      </c>
    </row>
    <row r="679" spans="1:65" x14ac:dyDescent="0.4">
      <c r="A679" s="13">
        <v>10</v>
      </c>
      <c r="B679" s="14">
        <v>0.72219999999999995</v>
      </c>
      <c r="C679" s="4">
        <v>24.9</v>
      </c>
      <c r="D679" s="15" t="s">
        <v>32</v>
      </c>
      <c r="F679" s="13">
        <v>10</v>
      </c>
      <c r="G679" s="14">
        <v>0.31983999999999996</v>
      </c>
      <c r="H679" s="4">
        <v>4.0999999999999996</v>
      </c>
      <c r="I679" s="15" t="s">
        <v>36</v>
      </c>
      <c r="K679" s="13">
        <v>10</v>
      </c>
      <c r="L679" s="14">
        <v>0.84375999999999995</v>
      </c>
      <c r="M679" s="4">
        <v>16.225000000000001</v>
      </c>
      <c r="N679" s="15" t="s">
        <v>30</v>
      </c>
      <c r="P679" s="13">
        <v>10</v>
      </c>
      <c r="Q679" s="14">
        <v>0.77851000000000004</v>
      </c>
      <c r="R679" s="4">
        <v>27.8</v>
      </c>
      <c r="S679" s="15" t="s">
        <v>34</v>
      </c>
      <c r="U679" s="13">
        <v>10</v>
      </c>
      <c r="V679" s="14">
        <v>0.8126133333333333</v>
      </c>
      <c r="W679" s="4">
        <v>8.553508771929824</v>
      </c>
      <c r="X679" s="15" t="s">
        <v>37</v>
      </c>
      <c r="Z679" s="13">
        <v>10</v>
      </c>
      <c r="AA679" s="14">
        <v>0.95771033599966404</v>
      </c>
      <c r="AB679" s="4">
        <v>34.200011999988</v>
      </c>
      <c r="AC679" s="15" t="s">
        <v>55</v>
      </c>
      <c r="AE679" s="13">
        <v>10</v>
      </c>
      <c r="AF679" s="14">
        <v>0.76849000000000012</v>
      </c>
      <c r="AG679" s="4">
        <v>22.6</v>
      </c>
      <c r="AH679" s="15" t="s">
        <v>54</v>
      </c>
      <c r="AJ679" s="13">
        <v>10</v>
      </c>
      <c r="AK679" s="14">
        <v>0.68323032199967793</v>
      </c>
      <c r="AL679" s="4">
        <v>29.700013999985998</v>
      </c>
      <c r="AM679" s="15" t="s">
        <v>36</v>
      </c>
      <c r="AO679" s="13">
        <v>10</v>
      </c>
      <c r="AP679" s="14">
        <v>0.75852000000000008</v>
      </c>
      <c r="AQ679" s="4">
        <v>31.6</v>
      </c>
      <c r="AR679" s="15" t="s">
        <v>38</v>
      </c>
      <c r="AT679" s="13">
        <v>10</v>
      </c>
      <c r="AU679" s="14">
        <v>0.88934999999999986</v>
      </c>
      <c r="AV679" s="4">
        <v>49.4</v>
      </c>
      <c r="AW679" s="15" t="s">
        <v>52</v>
      </c>
      <c r="AY679" s="13">
        <v>10</v>
      </c>
      <c r="AZ679" s="14">
        <v>0.71315176470588248</v>
      </c>
      <c r="BA679" s="4">
        <v>33.952941176470588</v>
      </c>
      <c r="BB679" s="15" t="s">
        <v>23</v>
      </c>
      <c r="BD679" s="13">
        <v>10</v>
      </c>
      <c r="BE679" s="14">
        <v>0.72463032199967792</v>
      </c>
      <c r="BF679" s="4">
        <v>31.500013999985999</v>
      </c>
      <c r="BG679" s="15" t="s">
        <v>24</v>
      </c>
      <c r="BI679" s="13">
        <v>10</v>
      </c>
      <c r="BJ679" s="14">
        <v>1.0557000000000001</v>
      </c>
      <c r="BK679" s="4">
        <v>36.4</v>
      </c>
      <c r="BL679" s="15" t="s">
        <v>31</v>
      </c>
    </row>
    <row r="680" spans="1:65" x14ac:dyDescent="0.4">
      <c r="A680" s="13">
        <v>11</v>
      </c>
      <c r="B680" s="14">
        <v>0.69693500000000008</v>
      </c>
      <c r="C680" s="4">
        <v>24.886607142857144</v>
      </c>
      <c r="D680" s="15" t="s">
        <v>40</v>
      </c>
      <c r="F680" s="13">
        <v>11</v>
      </c>
      <c r="G680" s="14">
        <v>1.9000000000000001E-4</v>
      </c>
      <c r="H680" s="4">
        <v>0</v>
      </c>
      <c r="I680" s="15" t="s">
        <v>62</v>
      </c>
      <c r="K680" s="13">
        <v>11</v>
      </c>
      <c r="L680" s="14">
        <v>0.83535028799971189</v>
      </c>
      <c r="M680" s="4">
        <v>46.400015999983999</v>
      </c>
      <c r="N680" s="15" t="s">
        <v>24</v>
      </c>
      <c r="P680" s="13">
        <v>11</v>
      </c>
      <c r="Q680" s="14">
        <v>0.75856000000000001</v>
      </c>
      <c r="R680" s="4">
        <v>47.4</v>
      </c>
      <c r="S680" s="15" t="s">
        <v>48</v>
      </c>
      <c r="U680" s="13">
        <v>11</v>
      </c>
      <c r="V680" s="14">
        <v>0.79514222222222231</v>
      </c>
      <c r="W680" s="4">
        <v>33.125925925925927</v>
      </c>
      <c r="X680" s="15" t="s">
        <v>27</v>
      </c>
      <c r="Z680" s="13">
        <v>11</v>
      </c>
      <c r="AA680" s="14">
        <v>0.86247000000000007</v>
      </c>
      <c r="AB680" s="4">
        <v>19.600000000000001</v>
      </c>
      <c r="AC680" s="15" t="s">
        <v>30</v>
      </c>
      <c r="AE680" s="13">
        <v>11</v>
      </c>
      <c r="AF680" s="14">
        <v>0.73212031199968797</v>
      </c>
      <c r="AG680" s="4">
        <v>30.500012999987</v>
      </c>
      <c r="AH680" s="15" t="s">
        <v>19</v>
      </c>
      <c r="AJ680" s="13">
        <v>11</v>
      </c>
      <c r="AK680" s="14">
        <v>0.65251033599966413</v>
      </c>
      <c r="AL680" s="4">
        <v>23.300011999988001</v>
      </c>
      <c r="AM680" s="15" t="s">
        <v>30</v>
      </c>
      <c r="AO680" s="13">
        <v>11</v>
      </c>
      <c r="AP680" s="14">
        <v>0.74774000000000007</v>
      </c>
      <c r="AQ680" s="4">
        <v>35.6</v>
      </c>
      <c r="AR680" s="15" t="s">
        <v>51</v>
      </c>
      <c r="AT680" s="13">
        <v>11</v>
      </c>
      <c r="AU680" s="14">
        <v>0.87605363636363642</v>
      </c>
      <c r="AV680" s="4">
        <v>25.763636363636362</v>
      </c>
      <c r="AW680" s="15" t="s">
        <v>25</v>
      </c>
      <c r="AY680" s="13">
        <v>11</v>
      </c>
      <c r="AZ680" s="14">
        <v>0.68585999999999991</v>
      </c>
      <c r="BA680" s="4">
        <v>13.188461538461539</v>
      </c>
      <c r="BB680" s="15" t="s">
        <v>87</v>
      </c>
      <c r="BD680" s="13">
        <v>11</v>
      </c>
      <c r="BE680" s="14">
        <v>0.72336027199972819</v>
      </c>
      <c r="BF680" s="20">
        <v>45.200016999983006</v>
      </c>
      <c r="BG680" s="15" t="s">
        <v>21</v>
      </c>
      <c r="BI680" s="13">
        <v>11</v>
      </c>
      <c r="BJ680" s="14">
        <v>1.0351299999999999</v>
      </c>
      <c r="BK680" s="4">
        <v>45</v>
      </c>
      <c r="BL680" s="15" t="s">
        <v>53</v>
      </c>
    </row>
    <row r="681" spans="1:65" x14ac:dyDescent="0.4">
      <c r="A681" s="13">
        <v>12</v>
      </c>
      <c r="B681" s="14">
        <v>0.69617000000000007</v>
      </c>
      <c r="C681" s="4">
        <v>43.5</v>
      </c>
      <c r="D681" s="15" t="s">
        <v>49</v>
      </c>
      <c r="F681" s="13">
        <v>12</v>
      </c>
      <c r="G681" s="14">
        <v>1.8000000000000001E-4</v>
      </c>
      <c r="H681" s="4">
        <v>0</v>
      </c>
      <c r="I681" s="15" t="s">
        <v>62</v>
      </c>
      <c r="K681" s="13">
        <v>12</v>
      </c>
      <c r="L681" s="14">
        <v>0.82694000000000012</v>
      </c>
      <c r="M681" s="4">
        <v>39.371428571428574</v>
      </c>
      <c r="N681" s="15" t="s">
        <v>32</v>
      </c>
      <c r="P681" s="13">
        <v>12</v>
      </c>
      <c r="Q681" s="14">
        <v>0.71930000000000005</v>
      </c>
      <c r="R681" s="4">
        <v>24.8</v>
      </c>
      <c r="S681" s="15" t="s">
        <v>65</v>
      </c>
      <c r="U681" s="13">
        <v>12</v>
      </c>
      <c r="V681" s="14">
        <v>0.79045999999999983</v>
      </c>
      <c r="W681" s="4">
        <v>15.2</v>
      </c>
      <c r="X681" s="15" t="s">
        <v>65</v>
      </c>
      <c r="Z681" s="13">
        <v>12</v>
      </c>
      <c r="AA681" s="14">
        <v>0.83208000000000004</v>
      </c>
      <c r="AB681" s="20">
        <v>20.8</v>
      </c>
      <c r="AC681" s="15" t="s">
        <v>35</v>
      </c>
      <c r="AE681" s="13">
        <v>12</v>
      </c>
      <c r="AF681" s="14">
        <v>0.69562000000000002</v>
      </c>
      <c r="AG681" s="20">
        <v>4.7</v>
      </c>
      <c r="AH681" s="15" t="s">
        <v>35</v>
      </c>
      <c r="AJ681" s="13">
        <v>12</v>
      </c>
      <c r="AK681" s="14">
        <v>0.63017999999999996</v>
      </c>
      <c r="AL681" s="4">
        <v>42</v>
      </c>
      <c r="AM681" s="15" t="s">
        <v>121</v>
      </c>
      <c r="AO681" s="13">
        <v>12</v>
      </c>
      <c r="AP681" s="14">
        <v>0.73089999999999999</v>
      </c>
      <c r="AQ681" s="4">
        <v>25.2</v>
      </c>
      <c r="AR681" s="15" t="s">
        <v>63</v>
      </c>
      <c r="AT681" s="13">
        <v>12</v>
      </c>
      <c r="AU681" s="14">
        <v>0.84853666666666672</v>
      </c>
      <c r="AV681" s="4">
        <v>19.283333333333335</v>
      </c>
      <c r="AW681" s="15" t="s">
        <v>21</v>
      </c>
      <c r="AY681" s="13">
        <v>12</v>
      </c>
      <c r="AZ681" s="14">
        <v>0.67290000000000005</v>
      </c>
      <c r="BA681" s="4">
        <v>23.2</v>
      </c>
      <c r="BB681" s="15" t="s">
        <v>53</v>
      </c>
      <c r="BD681" s="13">
        <v>12</v>
      </c>
      <c r="BE681" s="14">
        <v>0.71350000000000002</v>
      </c>
      <c r="BF681" s="4">
        <v>24.6</v>
      </c>
      <c r="BG681" s="15" t="s">
        <v>31</v>
      </c>
      <c r="BI681" s="13">
        <v>12</v>
      </c>
      <c r="BJ681" s="14">
        <v>0.94437461538461553</v>
      </c>
      <c r="BK681" s="4">
        <v>27.773076923076925</v>
      </c>
      <c r="BL681" s="15" t="s">
        <v>46</v>
      </c>
    </row>
    <row r="682" spans="1:65" x14ac:dyDescent="0.4">
      <c r="A682" s="13">
        <v>13</v>
      </c>
      <c r="B682" s="14">
        <v>0.69517056497175145</v>
      </c>
      <c r="C682" s="4">
        <v>15.797740112994351</v>
      </c>
      <c r="D682" s="15" t="s">
        <v>87</v>
      </c>
      <c r="F682" s="13">
        <v>13</v>
      </c>
      <c r="G682" s="14">
        <v>1.7000000000000001E-4</v>
      </c>
      <c r="H682" s="4">
        <v>0</v>
      </c>
      <c r="I682" s="15" t="s">
        <v>62</v>
      </c>
      <c r="K682" s="13">
        <v>13</v>
      </c>
      <c r="L682" s="14">
        <v>0.77851000000000004</v>
      </c>
      <c r="M682" s="4">
        <v>27.8</v>
      </c>
      <c r="N682" s="15" t="s">
        <v>26</v>
      </c>
      <c r="P682" s="13">
        <v>13</v>
      </c>
      <c r="Q682" s="14">
        <v>0.71548386138613862</v>
      </c>
      <c r="R682" s="4">
        <v>16.259405940594061</v>
      </c>
      <c r="S682" s="15" t="s">
        <v>22</v>
      </c>
      <c r="U682" s="13">
        <v>13</v>
      </c>
      <c r="V682" s="14">
        <v>0.78192000000000006</v>
      </c>
      <c r="W682" s="20">
        <v>19.546000000000003</v>
      </c>
      <c r="X682" s="15" t="s">
        <v>38</v>
      </c>
      <c r="Z682" s="13">
        <v>13</v>
      </c>
      <c r="AA682" s="14">
        <v>0.82544031499968495</v>
      </c>
      <c r="AB682" s="4">
        <v>39.300014999984995</v>
      </c>
      <c r="AC682" s="15" t="s">
        <v>56</v>
      </c>
      <c r="AE682" s="13">
        <v>13</v>
      </c>
      <c r="AF682" s="14">
        <v>0.68974999999999997</v>
      </c>
      <c r="AG682" s="4">
        <v>12.1</v>
      </c>
      <c r="AH682" s="15" t="s">
        <v>34</v>
      </c>
      <c r="AJ682" s="13">
        <v>13</v>
      </c>
      <c r="AK682" s="14">
        <v>0.61565034199965807</v>
      </c>
      <c r="AL682" s="20">
        <v>10.800005999994001</v>
      </c>
      <c r="AM682" s="15" t="s">
        <v>94</v>
      </c>
      <c r="AO682" s="13">
        <v>13</v>
      </c>
      <c r="AP682" s="14">
        <v>0.67154999999999987</v>
      </c>
      <c r="AQ682" s="4">
        <v>37.299999999999997</v>
      </c>
      <c r="AR682" s="15" t="s">
        <v>29</v>
      </c>
      <c r="AT682" s="13">
        <v>13</v>
      </c>
      <c r="AU682" s="14">
        <v>0.79608035999963989</v>
      </c>
      <c r="AV682" s="4">
        <v>19.900008999990998</v>
      </c>
      <c r="AW682" s="15" t="s">
        <v>19</v>
      </c>
      <c r="AY682" s="13">
        <v>13</v>
      </c>
      <c r="AZ682" s="14">
        <v>0.66617999999999988</v>
      </c>
      <c r="BA682" s="4">
        <v>44.4</v>
      </c>
      <c r="BB682" s="15" t="s">
        <v>58</v>
      </c>
      <c r="BD682" s="13">
        <v>13</v>
      </c>
      <c r="BE682" s="14">
        <v>0.65907461538461531</v>
      </c>
      <c r="BF682" s="4">
        <v>41.181538461538459</v>
      </c>
      <c r="BG682" s="15" t="s">
        <v>32</v>
      </c>
      <c r="BI682" s="13">
        <v>13</v>
      </c>
      <c r="BJ682" s="14">
        <v>0.80807999999999991</v>
      </c>
      <c r="BK682" s="4">
        <v>20.2</v>
      </c>
      <c r="BL682" s="15" t="s">
        <v>28</v>
      </c>
    </row>
    <row r="683" spans="1:65" x14ac:dyDescent="0.4">
      <c r="A683" s="13">
        <v>14</v>
      </c>
      <c r="B683" s="14">
        <v>0.67086036399963589</v>
      </c>
      <c r="C683" s="4">
        <v>12.900006999993</v>
      </c>
      <c r="D683" s="15" t="s">
        <v>19</v>
      </c>
      <c r="F683" s="13">
        <v>14</v>
      </c>
      <c r="G683" s="14">
        <v>1.6000000000000001E-4</v>
      </c>
      <c r="H683" s="4">
        <v>0</v>
      </c>
      <c r="I683" s="15" t="s">
        <v>62</v>
      </c>
      <c r="K683" s="13">
        <v>14</v>
      </c>
      <c r="L683" s="14">
        <v>0.74104000000000003</v>
      </c>
      <c r="M683" s="4">
        <v>9.5</v>
      </c>
      <c r="N683" s="15" t="s">
        <v>67</v>
      </c>
      <c r="P683" s="13">
        <v>14</v>
      </c>
      <c r="Q683" s="14">
        <v>0.63963999999999999</v>
      </c>
      <c r="R683" s="4">
        <v>8.1999999999999993</v>
      </c>
      <c r="S683" s="15" t="s">
        <v>64</v>
      </c>
      <c r="U683" s="13">
        <v>14</v>
      </c>
      <c r="V683" s="14">
        <v>0.75119999999999998</v>
      </c>
      <c r="W683" s="4">
        <v>25.9</v>
      </c>
      <c r="X683" s="15" t="s">
        <v>61</v>
      </c>
      <c r="Z683" s="13">
        <v>14</v>
      </c>
      <c r="AA683" s="14">
        <v>0.74412031199968798</v>
      </c>
      <c r="AB683" s="4">
        <v>31.000012999987</v>
      </c>
      <c r="AC683" s="15" t="s">
        <v>20</v>
      </c>
      <c r="AE683" s="13">
        <v>14</v>
      </c>
      <c r="AF683" s="14">
        <v>0.65005999999999997</v>
      </c>
      <c r="AG683" s="4">
        <v>12.5</v>
      </c>
      <c r="AH683" s="15" t="s">
        <v>48</v>
      </c>
      <c r="AJ683" s="13">
        <v>14</v>
      </c>
      <c r="AK683" s="14">
        <v>0.60016999999999998</v>
      </c>
      <c r="AL683" s="4">
        <v>37.5</v>
      </c>
      <c r="AM683" s="15" t="s">
        <v>89</v>
      </c>
      <c r="AO683" s="13">
        <v>14</v>
      </c>
      <c r="AP683" s="14">
        <v>0.66886999999999996</v>
      </c>
      <c r="AQ683" s="4">
        <v>15.2</v>
      </c>
      <c r="AR683" s="15" t="s">
        <v>37</v>
      </c>
      <c r="AT683" s="13">
        <v>14</v>
      </c>
      <c r="AU683" s="14">
        <v>0.68645999999999985</v>
      </c>
      <c r="AV683" s="4">
        <v>13.2</v>
      </c>
      <c r="AW683" s="15" t="s">
        <v>27</v>
      </c>
      <c r="AY683" s="13">
        <v>14</v>
      </c>
      <c r="AZ683" s="14">
        <v>0.64985034199965808</v>
      </c>
      <c r="BA683" s="4">
        <v>11.400005999994001</v>
      </c>
      <c r="BB683" s="15" t="s">
        <v>63</v>
      </c>
      <c r="BD683" s="13">
        <v>14</v>
      </c>
      <c r="BE683" s="14">
        <v>0.6406400000000001</v>
      </c>
      <c r="BF683" s="4">
        <v>30.5</v>
      </c>
      <c r="BG683" s="15" t="s">
        <v>68</v>
      </c>
      <c r="BI683" s="13">
        <v>14</v>
      </c>
      <c r="BJ683" s="14">
        <v>0.71765999999999996</v>
      </c>
      <c r="BK683" s="4">
        <v>13.8</v>
      </c>
      <c r="BL683" s="15" t="s">
        <v>61</v>
      </c>
    </row>
    <row r="684" spans="1:65" x14ac:dyDescent="0.4">
      <c r="A684" s="13">
        <v>15</v>
      </c>
      <c r="B684" s="14">
        <v>0.66017999999999988</v>
      </c>
      <c r="C684" s="4">
        <v>44</v>
      </c>
      <c r="D684" s="18" t="s">
        <v>65</v>
      </c>
      <c r="F684" s="13">
        <v>15</v>
      </c>
      <c r="G684" s="14">
        <v>1.4999999999999999E-4</v>
      </c>
      <c r="H684" s="4">
        <v>0</v>
      </c>
      <c r="I684" s="18" t="s">
        <v>62</v>
      </c>
      <c r="K684" s="13">
        <v>15</v>
      </c>
      <c r="L684" s="14">
        <v>0.72492031199968798</v>
      </c>
      <c r="M684" s="4">
        <v>30.200012999986999</v>
      </c>
      <c r="N684" s="18" t="s">
        <v>66</v>
      </c>
      <c r="P684" s="13">
        <v>15</v>
      </c>
      <c r="Q684" s="14">
        <v>0.63844999999999996</v>
      </c>
      <c r="R684" s="4">
        <v>11.2</v>
      </c>
      <c r="S684" s="18" t="s">
        <v>53</v>
      </c>
      <c r="U684" s="13">
        <v>15</v>
      </c>
      <c r="V684" s="14">
        <v>0.71475</v>
      </c>
      <c r="W684" s="4">
        <v>39.700000000000003</v>
      </c>
      <c r="X684" s="18" t="s">
        <v>41</v>
      </c>
      <c r="Z684" s="13">
        <v>15</v>
      </c>
      <c r="AA684" s="14">
        <v>0.64100000000000001</v>
      </c>
      <c r="AB684" s="4">
        <v>22.1</v>
      </c>
      <c r="AC684" s="18" t="s">
        <v>42</v>
      </c>
      <c r="AE684" s="13">
        <v>15</v>
      </c>
      <c r="AF684" s="14">
        <v>0.55886999999999998</v>
      </c>
      <c r="AG684" s="4">
        <v>12.7</v>
      </c>
      <c r="AH684" s="18" t="s">
        <v>65</v>
      </c>
      <c r="AJ684" s="13">
        <v>15</v>
      </c>
      <c r="AK684" s="14">
        <v>0.59444000000000008</v>
      </c>
      <c r="AL684" s="4">
        <v>28.3</v>
      </c>
      <c r="AM684" s="18" t="s">
        <v>23</v>
      </c>
      <c r="AO684" s="13">
        <v>15</v>
      </c>
      <c r="AP684" s="14">
        <v>0.64007999999999998</v>
      </c>
      <c r="AQ684" s="4">
        <v>16</v>
      </c>
      <c r="AR684" s="18" t="s">
        <v>25</v>
      </c>
      <c r="AT684" s="13">
        <v>15</v>
      </c>
      <c r="AU684" s="14">
        <v>0.60681999999999992</v>
      </c>
      <c r="AV684" s="4">
        <v>4.0999999999999996</v>
      </c>
      <c r="AW684" s="18" t="s">
        <v>40</v>
      </c>
      <c r="AY684" s="13">
        <v>15</v>
      </c>
      <c r="AZ684" s="14">
        <v>0.63856027199972809</v>
      </c>
      <c r="BA684" s="4">
        <v>39.900016999983002</v>
      </c>
      <c r="BB684" s="18" t="s">
        <v>34</v>
      </c>
      <c r="BD684" s="13">
        <v>15</v>
      </c>
      <c r="BE684" s="14">
        <v>0.62683421052631572</v>
      </c>
      <c r="BF684" s="4">
        <v>34.815789473684212</v>
      </c>
      <c r="BG684" s="18" t="s">
        <v>47</v>
      </c>
      <c r="BI684" s="13">
        <v>15</v>
      </c>
      <c r="BJ684" s="14">
        <v>0.70607711864406775</v>
      </c>
      <c r="BK684" s="20">
        <v>12.386440677966101</v>
      </c>
      <c r="BL684" s="18" t="s">
        <v>50</v>
      </c>
    </row>
    <row r="685" spans="1:65" x14ac:dyDescent="0.4">
      <c r="A685" s="13">
        <v>16</v>
      </c>
      <c r="B685" s="14">
        <v>0.6315900000000001</v>
      </c>
      <c r="C685" s="4">
        <v>45.1</v>
      </c>
      <c r="D685" s="18" t="s">
        <v>64</v>
      </c>
      <c r="F685" s="13">
        <v>16</v>
      </c>
      <c r="G685" s="14">
        <v>1.3999999999999999E-4</v>
      </c>
      <c r="H685" s="4">
        <v>0</v>
      </c>
      <c r="I685" s="18" t="s">
        <v>62</v>
      </c>
      <c r="K685" s="13">
        <v>16</v>
      </c>
      <c r="L685" s="14">
        <v>0.71533279069767441</v>
      </c>
      <c r="M685" s="4">
        <v>44.697674418604649</v>
      </c>
      <c r="N685" s="18" t="s">
        <v>64</v>
      </c>
      <c r="P685" s="13">
        <v>16</v>
      </c>
      <c r="Q685" s="14">
        <v>0.62600999999999996</v>
      </c>
      <c r="R685" s="4">
        <v>12.0375</v>
      </c>
      <c r="S685" s="18" t="s">
        <v>32</v>
      </c>
      <c r="U685" s="13">
        <v>16</v>
      </c>
      <c r="V685" s="14">
        <v>0.70257000000000003</v>
      </c>
      <c r="W685" s="4">
        <v>43.9</v>
      </c>
      <c r="X685" s="18" t="s">
        <v>50</v>
      </c>
      <c r="Z685" s="13">
        <v>16</v>
      </c>
      <c r="AA685" s="14">
        <v>0.52174491525423727</v>
      </c>
      <c r="AB685" s="4">
        <v>9.1525423728813564</v>
      </c>
      <c r="AC685" s="18" t="s">
        <v>66</v>
      </c>
      <c r="AE685" s="13">
        <v>16</v>
      </c>
      <c r="AF685" s="14">
        <v>0.55159612903225796</v>
      </c>
      <c r="AG685" s="4">
        <v>13.787903225806451</v>
      </c>
      <c r="AH685" s="18" t="s">
        <v>21</v>
      </c>
      <c r="AJ685" s="13">
        <v>16</v>
      </c>
      <c r="AK685" s="14">
        <v>0.56355</v>
      </c>
      <c r="AL685" s="4">
        <v>31.3</v>
      </c>
      <c r="AM685" s="18" t="s">
        <v>40</v>
      </c>
      <c r="AO685" s="13">
        <v>16</v>
      </c>
      <c r="AP685" s="14">
        <v>0.61206451612903223</v>
      </c>
      <c r="AQ685" s="4">
        <v>10.737096774193548</v>
      </c>
      <c r="AR685" s="18" t="s">
        <v>21</v>
      </c>
      <c r="AT685" s="13">
        <v>16</v>
      </c>
      <c r="AU685" s="14">
        <v>0.51872288389513099</v>
      </c>
      <c r="AV685" s="4">
        <v>5.4599250936329584</v>
      </c>
      <c r="AW685" s="18" t="s">
        <v>37</v>
      </c>
      <c r="AY685" s="13">
        <v>16</v>
      </c>
      <c r="AZ685" s="14">
        <v>0.63641999999999999</v>
      </c>
      <c r="BA685" s="4">
        <v>4.3</v>
      </c>
      <c r="BB685" s="18" t="s">
        <v>50</v>
      </c>
      <c r="BD685" s="13">
        <v>16</v>
      </c>
      <c r="BE685" s="14">
        <v>0.61936333333333338</v>
      </c>
      <c r="BF685" s="4">
        <v>44.226666666666667</v>
      </c>
      <c r="BG685" s="18" t="s">
        <v>33</v>
      </c>
      <c r="BI685" s="13">
        <v>16</v>
      </c>
      <c r="BJ685" s="14">
        <v>0.51802000000000004</v>
      </c>
      <c r="BK685" s="4">
        <v>3.5</v>
      </c>
      <c r="BL685" s="18" t="s">
        <v>23</v>
      </c>
    </row>
    <row r="686" spans="1:65" ht="19.5" thickBot="1" x14ac:dyDescent="0.45">
      <c r="A686" s="13">
        <v>17</v>
      </c>
      <c r="B686" s="14">
        <v>0.57608000000000004</v>
      </c>
      <c r="C686" s="4">
        <v>14.4</v>
      </c>
      <c r="D686" s="18" t="s">
        <v>23</v>
      </c>
      <c r="F686" s="13">
        <v>17</v>
      </c>
      <c r="G686" s="14">
        <v>1.2999999999999999E-4</v>
      </c>
      <c r="H686" s="4">
        <v>0</v>
      </c>
      <c r="I686" s="18" t="s">
        <v>62</v>
      </c>
      <c r="K686" s="13">
        <v>17</v>
      </c>
      <c r="L686" s="14">
        <v>0.71286999999999989</v>
      </c>
      <c r="M686" s="4">
        <v>16.2</v>
      </c>
      <c r="N686" s="18" t="s">
        <v>88</v>
      </c>
      <c r="P686" s="13">
        <v>17</v>
      </c>
      <c r="Q686" s="14">
        <v>0.60682044399955593</v>
      </c>
      <c r="R686" s="4">
        <v>4.1000029999969998</v>
      </c>
      <c r="S686" s="18" t="s">
        <v>47</v>
      </c>
      <c r="U686" s="13">
        <v>17</v>
      </c>
      <c r="V686" s="14">
        <v>0.61420934065934074</v>
      </c>
      <c r="W686" s="4">
        <v>10.774725274725276</v>
      </c>
      <c r="X686" s="18" t="s">
        <v>19</v>
      </c>
      <c r="Z686" s="13">
        <v>17</v>
      </c>
      <c r="AA686" s="14">
        <v>0.51035265060240964</v>
      </c>
      <c r="AB686" s="4">
        <v>6.5424698795180722</v>
      </c>
      <c r="AC686" s="18" t="s">
        <v>107</v>
      </c>
      <c r="AE686" s="13">
        <v>17</v>
      </c>
      <c r="AF686" s="14">
        <v>0.47742589442815248</v>
      </c>
      <c r="AG686" s="4">
        <v>5.0252199413489738</v>
      </c>
      <c r="AH686" s="18" t="s">
        <v>52</v>
      </c>
      <c r="AJ686" s="13">
        <v>17</v>
      </c>
      <c r="AK686" s="14">
        <v>0.54096</v>
      </c>
      <c r="AL686" s="4">
        <v>33.799999999999997</v>
      </c>
      <c r="AM686" s="18" t="s">
        <v>35</v>
      </c>
      <c r="AO686" s="13">
        <v>17</v>
      </c>
      <c r="AP686" s="14">
        <v>0.59853000000000001</v>
      </c>
      <c r="AQ686" s="4">
        <v>6.3</v>
      </c>
      <c r="AR686" s="18" t="s">
        <v>46</v>
      </c>
      <c r="AT686" s="13">
        <v>17</v>
      </c>
      <c r="AU686" s="14">
        <v>0.45244038999961</v>
      </c>
      <c r="AV686" s="4">
        <v>5.8000049999950001</v>
      </c>
      <c r="AW686" s="18" t="s">
        <v>45</v>
      </c>
      <c r="AY686" s="13">
        <v>17</v>
      </c>
      <c r="AZ686" s="14">
        <v>0.61456999999999995</v>
      </c>
      <c r="BA686" s="4">
        <v>38.4</v>
      </c>
      <c r="BB686" s="18" t="s">
        <v>45</v>
      </c>
      <c r="BD686" s="13">
        <v>17</v>
      </c>
      <c r="BE686" s="14">
        <v>0.61886036399963595</v>
      </c>
      <c r="BF686" s="4">
        <v>11.900006999993</v>
      </c>
      <c r="BG686" s="18" t="s">
        <v>28</v>
      </c>
      <c r="BI686" s="13">
        <v>17</v>
      </c>
      <c r="BJ686" s="14">
        <v>0.46587602649006615</v>
      </c>
      <c r="BK686" s="4">
        <v>4.90364238410596</v>
      </c>
      <c r="BL686" s="18" t="s">
        <v>63</v>
      </c>
    </row>
    <row r="687" spans="1:65" ht="19.5" thickBot="1" x14ac:dyDescent="0.45">
      <c r="A687" s="40">
        <v>18</v>
      </c>
      <c r="B687" s="22">
        <v>0.5236900000000001</v>
      </c>
      <c r="C687" s="23">
        <v>15.4</v>
      </c>
      <c r="D687" s="24" t="s">
        <v>44</v>
      </c>
      <c r="F687" s="40">
        <v>18</v>
      </c>
      <c r="G687" s="22">
        <v>1.2E-4</v>
      </c>
      <c r="H687" s="23">
        <v>0</v>
      </c>
      <c r="I687" s="24" t="s">
        <v>62</v>
      </c>
      <c r="K687" s="40">
        <v>18</v>
      </c>
      <c r="L687" s="22">
        <v>0.63056000000000001</v>
      </c>
      <c r="M687" s="23">
        <v>39.4</v>
      </c>
      <c r="N687" s="24" t="s">
        <v>59</v>
      </c>
      <c r="P687" s="40">
        <v>18</v>
      </c>
      <c r="Q687" s="22">
        <v>0.51163749185667751</v>
      </c>
      <c r="R687" s="23">
        <v>5.3853420195439741</v>
      </c>
      <c r="S687" s="24" t="s">
        <v>87</v>
      </c>
      <c r="U687" s="40">
        <v>18</v>
      </c>
      <c r="V687" s="22">
        <v>0.59201999999999999</v>
      </c>
      <c r="W687" s="23">
        <v>4</v>
      </c>
      <c r="X687" s="24" t="s">
        <v>49</v>
      </c>
      <c r="Z687" s="40">
        <v>18</v>
      </c>
      <c r="AA687" s="22">
        <v>0.46553</v>
      </c>
      <c r="AB687" s="23">
        <v>4.9000000000000004</v>
      </c>
      <c r="AC687" s="24" t="s">
        <v>67</v>
      </c>
      <c r="AE687" s="40">
        <v>18</v>
      </c>
      <c r="AF687" s="22">
        <v>0.39783999999999997</v>
      </c>
      <c r="AG687" s="23">
        <v>5.0999999999999996</v>
      </c>
      <c r="AH687" s="24" t="s">
        <v>24</v>
      </c>
      <c r="AJ687" s="40">
        <v>18</v>
      </c>
      <c r="AK687" s="22">
        <v>0.53034481751824814</v>
      </c>
      <c r="AL687" s="23">
        <v>22.092700729927007</v>
      </c>
      <c r="AM687" s="24" t="s">
        <v>19</v>
      </c>
      <c r="AO687" s="40">
        <v>18</v>
      </c>
      <c r="AP687" s="22">
        <v>0.46454129629629631</v>
      </c>
      <c r="AQ687" s="39">
        <v>3.1386574074074076</v>
      </c>
      <c r="AR687" s="24" t="s">
        <v>54</v>
      </c>
      <c r="AT687" s="40">
        <v>18</v>
      </c>
      <c r="AU687" s="22">
        <v>0.43614523809523814</v>
      </c>
      <c r="AV687" s="23">
        <v>7.6507936507936511</v>
      </c>
      <c r="AW687" s="24" t="s">
        <v>49</v>
      </c>
      <c r="AY687" s="40">
        <v>18</v>
      </c>
      <c r="AZ687" s="22">
        <v>0.61187944237918213</v>
      </c>
      <c r="BA687" s="23">
        <v>6.4405204460966541</v>
      </c>
      <c r="BB687" s="24" t="s">
        <v>38</v>
      </c>
      <c r="BD687" s="40">
        <v>18</v>
      </c>
      <c r="BE687" s="22">
        <v>0.61729159999999994</v>
      </c>
      <c r="BF687" s="23">
        <v>10.828799999999999</v>
      </c>
      <c r="BG687" s="24" t="s">
        <v>30</v>
      </c>
      <c r="BI687" s="40">
        <v>18</v>
      </c>
      <c r="BJ687" s="22">
        <v>0.37444</v>
      </c>
      <c r="BK687" s="23">
        <v>4.8</v>
      </c>
      <c r="BL687" s="24" t="s">
        <v>30</v>
      </c>
    </row>
    <row r="688" spans="1:65" x14ac:dyDescent="0.4">
      <c r="A688" s="27">
        <v>19</v>
      </c>
      <c r="B688" s="14">
        <v>0.31</v>
      </c>
      <c r="C688" s="4">
        <v>54.700020999979003</v>
      </c>
      <c r="D688" s="28" t="s">
        <v>22</v>
      </c>
      <c r="E688" s="29"/>
      <c r="F688" s="27">
        <v>19</v>
      </c>
      <c r="G688" s="14">
        <v>0.31</v>
      </c>
      <c r="H688" s="4">
        <v>0</v>
      </c>
      <c r="I688" s="28" t="s">
        <v>62</v>
      </c>
      <c r="J688" s="29"/>
      <c r="K688" s="27">
        <v>19</v>
      </c>
      <c r="L688" s="14">
        <v>0.31</v>
      </c>
      <c r="M688" s="4">
        <v>52.4</v>
      </c>
      <c r="N688" s="28" t="s">
        <v>57</v>
      </c>
      <c r="O688" s="29"/>
      <c r="P688" s="27">
        <v>19</v>
      </c>
      <c r="Q688" s="14">
        <v>0.31</v>
      </c>
      <c r="R688" s="4">
        <v>152.93333333333334</v>
      </c>
      <c r="S688" s="28" t="s">
        <v>19</v>
      </c>
      <c r="T688" s="29"/>
      <c r="U688" s="27">
        <v>19</v>
      </c>
      <c r="V688" s="14">
        <v>0.31</v>
      </c>
      <c r="W688" s="4">
        <v>83.3</v>
      </c>
      <c r="X688" s="28" t="s">
        <v>25</v>
      </c>
      <c r="Y688" s="29"/>
      <c r="Z688" s="27">
        <v>19</v>
      </c>
      <c r="AA688" s="14">
        <v>0.31</v>
      </c>
      <c r="AB688" s="4">
        <v>74.599999999999994</v>
      </c>
      <c r="AC688" s="28" t="s">
        <v>28</v>
      </c>
      <c r="AD688" s="29"/>
      <c r="AE688" s="27">
        <v>19</v>
      </c>
      <c r="AF688" s="14">
        <v>0.31</v>
      </c>
      <c r="AG688" s="4">
        <v>133.60002099997899</v>
      </c>
      <c r="AH688" s="28" t="s">
        <v>22</v>
      </c>
      <c r="AI688" s="29"/>
      <c r="AJ688" s="27">
        <v>19</v>
      </c>
      <c r="AK688" s="14">
        <v>0.31</v>
      </c>
      <c r="AL688" s="4">
        <v>65.600020999978994</v>
      </c>
      <c r="AM688" s="28" t="s">
        <v>34</v>
      </c>
      <c r="AN688" s="29"/>
      <c r="AO688" s="27">
        <v>19</v>
      </c>
      <c r="AP688" s="14">
        <v>0.31</v>
      </c>
      <c r="AQ688" s="4">
        <v>67.5</v>
      </c>
      <c r="AR688" s="28" t="s">
        <v>19</v>
      </c>
      <c r="AS688" s="29"/>
      <c r="AT688" s="27">
        <v>19</v>
      </c>
      <c r="AU688" s="14">
        <v>0.31</v>
      </c>
      <c r="AV688" s="4">
        <v>72.500020999979</v>
      </c>
      <c r="AW688" s="28" t="s">
        <v>51</v>
      </c>
      <c r="AX688" s="29"/>
      <c r="AY688" s="27">
        <v>19</v>
      </c>
      <c r="AZ688" s="14">
        <v>0.31</v>
      </c>
      <c r="BA688" s="4">
        <v>78.000020999979</v>
      </c>
      <c r="BB688" s="28" t="s">
        <v>24</v>
      </c>
      <c r="BC688" s="29"/>
      <c r="BD688" s="27">
        <v>19</v>
      </c>
      <c r="BE688" s="14">
        <v>0.31</v>
      </c>
      <c r="BF688" s="4">
        <v>44.5</v>
      </c>
      <c r="BG688" s="28" t="s">
        <v>23</v>
      </c>
      <c r="BH688" s="29"/>
      <c r="BI688" s="27">
        <v>19</v>
      </c>
      <c r="BJ688" s="14">
        <v>0.31</v>
      </c>
      <c r="BK688" s="4">
        <v>149.66249999999999</v>
      </c>
      <c r="BL688" s="28" t="s">
        <v>36</v>
      </c>
      <c r="BM688" s="29"/>
    </row>
    <row r="689" spans="1:65" x14ac:dyDescent="0.4">
      <c r="A689" s="27">
        <v>20</v>
      </c>
      <c r="B689" s="14">
        <v>0.3</v>
      </c>
      <c r="C689" s="4">
        <v>67.926829268292678</v>
      </c>
      <c r="D689" s="28" t="s">
        <v>47</v>
      </c>
      <c r="E689" s="30"/>
      <c r="F689" s="27">
        <v>20</v>
      </c>
      <c r="G689" s="14">
        <v>0.3</v>
      </c>
      <c r="H689" s="4">
        <v>0</v>
      </c>
      <c r="I689" s="28" t="s">
        <v>62</v>
      </c>
      <c r="J689" s="30"/>
      <c r="K689" s="27">
        <v>20</v>
      </c>
      <c r="L689" s="14">
        <v>0.3</v>
      </c>
      <c r="M689" s="4">
        <v>88</v>
      </c>
      <c r="N689" s="28" t="s">
        <v>51</v>
      </c>
      <c r="O689" s="30"/>
      <c r="P689" s="27">
        <v>20</v>
      </c>
      <c r="Q689" s="14">
        <v>0.3</v>
      </c>
      <c r="R689" s="4">
        <v>141.80000000000001</v>
      </c>
      <c r="S689" s="28" t="s">
        <v>40</v>
      </c>
      <c r="T689" s="30"/>
      <c r="U689" s="27">
        <v>20</v>
      </c>
      <c r="V689" s="14">
        <v>0.3</v>
      </c>
      <c r="W689" s="4">
        <v>78.800021999978</v>
      </c>
      <c r="X689" s="28" t="s">
        <v>22</v>
      </c>
      <c r="Y689" s="30"/>
      <c r="Z689" s="27">
        <v>20</v>
      </c>
      <c r="AA689" s="14">
        <v>0.3</v>
      </c>
      <c r="AB689" s="4">
        <v>159.19999999999999</v>
      </c>
      <c r="AC689" s="28" t="s">
        <v>51</v>
      </c>
      <c r="AD689" s="30"/>
      <c r="AE689" s="27">
        <v>20</v>
      </c>
      <c r="AF689" s="14">
        <v>0.3</v>
      </c>
      <c r="AG689" s="4">
        <v>131.97</v>
      </c>
      <c r="AH689" s="28" t="s">
        <v>41</v>
      </c>
      <c r="AI689" s="30"/>
      <c r="AJ689" s="27">
        <v>20</v>
      </c>
      <c r="AK689" s="14">
        <v>0.3</v>
      </c>
      <c r="AL689" s="4">
        <v>58.1</v>
      </c>
      <c r="AM689" s="28" t="s">
        <v>24</v>
      </c>
      <c r="AN689" s="30"/>
      <c r="AO689" s="27">
        <v>20</v>
      </c>
      <c r="AP689" s="14">
        <v>0.3</v>
      </c>
      <c r="AQ689" s="4">
        <v>85.3</v>
      </c>
      <c r="AR689" s="28" t="s">
        <v>42</v>
      </c>
      <c r="AS689" s="30"/>
      <c r="AT689" s="27">
        <v>20</v>
      </c>
      <c r="AU689" s="14">
        <v>0.3</v>
      </c>
      <c r="AV689" s="4">
        <v>100</v>
      </c>
      <c r="AW689" s="28" t="s">
        <v>43</v>
      </c>
      <c r="AX689" s="30"/>
      <c r="AY689" s="27">
        <v>20</v>
      </c>
      <c r="AZ689" s="14">
        <v>0.3</v>
      </c>
      <c r="BA689" s="4">
        <v>63.1</v>
      </c>
      <c r="BB689" s="28" t="s">
        <v>44</v>
      </c>
      <c r="BC689" s="30"/>
      <c r="BD689" s="27">
        <v>20</v>
      </c>
      <c r="BE689" s="14">
        <v>0.3</v>
      </c>
      <c r="BF689" s="4">
        <v>53.922448979591834</v>
      </c>
      <c r="BG689" s="28" t="s">
        <v>44</v>
      </c>
      <c r="BH689" s="30"/>
      <c r="BI689" s="27">
        <v>20</v>
      </c>
      <c r="BJ689" s="14">
        <v>0.3</v>
      </c>
      <c r="BK689" s="4">
        <v>141.000021999978</v>
      </c>
      <c r="BL689" s="28" t="s">
        <v>24</v>
      </c>
      <c r="BM689" s="30"/>
    </row>
    <row r="690" spans="1:65" x14ac:dyDescent="0.4">
      <c r="A690" s="27">
        <v>21</v>
      </c>
      <c r="B690" s="14">
        <v>0.28999999999999998</v>
      </c>
      <c r="C690" s="4">
        <v>63.000022999976999</v>
      </c>
      <c r="D690" s="28" t="s">
        <v>27</v>
      </c>
      <c r="E690" s="31"/>
      <c r="F690" s="27">
        <v>21</v>
      </c>
      <c r="G690" s="14">
        <v>0.28999999999999998</v>
      </c>
      <c r="H690" s="4">
        <v>0</v>
      </c>
      <c r="I690" s="28" t="s">
        <v>62</v>
      </c>
      <c r="J690" s="31"/>
      <c r="K690" s="27">
        <v>21</v>
      </c>
      <c r="L690" s="14">
        <v>0.28999999999999998</v>
      </c>
      <c r="M690" s="4">
        <v>133.1</v>
      </c>
      <c r="N690" s="28" t="s">
        <v>53</v>
      </c>
      <c r="O690" s="31"/>
      <c r="P690" s="27">
        <v>21</v>
      </c>
      <c r="Q690" s="14">
        <v>0.28999999999999998</v>
      </c>
      <c r="R690" s="4">
        <v>97.2</v>
      </c>
      <c r="S690" s="28" t="s">
        <v>27</v>
      </c>
      <c r="T690" s="31"/>
      <c r="U690" s="27">
        <v>21</v>
      </c>
      <c r="V690" s="14">
        <v>0.28999999999999998</v>
      </c>
      <c r="W690" s="4">
        <v>169.4</v>
      </c>
      <c r="X690" s="28" t="s">
        <v>52</v>
      </c>
      <c r="Y690" s="31"/>
      <c r="Z690" s="27">
        <v>21</v>
      </c>
      <c r="AA690" s="14">
        <v>0.28999999999999998</v>
      </c>
      <c r="AB690" s="4">
        <v>97.3</v>
      </c>
      <c r="AC690" s="28" t="s">
        <v>34</v>
      </c>
      <c r="AD690" s="31"/>
      <c r="AE690" s="27">
        <v>21</v>
      </c>
      <c r="AF690" s="14">
        <v>0.28999999999999998</v>
      </c>
      <c r="AG690" s="4">
        <v>392.3</v>
      </c>
      <c r="AH690" s="28" t="s">
        <v>27</v>
      </c>
      <c r="AI690" s="31"/>
      <c r="AJ690" s="27">
        <v>21</v>
      </c>
      <c r="AK690" s="14">
        <v>0.28999999999999998</v>
      </c>
      <c r="AL690" s="4">
        <v>95.590625000000003</v>
      </c>
      <c r="AM690" s="28" t="s">
        <v>33</v>
      </c>
      <c r="AN690" s="31"/>
      <c r="AO690" s="27">
        <v>21</v>
      </c>
      <c r="AP690" s="14">
        <v>0.28999999999999998</v>
      </c>
      <c r="AQ690" s="4">
        <v>88.9</v>
      </c>
      <c r="AR690" s="28" t="s">
        <v>30</v>
      </c>
      <c r="AS690" s="31"/>
      <c r="AT690" s="27">
        <v>21</v>
      </c>
      <c r="AU690" s="14">
        <v>0.28999999999999998</v>
      </c>
      <c r="AV690" s="4">
        <v>153.00002299997701</v>
      </c>
      <c r="AW690" s="28" t="s">
        <v>33</v>
      </c>
      <c r="AX690" s="31"/>
      <c r="AY690" s="27">
        <v>21</v>
      </c>
      <c r="AZ690" s="14">
        <v>0.28999999999999998</v>
      </c>
      <c r="BA690" s="4">
        <v>65.3</v>
      </c>
      <c r="BB690" s="28" t="s">
        <v>21</v>
      </c>
      <c r="BC690" s="31"/>
      <c r="BD690" s="27">
        <v>21</v>
      </c>
      <c r="BE690" s="14">
        <v>0.28999999999999998</v>
      </c>
      <c r="BF690" s="4">
        <v>51.144230769230766</v>
      </c>
      <c r="BG690" s="28" t="s">
        <v>43</v>
      </c>
      <c r="BH690" s="31"/>
      <c r="BI690" s="27">
        <v>21</v>
      </c>
      <c r="BJ690" s="14">
        <v>0.28999999999999998</v>
      </c>
      <c r="BK690" s="4">
        <v>132.35555555555555</v>
      </c>
      <c r="BL690" s="28" t="s">
        <v>65</v>
      </c>
      <c r="BM690" s="31"/>
    </row>
    <row r="691" spans="1:65" x14ac:dyDescent="0.4">
      <c r="A691" s="27">
        <v>22</v>
      </c>
      <c r="B691" s="14">
        <v>0.28000000000000003</v>
      </c>
      <c r="C691" s="4">
        <v>149.6</v>
      </c>
      <c r="D691" s="28" t="s">
        <v>24</v>
      </c>
      <c r="E691" s="32"/>
      <c r="F691" s="27">
        <v>22</v>
      </c>
      <c r="G691" s="14">
        <v>0.28000000000000003</v>
      </c>
      <c r="H691" s="4">
        <v>0</v>
      </c>
      <c r="I691" s="28" t="s">
        <v>62</v>
      </c>
      <c r="J691" s="32"/>
      <c r="K691" s="27">
        <v>22</v>
      </c>
      <c r="L691" s="14">
        <v>0.28000000000000003</v>
      </c>
      <c r="M691" s="4">
        <v>76.770833333333329</v>
      </c>
      <c r="N691" s="28" t="s">
        <v>43</v>
      </c>
      <c r="O691" s="32"/>
      <c r="P691" s="27">
        <v>22</v>
      </c>
      <c r="Q691" s="14">
        <v>0.28000000000000003</v>
      </c>
      <c r="R691" s="4">
        <v>325</v>
      </c>
      <c r="S691" s="28" t="s">
        <v>45</v>
      </c>
      <c r="T691" s="32"/>
      <c r="U691" s="27">
        <v>22</v>
      </c>
      <c r="V691" s="14">
        <v>0.28000000000000003</v>
      </c>
      <c r="W691" s="4">
        <v>66.7</v>
      </c>
      <c r="X691" s="28" t="s">
        <v>39</v>
      </c>
      <c r="Y691" s="32"/>
      <c r="Z691" s="27">
        <v>22</v>
      </c>
      <c r="AA691" s="14">
        <v>0.28000000000000003</v>
      </c>
      <c r="AB691" s="4">
        <v>188.6</v>
      </c>
      <c r="AC691" s="28" t="s">
        <v>21</v>
      </c>
      <c r="AD691" s="32"/>
      <c r="AE691" s="27">
        <v>22</v>
      </c>
      <c r="AF691" s="14">
        <v>0.28000000000000003</v>
      </c>
      <c r="AG691" s="4">
        <v>261.5</v>
      </c>
      <c r="AH691" s="28" t="s">
        <v>28</v>
      </c>
      <c r="AI691" s="32"/>
      <c r="AJ691" s="27">
        <v>22</v>
      </c>
      <c r="AK691" s="14">
        <v>0.28000000000000003</v>
      </c>
      <c r="AL691" s="4">
        <v>82.4</v>
      </c>
      <c r="AM691" s="28" t="s">
        <v>28</v>
      </c>
      <c r="AN691" s="32"/>
      <c r="AO691" s="27">
        <v>22</v>
      </c>
      <c r="AP691" s="14">
        <v>0.28000000000000003</v>
      </c>
      <c r="AQ691" s="4">
        <v>92.8</v>
      </c>
      <c r="AR691" s="28" t="s">
        <v>27</v>
      </c>
      <c r="AS691" s="32"/>
      <c r="AT691" s="27">
        <v>22</v>
      </c>
      <c r="AU691" s="14">
        <v>0.28000000000000003</v>
      </c>
      <c r="AV691" s="4">
        <v>171</v>
      </c>
      <c r="AW691" s="28" t="s">
        <v>41</v>
      </c>
      <c r="AX691" s="32"/>
      <c r="AY691" s="27">
        <v>22</v>
      </c>
      <c r="AZ691" s="14">
        <v>0.28000000000000003</v>
      </c>
      <c r="BA691" s="4">
        <v>84.4</v>
      </c>
      <c r="BB691" s="28" t="s">
        <v>32</v>
      </c>
      <c r="BC691" s="32"/>
      <c r="BD691" s="27">
        <v>22</v>
      </c>
      <c r="BE691" s="14">
        <v>0.28000000000000003</v>
      </c>
      <c r="BF691" s="4">
        <v>126.3</v>
      </c>
      <c r="BG691" s="28" t="s">
        <v>27</v>
      </c>
      <c r="BH691" s="32"/>
      <c r="BI691" s="27">
        <v>22</v>
      </c>
      <c r="BJ691" s="14">
        <v>0.28000000000000003</v>
      </c>
      <c r="BK691" s="4">
        <v>453.6</v>
      </c>
      <c r="BL691" s="28" t="s">
        <v>54</v>
      </c>
      <c r="BM691" s="32"/>
    </row>
    <row r="692" spans="1:65" x14ac:dyDescent="0.4">
      <c r="A692" s="27">
        <v>23</v>
      </c>
      <c r="B692" s="14">
        <v>0.27</v>
      </c>
      <c r="C692" s="4">
        <v>62.2</v>
      </c>
      <c r="D692" s="28" t="s">
        <v>21</v>
      </c>
      <c r="E692" s="32"/>
      <c r="F692" s="27">
        <v>23</v>
      </c>
      <c r="G692" s="14">
        <v>0.27</v>
      </c>
      <c r="H692" s="4">
        <v>0</v>
      </c>
      <c r="I692" s="28" t="s">
        <v>62</v>
      </c>
      <c r="J692" s="32"/>
      <c r="K692" s="27">
        <v>23</v>
      </c>
      <c r="L692" s="14">
        <v>0.27</v>
      </c>
      <c r="M692" s="4">
        <v>78.7</v>
      </c>
      <c r="N692" s="28" t="s">
        <v>46</v>
      </c>
      <c r="O692" s="32"/>
      <c r="P692" s="27">
        <v>23</v>
      </c>
      <c r="Q692" s="14">
        <v>0.27</v>
      </c>
      <c r="R692" s="4">
        <v>266.60002499997501</v>
      </c>
      <c r="S692" s="28" t="s">
        <v>28</v>
      </c>
      <c r="T692" s="32"/>
      <c r="U692" s="27">
        <v>23</v>
      </c>
      <c r="V692" s="14">
        <v>0.27</v>
      </c>
      <c r="W692" s="4">
        <v>81.599999999999994</v>
      </c>
      <c r="X692" s="28" t="s">
        <v>48</v>
      </c>
      <c r="Y692" s="32"/>
      <c r="Z692" s="27">
        <v>23</v>
      </c>
      <c r="AA692" s="14">
        <v>0.27</v>
      </c>
      <c r="AB692" s="4">
        <v>104</v>
      </c>
      <c r="AC692" s="28" t="s">
        <v>23</v>
      </c>
      <c r="AD692" s="32"/>
      <c r="AE692" s="27">
        <v>23</v>
      </c>
      <c r="AF692" s="14">
        <v>0.27</v>
      </c>
      <c r="AG692" s="4">
        <v>249</v>
      </c>
      <c r="AH692" s="28" t="s">
        <v>68</v>
      </c>
      <c r="AI692" s="32"/>
      <c r="AJ692" s="27">
        <v>23</v>
      </c>
      <c r="AK692" s="14">
        <v>0.27</v>
      </c>
      <c r="AL692" s="4">
        <v>174.6</v>
      </c>
      <c r="AM692" s="28" t="s">
        <v>27</v>
      </c>
      <c r="AN692" s="32"/>
      <c r="AO692" s="27">
        <v>23</v>
      </c>
      <c r="AP692" s="14">
        <v>0.27</v>
      </c>
      <c r="AQ692" s="4">
        <v>233.7</v>
      </c>
      <c r="AR692" s="28" t="s">
        <v>23</v>
      </c>
      <c r="AS692" s="32"/>
      <c r="AT692" s="27">
        <v>23</v>
      </c>
      <c r="AU692" s="14">
        <v>0.27</v>
      </c>
      <c r="AV692" s="4">
        <v>470.3</v>
      </c>
      <c r="AW692" s="28" t="s">
        <v>50</v>
      </c>
      <c r="AX692" s="32"/>
      <c r="AY692" s="27">
        <v>23</v>
      </c>
      <c r="AZ692" s="14">
        <v>0.27</v>
      </c>
      <c r="BA692" s="4">
        <v>87.3</v>
      </c>
      <c r="BB692" s="28" t="s">
        <v>33</v>
      </c>
      <c r="BC692" s="32"/>
      <c r="BD692" s="27">
        <v>23</v>
      </c>
      <c r="BE692" s="14">
        <v>0.27</v>
      </c>
      <c r="BF692" s="4">
        <v>52</v>
      </c>
      <c r="BG692" s="28" t="s">
        <v>45</v>
      </c>
      <c r="BH692" s="32"/>
      <c r="BI692" s="27">
        <v>23</v>
      </c>
      <c r="BJ692" s="14">
        <v>0.27</v>
      </c>
      <c r="BK692" s="4">
        <v>320.50002499997498</v>
      </c>
      <c r="BL692" s="28" t="s">
        <v>40</v>
      </c>
      <c r="BM692" s="32"/>
    </row>
    <row r="693" spans="1:65" x14ac:dyDescent="0.4">
      <c r="A693" s="27">
        <v>24</v>
      </c>
      <c r="B693" s="14">
        <v>0.26</v>
      </c>
      <c r="C693" s="4">
        <v>62.5</v>
      </c>
      <c r="D693" s="41" t="s">
        <v>43</v>
      </c>
      <c r="E693" s="32"/>
      <c r="F693" s="27">
        <v>24</v>
      </c>
      <c r="G693" s="14">
        <v>0.26</v>
      </c>
      <c r="H693" s="4">
        <v>0</v>
      </c>
      <c r="I693" s="41" t="s">
        <v>62</v>
      </c>
      <c r="J693" s="32"/>
      <c r="K693" s="27">
        <v>24</v>
      </c>
      <c r="L693" s="14">
        <v>0.26</v>
      </c>
      <c r="M693" s="4">
        <v>144.40002599997402</v>
      </c>
      <c r="N693" s="41" t="s">
        <v>55</v>
      </c>
      <c r="O693" s="32"/>
      <c r="P693" s="27">
        <v>24</v>
      </c>
      <c r="Q693" s="14">
        <v>0.26</v>
      </c>
      <c r="R693" s="4">
        <v>169.5</v>
      </c>
      <c r="S693" s="41" t="s">
        <v>29</v>
      </c>
      <c r="T693" s="32"/>
      <c r="U693" s="27">
        <v>24</v>
      </c>
      <c r="V693" s="14">
        <v>0.26</v>
      </c>
      <c r="W693" s="4">
        <v>240</v>
      </c>
      <c r="X693" s="41" t="s">
        <v>34</v>
      </c>
      <c r="Y693" s="32"/>
      <c r="Z693" s="27">
        <v>24</v>
      </c>
      <c r="AA693" s="14">
        <v>0.26</v>
      </c>
      <c r="AB693" s="4">
        <v>115.3</v>
      </c>
      <c r="AC693" s="41" t="s">
        <v>22</v>
      </c>
      <c r="AD693" s="32"/>
      <c r="AE693" s="27">
        <v>24</v>
      </c>
      <c r="AF693" s="14">
        <v>0.26</v>
      </c>
      <c r="AG693" s="4">
        <v>161.19999999999999</v>
      </c>
      <c r="AH693" s="41" t="s">
        <v>42</v>
      </c>
      <c r="AI693" s="32"/>
      <c r="AJ693" s="27">
        <v>24</v>
      </c>
      <c r="AK693" s="14">
        <v>0.26</v>
      </c>
      <c r="AL693" s="4">
        <v>140.5</v>
      </c>
      <c r="AM693" s="41" t="s">
        <v>44</v>
      </c>
      <c r="AN693" s="32"/>
      <c r="AO693" s="27">
        <v>24</v>
      </c>
      <c r="AP693" s="14">
        <v>0.26</v>
      </c>
      <c r="AQ693" s="4">
        <v>119</v>
      </c>
      <c r="AR693" s="41" t="s">
        <v>22</v>
      </c>
      <c r="AS693" s="32"/>
      <c r="AT693" s="27">
        <v>24</v>
      </c>
      <c r="AU693" s="14">
        <v>0.26</v>
      </c>
      <c r="AV693" s="4">
        <v>137.700025999974</v>
      </c>
      <c r="AW693" s="41" t="s">
        <v>35</v>
      </c>
      <c r="AX693" s="32"/>
      <c r="AY693" s="27">
        <v>24</v>
      </c>
      <c r="AZ693" s="14">
        <v>0.26</v>
      </c>
      <c r="BA693" s="4">
        <v>167.9</v>
      </c>
      <c r="BB693" s="41" t="s">
        <v>29</v>
      </c>
      <c r="BC693" s="32"/>
      <c r="BD693" s="27">
        <v>24</v>
      </c>
      <c r="BE693" s="14">
        <v>0.26</v>
      </c>
      <c r="BF693" s="4">
        <v>60.7</v>
      </c>
      <c r="BG693" s="41" t="s">
        <v>40</v>
      </c>
      <c r="BH693" s="32"/>
      <c r="BI693" s="27">
        <v>24</v>
      </c>
      <c r="BJ693" s="14">
        <v>0.26</v>
      </c>
      <c r="BK693" s="4">
        <v>166.4</v>
      </c>
      <c r="BL693" s="41" t="s">
        <v>88</v>
      </c>
      <c r="BM693" s="32"/>
    </row>
    <row r="694" spans="1:65" ht="19.5" thickBot="1" x14ac:dyDescent="0.45">
      <c r="A694" s="27">
        <v>25</v>
      </c>
      <c r="B694" s="14">
        <v>0.25</v>
      </c>
      <c r="C694" s="4">
        <v>112.6</v>
      </c>
      <c r="D694" s="41" t="s">
        <v>63</v>
      </c>
      <c r="E694" s="33"/>
      <c r="F694" s="27">
        <v>25</v>
      </c>
      <c r="G694" s="14">
        <v>0.25</v>
      </c>
      <c r="H694" s="4">
        <v>0</v>
      </c>
      <c r="I694" s="41" t="s">
        <v>62</v>
      </c>
      <c r="J694" s="33"/>
      <c r="K694" s="27">
        <v>25</v>
      </c>
      <c r="L694" s="14">
        <v>0.25</v>
      </c>
      <c r="M694" s="4">
        <v>324.90002699997297</v>
      </c>
      <c r="N694" s="41" t="s">
        <v>29</v>
      </c>
      <c r="O694" s="33"/>
      <c r="P694" s="27">
        <v>25</v>
      </c>
      <c r="Q694" s="14">
        <v>0.25</v>
      </c>
      <c r="R694" s="4">
        <v>177.70002699997298</v>
      </c>
      <c r="S694" s="41" t="s">
        <v>26</v>
      </c>
      <c r="T694" s="33"/>
      <c r="U694" s="27">
        <v>25</v>
      </c>
      <c r="V694" s="14">
        <v>0.25</v>
      </c>
      <c r="W694" s="4">
        <v>105.6</v>
      </c>
      <c r="X694" s="41" t="s">
        <v>33</v>
      </c>
      <c r="Y694" s="33"/>
      <c r="Z694" s="27">
        <v>25</v>
      </c>
      <c r="AA694" s="14">
        <v>0.25</v>
      </c>
      <c r="AB694" s="4">
        <v>122.9</v>
      </c>
      <c r="AC694" s="41" t="s">
        <v>19</v>
      </c>
      <c r="AD694" s="33"/>
      <c r="AE694" s="27">
        <v>25</v>
      </c>
      <c r="AF694" s="14">
        <v>0.25</v>
      </c>
      <c r="AG694" s="4">
        <v>192.7</v>
      </c>
      <c r="AH694" s="41" t="s">
        <v>39</v>
      </c>
      <c r="AI694" s="33"/>
      <c r="AJ694" s="27">
        <v>25</v>
      </c>
      <c r="AK694" s="14">
        <v>0.25</v>
      </c>
      <c r="AL694" s="4">
        <v>232</v>
      </c>
      <c r="AM694" s="41" t="s">
        <v>86</v>
      </c>
      <c r="AN694" s="33"/>
      <c r="AO694" s="27">
        <v>25</v>
      </c>
      <c r="AP694" s="14">
        <v>0.25</v>
      </c>
      <c r="AQ694" s="4">
        <v>120.7</v>
      </c>
      <c r="AR694" s="41" t="s">
        <v>50</v>
      </c>
      <c r="AS694" s="33"/>
      <c r="AT694" s="27">
        <v>25</v>
      </c>
      <c r="AU694" s="14">
        <v>0.25</v>
      </c>
      <c r="AV694" s="4">
        <v>142.4</v>
      </c>
      <c r="AW694" s="41" t="s">
        <v>34</v>
      </c>
      <c r="AX694" s="33"/>
      <c r="AY694" s="27">
        <v>25</v>
      </c>
      <c r="AZ694" s="14">
        <v>0.25</v>
      </c>
      <c r="BA694" s="4">
        <v>219.2</v>
      </c>
      <c r="BB694" s="41" t="s">
        <v>47</v>
      </c>
      <c r="BC694" s="33"/>
      <c r="BD694" s="27">
        <v>25</v>
      </c>
      <c r="BE694" s="14">
        <v>0.25</v>
      </c>
      <c r="BF694" s="4">
        <v>110.6</v>
      </c>
      <c r="BG694" s="41" t="s">
        <v>54</v>
      </c>
      <c r="BH694" s="33"/>
      <c r="BI694" s="27">
        <v>25</v>
      </c>
      <c r="BJ694" s="14">
        <v>0.25</v>
      </c>
      <c r="BK694" s="4">
        <v>453.6</v>
      </c>
      <c r="BL694" s="41" t="s">
        <v>54</v>
      </c>
      <c r="BM694" s="33"/>
    </row>
    <row r="695" spans="1:65" ht="19.5" thickBot="1" x14ac:dyDescent="0.45">
      <c r="A695" s="27">
        <v>26</v>
      </c>
      <c r="B695" s="14">
        <v>0.24</v>
      </c>
      <c r="C695" s="4">
        <v>75.400000000000006</v>
      </c>
      <c r="D695" s="28" t="s">
        <v>48</v>
      </c>
      <c r="E695" s="35"/>
      <c r="F695" s="27">
        <v>26</v>
      </c>
      <c r="G695" s="14">
        <v>0.24</v>
      </c>
      <c r="H695" s="4">
        <v>0</v>
      </c>
      <c r="I695" s="28" t="s">
        <v>62</v>
      </c>
      <c r="J695" s="35"/>
      <c r="K695" s="27">
        <v>26</v>
      </c>
      <c r="L695" s="14">
        <v>0.24</v>
      </c>
      <c r="M695" s="4">
        <v>129.900027999972</v>
      </c>
      <c r="N695" s="28" t="s">
        <v>31</v>
      </c>
      <c r="O695" s="35"/>
      <c r="P695" s="27">
        <v>26</v>
      </c>
      <c r="Q695" s="14">
        <v>0.24</v>
      </c>
      <c r="R695" s="4">
        <v>170.2</v>
      </c>
      <c r="S695" s="28" t="s">
        <v>83</v>
      </c>
      <c r="T695" s="35"/>
      <c r="U695" s="27">
        <v>26</v>
      </c>
      <c r="V695" s="14">
        <v>0.24</v>
      </c>
      <c r="W695" s="4">
        <v>128</v>
      </c>
      <c r="X695" s="28" t="s">
        <v>53</v>
      </c>
      <c r="Y695" s="35"/>
      <c r="Z695" s="27">
        <v>26</v>
      </c>
      <c r="AA695" s="14">
        <v>0.24</v>
      </c>
      <c r="AB695" s="4">
        <v>134.30000000000001</v>
      </c>
      <c r="AC695" s="28" t="s">
        <v>69</v>
      </c>
      <c r="AD695" s="35"/>
      <c r="AE695" s="27">
        <v>26</v>
      </c>
      <c r="AF695" s="14">
        <v>0.24</v>
      </c>
      <c r="AG695" s="4">
        <v>224.1</v>
      </c>
      <c r="AH695" s="28" t="s">
        <v>31</v>
      </c>
      <c r="AI695" s="35"/>
      <c r="AJ695" s="27">
        <v>26</v>
      </c>
      <c r="AK695" s="14">
        <v>0.24</v>
      </c>
      <c r="AL695" s="4">
        <v>143.19999999999999</v>
      </c>
      <c r="AM695" s="28" t="s">
        <v>22</v>
      </c>
      <c r="AN695" s="35"/>
      <c r="AO695" s="27">
        <v>26</v>
      </c>
      <c r="AP695" s="14">
        <v>0.24</v>
      </c>
      <c r="AQ695" s="4">
        <v>150.80000000000001</v>
      </c>
      <c r="AR695" s="28" t="s">
        <v>33</v>
      </c>
      <c r="AS695" s="35"/>
      <c r="AT695" s="27">
        <v>26</v>
      </c>
      <c r="AU695" s="14">
        <v>0.24</v>
      </c>
      <c r="AV695" s="4">
        <v>250.85</v>
      </c>
      <c r="AW695" s="28" t="s">
        <v>38</v>
      </c>
      <c r="AX695" s="35"/>
      <c r="AY695" s="27">
        <v>26</v>
      </c>
      <c r="AZ695" s="14">
        <v>0.24</v>
      </c>
      <c r="BA695" s="4">
        <v>116</v>
      </c>
      <c r="BB695" s="28" t="s">
        <v>65</v>
      </c>
      <c r="BC695" s="35"/>
      <c r="BD695" s="27">
        <v>26</v>
      </c>
      <c r="BE695" s="14">
        <v>0.24</v>
      </c>
      <c r="BF695" s="4">
        <v>61.1</v>
      </c>
      <c r="BG695" s="28" t="s">
        <v>63</v>
      </c>
      <c r="BH695" s="35"/>
      <c r="BI695" s="27">
        <v>26</v>
      </c>
      <c r="BJ695" s="14">
        <v>0.24</v>
      </c>
      <c r="BK695" s="4">
        <v>297.8</v>
      </c>
      <c r="BL695" s="28" t="s">
        <v>32</v>
      </c>
      <c r="BM695" s="35"/>
    </row>
    <row r="696" spans="1:65" x14ac:dyDescent="0.4">
      <c r="A696" s="27">
        <v>27</v>
      </c>
      <c r="B696" s="14">
        <v>0.23</v>
      </c>
      <c r="C696" s="4">
        <v>78.400028999970999</v>
      </c>
      <c r="D696" s="28" t="s">
        <v>29</v>
      </c>
      <c r="E696" s="36"/>
      <c r="F696" s="27">
        <v>27</v>
      </c>
      <c r="G696" s="14">
        <v>0.23</v>
      </c>
      <c r="H696" s="4">
        <v>0</v>
      </c>
      <c r="I696" s="28" t="s">
        <v>62</v>
      </c>
      <c r="J696" s="36"/>
      <c r="K696" s="27">
        <v>27</v>
      </c>
      <c r="L696" s="14">
        <v>0.23</v>
      </c>
      <c r="M696" s="4">
        <v>93</v>
      </c>
      <c r="N696" s="28" t="s">
        <v>47</v>
      </c>
      <c r="O696" s="36"/>
      <c r="P696" s="27">
        <v>27</v>
      </c>
      <c r="Q696" s="14">
        <v>0.23</v>
      </c>
      <c r="R696" s="4">
        <v>354.5</v>
      </c>
      <c r="S696" s="28" t="s">
        <v>35</v>
      </c>
      <c r="T696" s="36"/>
      <c r="U696" s="27">
        <v>27</v>
      </c>
      <c r="V696" s="14">
        <v>0.23</v>
      </c>
      <c r="W696" s="4">
        <v>140.80000000000001</v>
      </c>
      <c r="X696" s="28" t="s">
        <v>58</v>
      </c>
      <c r="Y696" s="36"/>
      <c r="Z696" s="27">
        <v>27</v>
      </c>
      <c r="AA696" s="14">
        <v>0.23</v>
      </c>
      <c r="AB696" s="4">
        <v>160.1</v>
      </c>
      <c r="AC696" s="28" t="s">
        <v>70</v>
      </c>
      <c r="AD696" s="36"/>
      <c r="AE696" s="27">
        <v>27</v>
      </c>
      <c r="AF696" s="14">
        <v>0.23</v>
      </c>
      <c r="AG696" s="4">
        <v>452.6</v>
      </c>
      <c r="AH696" s="28" t="s">
        <v>51</v>
      </c>
      <c r="AI696" s="36"/>
      <c r="AJ696" s="27">
        <v>27</v>
      </c>
      <c r="AK696" s="14">
        <v>0.23</v>
      </c>
      <c r="AL696" s="4">
        <v>164.4</v>
      </c>
      <c r="AM696" s="28" t="s">
        <v>29</v>
      </c>
      <c r="AN696" s="36"/>
      <c r="AO696" s="27">
        <v>27</v>
      </c>
      <c r="AP696" s="14">
        <v>0.23</v>
      </c>
      <c r="AQ696" s="4">
        <v>150.80000000000001</v>
      </c>
      <c r="AR696" s="28" t="s">
        <v>33</v>
      </c>
      <c r="AS696" s="36"/>
      <c r="AT696" s="27">
        <v>27</v>
      </c>
      <c r="AU696" s="14">
        <v>0.23</v>
      </c>
      <c r="AV696" s="20">
        <v>153.4</v>
      </c>
      <c r="AW696" s="28" t="s">
        <v>65</v>
      </c>
      <c r="AX696" s="36"/>
      <c r="AY696" s="27">
        <v>27</v>
      </c>
      <c r="AZ696" s="14">
        <v>0.23</v>
      </c>
      <c r="BA696" s="4">
        <v>157.80000000000001</v>
      </c>
      <c r="BB696" s="28" t="s">
        <v>39</v>
      </c>
      <c r="BC696" s="36"/>
      <c r="BD696" s="27">
        <v>27</v>
      </c>
      <c r="BE696" s="14">
        <v>0.23</v>
      </c>
      <c r="BF696" s="4">
        <v>114.5</v>
      </c>
      <c r="BG696" s="28" t="s">
        <v>83</v>
      </c>
      <c r="BH696" s="36"/>
      <c r="BI696" s="27">
        <v>27</v>
      </c>
      <c r="BJ696" s="14">
        <v>0.23</v>
      </c>
      <c r="BK696" s="4">
        <v>391.3</v>
      </c>
      <c r="BL696" s="28" t="s">
        <v>51</v>
      </c>
      <c r="BM696" s="36"/>
    </row>
    <row r="697" spans="1:65" x14ac:dyDescent="0.4">
      <c r="A697" s="27">
        <v>28</v>
      </c>
      <c r="B697" s="14">
        <v>0.22</v>
      </c>
      <c r="C697" s="4">
        <v>89</v>
      </c>
      <c r="D697" s="28" t="s">
        <v>52</v>
      </c>
      <c r="F697" s="27">
        <v>28</v>
      </c>
      <c r="G697" s="14">
        <v>0.22</v>
      </c>
      <c r="H697" s="4">
        <v>0</v>
      </c>
      <c r="I697" s="28" t="s">
        <v>62</v>
      </c>
      <c r="K697" s="27">
        <v>28</v>
      </c>
      <c r="L697" s="14">
        <v>0.22</v>
      </c>
      <c r="M697" s="4">
        <v>94.7</v>
      </c>
      <c r="N697" s="28" t="s">
        <v>91</v>
      </c>
      <c r="P697" s="27">
        <v>28</v>
      </c>
      <c r="Q697" s="14">
        <v>0.22</v>
      </c>
      <c r="R697" s="4">
        <v>199.5</v>
      </c>
      <c r="S697" s="28" t="s">
        <v>30</v>
      </c>
      <c r="U697" s="27">
        <v>28</v>
      </c>
      <c r="V697" s="14">
        <v>0.22</v>
      </c>
      <c r="W697" s="4">
        <v>180.30002999997001</v>
      </c>
      <c r="X697" s="28" t="s">
        <v>35</v>
      </c>
      <c r="Z697" s="27">
        <v>28</v>
      </c>
      <c r="AA697" s="14">
        <v>0.22</v>
      </c>
      <c r="AB697" s="4">
        <v>189.9</v>
      </c>
      <c r="AC697" s="28" t="s">
        <v>59</v>
      </c>
      <c r="AE697" s="27">
        <v>28</v>
      </c>
      <c r="AF697" s="14">
        <v>0.22</v>
      </c>
      <c r="AG697" s="4">
        <v>292.60000000000002</v>
      </c>
      <c r="AH697" s="28" t="s">
        <v>23</v>
      </c>
      <c r="AJ697" s="27">
        <v>28</v>
      </c>
      <c r="AK697" s="14">
        <v>0.22</v>
      </c>
      <c r="AL697" s="4">
        <v>273</v>
      </c>
      <c r="AM697" s="28" t="s">
        <v>53</v>
      </c>
      <c r="AO697" s="27">
        <v>28</v>
      </c>
      <c r="AP697" s="14">
        <v>0.22</v>
      </c>
      <c r="AQ697" s="4">
        <v>211.2</v>
      </c>
      <c r="AR697" s="28" t="s">
        <v>43</v>
      </c>
      <c r="AT697" s="27">
        <v>28</v>
      </c>
      <c r="AU697" s="14">
        <v>0.22</v>
      </c>
      <c r="AV697" s="4">
        <v>193</v>
      </c>
      <c r="AW697" s="28" t="s">
        <v>22</v>
      </c>
      <c r="AY697" s="27">
        <v>28</v>
      </c>
      <c r="AZ697" s="14">
        <v>0.22</v>
      </c>
      <c r="BA697" s="4">
        <v>151.69999999999999</v>
      </c>
      <c r="BB697" s="28" t="s">
        <v>42</v>
      </c>
      <c r="BD697" s="27">
        <v>28</v>
      </c>
      <c r="BE697" s="14">
        <v>0.22</v>
      </c>
      <c r="BF697" s="4">
        <v>86.4</v>
      </c>
      <c r="BG697" s="28" t="s">
        <v>52</v>
      </c>
      <c r="BI697" s="27">
        <v>28</v>
      </c>
      <c r="BJ697" s="14">
        <v>0.22</v>
      </c>
      <c r="BK697" s="4">
        <v>194.9</v>
      </c>
      <c r="BL697" s="28" t="s">
        <v>83</v>
      </c>
    </row>
    <row r="698" spans="1:65" x14ac:dyDescent="0.4">
      <c r="A698" s="27">
        <v>29</v>
      </c>
      <c r="B698" s="14">
        <v>0.21</v>
      </c>
      <c r="C698" s="4">
        <v>163</v>
      </c>
      <c r="D698" s="28" t="s">
        <v>83</v>
      </c>
      <c r="F698" s="27">
        <v>29</v>
      </c>
      <c r="G698" s="14">
        <v>0.21</v>
      </c>
      <c r="H698" s="4">
        <v>0</v>
      </c>
      <c r="I698" s="28" t="s">
        <v>62</v>
      </c>
      <c r="K698" s="27">
        <v>29</v>
      </c>
      <c r="L698" s="14">
        <v>0.21</v>
      </c>
      <c r="M698" s="4">
        <v>98.1</v>
      </c>
      <c r="N698" s="28" t="s">
        <v>40</v>
      </c>
      <c r="P698" s="27">
        <v>29</v>
      </c>
      <c r="Q698" s="14">
        <v>0.21</v>
      </c>
      <c r="R698" s="4">
        <v>218.4</v>
      </c>
      <c r="S698" s="28" t="s">
        <v>25</v>
      </c>
      <c r="U698" s="27">
        <v>29</v>
      </c>
      <c r="V698" s="14">
        <v>0.21</v>
      </c>
      <c r="W698" s="4">
        <v>235.1</v>
      </c>
      <c r="X698" s="28" t="s">
        <v>51</v>
      </c>
      <c r="Z698" s="27">
        <v>29</v>
      </c>
      <c r="AA698" s="14">
        <v>0.21</v>
      </c>
      <c r="AB698" s="4">
        <v>190.1</v>
      </c>
      <c r="AC698" s="28" t="s">
        <v>27</v>
      </c>
      <c r="AE698" s="27">
        <v>29</v>
      </c>
      <c r="AF698" s="14">
        <v>0.21</v>
      </c>
      <c r="AG698" s="4">
        <v>495.5</v>
      </c>
      <c r="AH698" s="28" t="s">
        <v>46</v>
      </c>
      <c r="AJ698" s="27">
        <v>29</v>
      </c>
      <c r="AK698" s="14">
        <v>0.21</v>
      </c>
      <c r="AL698" s="4">
        <v>199.6</v>
      </c>
      <c r="AM698" s="28" t="s">
        <v>20</v>
      </c>
      <c r="AO698" s="27">
        <v>29</v>
      </c>
      <c r="AP698" s="14">
        <v>0.21</v>
      </c>
      <c r="AQ698" s="4">
        <v>0</v>
      </c>
      <c r="AR698" s="28" t="s">
        <v>62</v>
      </c>
      <c r="AT698" s="27">
        <v>29</v>
      </c>
      <c r="AU698" s="14">
        <v>0.21</v>
      </c>
      <c r="AV698" s="4">
        <v>537.5</v>
      </c>
      <c r="AW698" s="28" t="s">
        <v>46</v>
      </c>
      <c r="AY698" s="27">
        <v>29</v>
      </c>
      <c r="AZ698" s="14">
        <v>0.21</v>
      </c>
      <c r="BA698" s="4">
        <v>165.3</v>
      </c>
      <c r="BB698" s="28" t="s">
        <v>27</v>
      </c>
      <c r="BD698" s="27">
        <v>29</v>
      </c>
      <c r="BE698" s="14">
        <v>0.21</v>
      </c>
      <c r="BF698" s="4">
        <v>101.5</v>
      </c>
      <c r="BG698" s="28" t="s">
        <v>64</v>
      </c>
      <c r="BI698" s="27">
        <v>29</v>
      </c>
      <c r="BJ698" s="14">
        <v>0.21</v>
      </c>
      <c r="BK698" s="4">
        <v>231.5</v>
      </c>
      <c r="BL698" s="28" t="s">
        <v>64</v>
      </c>
    </row>
    <row r="699" spans="1:65" x14ac:dyDescent="0.4">
      <c r="A699" s="27">
        <v>30</v>
      </c>
      <c r="B699" s="14">
        <v>0.2</v>
      </c>
      <c r="C699" s="4">
        <v>115.6</v>
      </c>
      <c r="D699" s="28" t="s">
        <v>37</v>
      </c>
      <c r="F699" s="27">
        <v>30</v>
      </c>
      <c r="G699" s="14">
        <v>0.2</v>
      </c>
      <c r="H699" s="4">
        <v>0</v>
      </c>
      <c r="I699" s="28" t="s">
        <v>62</v>
      </c>
      <c r="K699" s="27">
        <v>30</v>
      </c>
      <c r="L699" s="14">
        <v>0.2</v>
      </c>
      <c r="M699" s="4">
        <v>101.8</v>
      </c>
      <c r="N699" s="28" t="s">
        <v>41</v>
      </c>
      <c r="P699" s="27">
        <v>30</v>
      </c>
      <c r="Q699" s="14">
        <v>0.2</v>
      </c>
      <c r="R699" s="4">
        <v>236.2</v>
      </c>
      <c r="S699" s="28" t="s">
        <v>49</v>
      </c>
      <c r="U699" s="27">
        <v>30</v>
      </c>
      <c r="V699" s="14">
        <v>0.2</v>
      </c>
      <c r="W699" s="4">
        <v>216.4</v>
      </c>
      <c r="X699" s="28" t="s">
        <v>42</v>
      </c>
      <c r="Z699" s="27">
        <v>30</v>
      </c>
      <c r="AA699" s="14">
        <v>0.2</v>
      </c>
      <c r="AB699" s="4">
        <v>243.3</v>
      </c>
      <c r="AC699" s="28" t="s">
        <v>43</v>
      </c>
      <c r="AE699" s="27">
        <v>30</v>
      </c>
      <c r="AF699" s="14">
        <v>0.2</v>
      </c>
      <c r="AG699" s="4">
        <v>448.3</v>
      </c>
      <c r="AH699" s="28" t="s">
        <v>61</v>
      </c>
      <c r="AJ699" s="27">
        <v>30</v>
      </c>
      <c r="AK699" s="14">
        <v>0.2</v>
      </c>
      <c r="AL699" s="4">
        <v>247.1</v>
      </c>
      <c r="AM699" s="28" t="s">
        <v>26</v>
      </c>
      <c r="AO699" s="27">
        <v>30</v>
      </c>
      <c r="AP699" s="14">
        <v>0.2</v>
      </c>
      <c r="AQ699" s="4">
        <v>0</v>
      </c>
      <c r="AR699" s="28" t="s">
        <v>62</v>
      </c>
      <c r="AT699" s="27">
        <v>30</v>
      </c>
      <c r="AU699" s="14">
        <v>0.2</v>
      </c>
      <c r="AV699" s="4">
        <v>272</v>
      </c>
      <c r="AW699" s="28" t="s">
        <v>28</v>
      </c>
      <c r="AY699" s="27">
        <v>30</v>
      </c>
      <c r="AZ699" s="14">
        <v>0.2</v>
      </c>
      <c r="BA699" s="4">
        <v>204.5</v>
      </c>
      <c r="BB699" s="28" t="s">
        <v>61</v>
      </c>
      <c r="BD699" s="27">
        <v>30</v>
      </c>
      <c r="BE699" s="14">
        <v>0.2</v>
      </c>
      <c r="BF699" s="4">
        <v>79</v>
      </c>
      <c r="BG699" s="28" t="s">
        <v>35</v>
      </c>
      <c r="BI699" s="27">
        <v>30</v>
      </c>
      <c r="BJ699" s="14">
        <v>0.2</v>
      </c>
      <c r="BK699" s="4">
        <v>255.4</v>
      </c>
      <c r="BL699" s="28" t="s">
        <v>19</v>
      </c>
    </row>
    <row r="700" spans="1:65" ht="19.5" thickBot="1" x14ac:dyDescent="0.45">
      <c r="A700" s="27"/>
      <c r="B700" s="4"/>
      <c r="C700" s="4"/>
      <c r="D700" s="4"/>
      <c r="F700" s="27"/>
      <c r="G700" s="4"/>
      <c r="H700" s="4"/>
      <c r="I700" s="4"/>
      <c r="K700" s="27"/>
      <c r="L700" s="4"/>
      <c r="M700" s="4"/>
      <c r="N700" s="4"/>
      <c r="P700" s="27"/>
      <c r="Q700" s="4"/>
      <c r="R700" s="4"/>
      <c r="S700" s="4"/>
      <c r="U700" s="27"/>
      <c r="V700" s="4"/>
      <c r="W700" s="4"/>
      <c r="X700" s="4"/>
      <c r="Z700" s="27"/>
      <c r="AA700" s="4"/>
      <c r="AB700" s="4"/>
      <c r="AC700" s="4"/>
      <c r="AE700" s="27"/>
      <c r="AF700" s="4"/>
      <c r="AG700" s="4"/>
      <c r="AH700" s="4"/>
      <c r="AJ700" s="27"/>
      <c r="AK700" s="4"/>
      <c r="AL700" s="4"/>
      <c r="AM700" s="4"/>
      <c r="AO700" s="27"/>
      <c r="AP700" s="4"/>
      <c r="AQ700" s="4"/>
      <c r="AR700" s="4"/>
      <c r="AT700" s="27"/>
      <c r="AU700" s="4"/>
      <c r="AV700" s="4"/>
      <c r="AW700" s="4"/>
      <c r="AY700" s="27"/>
      <c r="AZ700" s="4"/>
      <c r="BA700" s="4"/>
      <c r="BB700" s="4"/>
      <c r="BD700" s="27"/>
      <c r="BE700" s="4"/>
      <c r="BF700" s="4"/>
      <c r="BG700" s="4"/>
      <c r="BI700" s="27"/>
      <c r="BJ700" s="4"/>
      <c r="BK700" s="4"/>
      <c r="BL700" s="4"/>
    </row>
    <row r="701" spans="1:65" ht="19.5" thickBot="1" x14ac:dyDescent="0.45">
      <c r="A701" s="27"/>
      <c r="B701" s="43" t="s">
        <v>196</v>
      </c>
      <c r="C701" s="47">
        <v>0.82657200811359022</v>
      </c>
      <c r="D701" s="45">
        <v>0.96690492288869578</v>
      </c>
      <c r="E701" s="3"/>
      <c r="F701" s="27"/>
      <c r="G701" s="43" t="s">
        <v>196</v>
      </c>
      <c r="H701" s="47">
        <v>0.83466933867735471</v>
      </c>
      <c r="I701" s="45">
        <v>0.85861723446893778</v>
      </c>
      <c r="J701" s="3"/>
      <c r="K701" s="27"/>
      <c r="L701" s="43" t="s">
        <v>196</v>
      </c>
      <c r="M701" s="47">
        <v>0.94588832487309649</v>
      </c>
      <c r="N701" s="45">
        <v>1.0550256081215998</v>
      </c>
      <c r="O701" s="3"/>
      <c r="P701" s="27"/>
      <c r="Q701" s="43" t="s">
        <v>196</v>
      </c>
      <c r="R701" s="47">
        <v>0.65989847715736039</v>
      </c>
      <c r="S701" s="45">
        <v>0.87553299492385783</v>
      </c>
      <c r="T701" s="3"/>
      <c r="U701" s="27"/>
      <c r="V701" s="43" t="s">
        <v>196</v>
      </c>
      <c r="W701" s="47">
        <v>0.72948328267477203</v>
      </c>
      <c r="X701" s="45">
        <v>0.95481256332320164</v>
      </c>
      <c r="Y701" s="3"/>
      <c r="Z701" s="27"/>
      <c r="AA701" s="43" t="s">
        <v>196</v>
      </c>
      <c r="AB701" s="47">
        <v>0.74176829268292688</v>
      </c>
      <c r="AC701" s="45">
        <v>0.926219512195122</v>
      </c>
      <c r="AD701" s="3"/>
      <c r="AE701" s="27"/>
      <c r="AF701" s="43" t="s">
        <v>196</v>
      </c>
      <c r="AG701" s="47">
        <v>0.45466531440162272</v>
      </c>
      <c r="AH701" s="45">
        <v>0.83275862068965523</v>
      </c>
      <c r="AI701" s="3"/>
      <c r="AJ701" s="27"/>
      <c r="AK701" s="43" t="s">
        <v>196</v>
      </c>
      <c r="AL701" s="47">
        <v>0.70588235294117652</v>
      </c>
      <c r="AM701" s="45">
        <v>0.90912829411714213</v>
      </c>
      <c r="AN701" s="3"/>
      <c r="AO701" s="27"/>
      <c r="AP701" s="43" t="s">
        <v>196</v>
      </c>
      <c r="AQ701" s="47">
        <v>0.643248730964467</v>
      </c>
      <c r="AR701" s="45">
        <v>0.83356954314720821</v>
      </c>
      <c r="AS701" s="3"/>
      <c r="AT701" s="27"/>
      <c r="AU701" s="43" t="s">
        <v>196</v>
      </c>
      <c r="AV701" s="47">
        <v>0.47601214574898787</v>
      </c>
      <c r="AW701" s="45">
        <v>0.87145748987854232</v>
      </c>
      <c r="AX701" s="3"/>
      <c r="AY701" s="27"/>
      <c r="AZ701" s="43" t="s">
        <v>196</v>
      </c>
      <c r="BA701" s="47">
        <v>0.66626139817629182</v>
      </c>
      <c r="BB701" s="45">
        <v>0.87841945288753798</v>
      </c>
      <c r="BC701" s="3"/>
      <c r="BD701" s="27"/>
      <c r="BE701" s="43" t="s">
        <v>196</v>
      </c>
      <c r="BF701" s="47">
        <v>0.81453252032520329</v>
      </c>
      <c r="BG701" s="45">
        <v>0.92682926829268297</v>
      </c>
      <c r="BH701" s="3"/>
      <c r="BI701" s="27"/>
      <c r="BJ701" s="43" t="s">
        <v>196</v>
      </c>
      <c r="BK701" s="47">
        <v>0.46050761421319797</v>
      </c>
      <c r="BL701" s="45">
        <v>0.85510453411339582</v>
      </c>
      <c r="BM701" s="3"/>
    </row>
    <row r="702" spans="1:65" x14ac:dyDescent="0.4">
      <c r="B702" t="s">
        <v>451</v>
      </c>
      <c r="H702" t="s">
        <v>452</v>
      </c>
      <c r="M702" t="s">
        <v>453</v>
      </c>
      <c r="R702" t="s">
        <v>454</v>
      </c>
      <c r="V702" t="s">
        <v>455</v>
      </c>
      <c r="AA702" t="s">
        <v>456</v>
      </c>
      <c r="AF702" t="s">
        <v>457</v>
      </c>
      <c r="AK702" t="s">
        <v>458</v>
      </c>
      <c r="AP702" t="s">
        <v>459</v>
      </c>
      <c r="AU702" t="s">
        <v>460</v>
      </c>
      <c r="AZ702" t="s">
        <v>461</v>
      </c>
      <c r="BE702" t="s">
        <v>462</v>
      </c>
      <c r="BJ702" s="27" t="s">
        <v>463</v>
      </c>
    </row>
    <row r="703" spans="1:65" ht="19.5" thickBot="1" x14ac:dyDescent="0.45">
      <c r="A703" s="8" t="s">
        <v>18</v>
      </c>
      <c r="B703" s="4">
        <v>1.3195246341463416</v>
      </c>
      <c r="C703" s="4" t="s">
        <v>464</v>
      </c>
      <c r="D703" s="4"/>
      <c r="E703" s="5"/>
      <c r="F703" s="8" t="s">
        <v>18</v>
      </c>
      <c r="G703" s="4">
        <v>1.4567284615384615</v>
      </c>
      <c r="H703" s="4" t="s">
        <v>434</v>
      </c>
      <c r="I703" s="4"/>
      <c r="J703" s="5"/>
      <c r="K703" s="8" t="s">
        <v>18</v>
      </c>
      <c r="L703" s="4">
        <v>1.05854</v>
      </c>
      <c r="M703" s="4" t="s">
        <v>465</v>
      </c>
      <c r="N703" s="4"/>
      <c r="O703" s="5"/>
      <c r="P703" s="8" t="s">
        <v>18</v>
      </c>
      <c r="Q703" s="4">
        <v>1.0778588888888889</v>
      </c>
      <c r="R703" s="4" t="s">
        <v>311</v>
      </c>
      <c r="S703" s="4"/>
      <c r="T703" s="5"/>
      <c r="U703" s="8" t="s">
        <v>18</v>
      </c>
      <c r="V703" s="4">
        <v>1.3024199999999999</v>
      </c>
      <c r="W703" s="4" t="s">
        <v>312</v>
      </c>
      <c r="X703" s="4"/>
      <c r="Y703" s="5"/>
      <c r="Z703" s="8" t="s">
        <v>18</v>
      </c>
      <c r="AA703" s="4">
        <v>2.4249902799997196</v>
      </c>
      <c r="AB703" s="4" t="s">
        <v>466</v>
      </c>
      <c r="AC703" s="4"/>
      <c r="AD703" s="5"/>
      <c r="AE703" s="8" t="s">
        <v>18</v>
      </c>
      <c r="AF703" s="4">
        <v>1.22055</v>
      </c>
      <c r="AG703" s="4" t="s">
        <v>467</v>
      </c>
      <c r="AH703" s="4"/>
      <c r="AI703" s="5"/>
      <c r="AJ703" s="8" t="s">
        <v>18</v>
      </c>
      <c r="AK703" s="4">
        <v>1.2687900000000001</v>
      </c>
      <c r="AL703" s="4" t="s">
        <v>448</v>
      </c>
      <c r="AM703" s="4"/>
      <c r="AN703" s="5"/>
      <c r="AO703" s="8" t="s">
        <v>18</v>
      </c>
      <c r="AP703" s="4">
        <v>1.0391553846153847</v>
      </c>
      <c r="AQ703" s="4" t="s">
        <v>324</v>
      </c>
      <c r="AR703" s="4"/>
      <c r="AS703" s="5"/>
      <c r="AT703" s="8" t="s">
        <v>18</v>
      </c>
      <c r="AU703" s="4">
        <v>14.10008</v>
      </c>
      <c r="AV703" s="4" t="s">
        <v>468</v>
      </c>
      <c r="AW703" s="4"/>
      <c r="AX703" s="5"/>
      <c r="AY703" s="8" t="s">
        <v>18</v>
      </c>
      <c r="AZ703" s="4">
        <v>7.0321699999999998</v>
      </c>
      <c r="BA703" s="4" t="s">
        <v>325</v>
      </c>
      <c r="BB703" s="4"/>
      <c r="BC703" s="5"/>
      <c r="BD703" s="8" t="s">
        <v>18</v>
      </c>
      <c r="BE703" s="4">
        <v>2.3521199999999998</v>
      </c>
      <c r="BF703" s="4" t="s">
        <v>327</v>
      </c>
      <c r="BG703" s="4"/>
      <c r="BH703" s="5"/>
      <c r="BI703" s="8" t="s">
        <v>18</v>
      </c>
      <c r="BJ703" s="4">
        <v>13.531029999999999</v>
      </c>
      <c r="BK703" s="4" t="s">
        <v>469</v>
      </c>
      <c r="BL703" s="4"/>
      <c r="BM703" s="5"/>
    </row>
    <row r="704" spans="1:65" x14ac:dyDescent="0.4">
      <c r="A704" s="9">
        <v>1</v>
      </c>
      <c r="B704" s="10">
        <v>1.3195246341463416</v>
      </c>
      <c r="C704" s="11">
        <v>47.121951219512198</v>
      </c>
      <c r="D704" s="12" t="s">
        <v>21</v>
      </c>
      <c r="F704" s="9">
        <v>1</v>
      </c>
      <c r="G704" s="10">
        <v>1.4567284615384615</v>
      </c>
      <c r="H704" s="11">
        <v>104.03846153846153</v>
      </c>
      <c r="I704" s="12" t="s">
        <v>51</v>
      </c>
      <c r="K704" s="9">
        <v>1</v>
      </c>
      <c r="L704" s="10">
        <v>1.05854</v>
      </c>
      <c r="M704" s="11">
        <v>50.4</v>
      </c>
      <c r="N704" s="12" t="s">
        <v>50</v>
      </c>
      <c r="P704" s="9">
        <v>1</v>
      </c>
      <c r="Q704" s="10">
        <v>1.0778588888888889</v>
      </c>
      <c r="R704" s="11">
        <v>67.355555555555554</v>
      </c>
      <c r="S704" s="12" t="s">
        <v>58</v>
      </c>
      <c r="U704" s="9">
        <v>1</v>
      </c>
      <c r="V704" s="10">
        <v>1.3024199999999999</v>
      </c>
      <c r="W704" s="11">
        <v>8.8000000000000007</v>
      </c>
      <c r="X704" s="12" t="s">
        <v>31</v>
      </c>
      <c r="Z704" s="9">
        <v>1</v>
      </c>
      <c r="AA704" s="10">
        <v>2.4249902799997196</v>
      </c>
      <c r="AB704" s="11">
        <v>173.20001999997999</v>
      </c>
      <c r="AC704" s="12" t="s">
        <v>42</v>
      </c>
      <c r="AE704" s="9">
        <v>1</v>
      </c>
      <c r="AF704" s="10">
        <v>1.22055</v>
      </c>
      <c r="AG704" s="11">
        <v>67.8</v>
      </c>
      <c r="AH704" s="12" t="s">
        <v>53</v>
      </c>
      <c r="AJ704" s="9">
        <v>1</v>
      </c>
      <c r="AK704" s="10">
        <v>1.2687900000000001</v>
      </c>
      <c r="AL704" s="11">
        <v>70.48</v>
      </c>
      <c r="AM704" s="12" t="s">
        <v>89</v>
      </c>
      <c r="AO704" s="9">
        <v>1</v>
      </c>
      <c r="AP704" s="10">
        <v>1.0391553846153847</v>
      </c>
      <c r="AQ704" s="11">
        <v>49.476923076923079</v>
      </c>
      <c r="AR704" s="12" t="s">
        <v>52</v>
      </c>
      <c r="AT704" s="9">
        <v>1</v>
      </c>
      <c r="AU704" s="10">
        <v>14.10008</v>
      </c>
      <c r="AV704" s="11">
        <v>352.5</v>
      </c>
      <c r="AW704" s="12" t="s">
        <v>28</v>
      </c>
      <c r="AY704" s="9">
        <v>1</v>
      </c>
      <c r="AZ704" s="10">
        <v>7.0321699999999998</v>
      </c>
      <c r="BA704" s="11">
        <v>439.5</v>
      </c>
      <c r="BB704" s="12" t="s">
        <v>30</v>
      </c>
      <c r="BD704" s="9">
        <v>1</v>
      </c>
      <c r="BE704" s="10">
        <v>2.3521199999999998</v>
      </c>
      <c r="BF704" s="11">
        <v>98</v>
      </c>
      <c r="BG704" s="12" t="s">
        <v>36</v>
      </c>
      <c r="BI704" s="9">
        <v>1</v>
      </c>
      <c r="BJ704" s="10">
        <v>13.531029999999999</v>
      </c>
      <c r="BK704" s="11">
        <v>588.29999999999995</v>
      </c>
      <c r="BL704" s="12" t="s">
        <v>27</v>
      </c>
    </row>
    <row r="705" spans="1:64" x14ac:dyDescent="0.4">
      <c r="A705" s="13">
        <v>2</v>
      </c>
      <c r="B705" s="14">
        <v>0.98382813953488379</v>
      </c>
      <c r="C705" s="4">
        <v>22.358139534883723</v>
      </c>
      <c r="D705" s="15" t="s">
        <v>31</v>
      </c>
      <c r="F705" s="13">
        <v>2</v>
      </c>
      <c r="G705" s="14">
        <v>1.3521619999999999</v>
      </c>
      <c r="H705" s="4">
        <v>58.783999999999999</v>
      </c>
      <c r="I705" s="15" t="s">
        <v>45</v>
      </c>
      <c r="K705" s="13">
        <v>2</v>
      </c>
      <c r="L705" s="14">
        <v>1.0316786486486487</v>
      </c>
      <c r="M705" s="20">
        <v>10.85945945945946</v>
      </c>
      <c r="N705" s="15" t="s">
        <v>26</v>
      </c>
      <c r="P705" s="13">
        <v>2</v>
      </c>
      <c r="Q705" s="14">
        <v>1.0109900000000001</v>
      </c>
      <c r="R705" s="4">
        <v>72.2</v>
      </c>
      <c r="S705" s="15" t="s">
        <v>44</v>
      </c>
      <c r="U705" s="13">
        <v>2</v>
      </c>
      <c r="V705" s="14">
        <v>0.98056571428571426</v>
      </c>
      <c r="W705" s="4">
        <v>10.321428571428571</v>
      </c>
      <c r="X705" s="15" t="s">
        <v>36</v>
      </c>
      <c r="Z705" s="13">
        <v>2</v>
      </c>
      <c r="AA705" s="14">
        <v>1.5709103359996641</v>
      </c>
      <c r="AB705" s="4">
        <v>56.100011999987998</v>
      </c>
      <c r="AC705" s="15" t="s">
        <v>35</v>
      </c>
      <c r="AE705" s="13">
        <v>2</v>
      </c>
      <c r="AF705" s="14">
        <v>1.1176336842105261</v>
      </c>
      <c r="AG705" s="4">
        <v>69.84210526315789</v>
      </c>
      <c r="AH705" s="15" t="s">
        <v>34</v>
      </c>
      <c r="AJ705" s="13">
        <v>2</v>
      </c>
      <c r="AK705" s="14">
        <v>1.2108600000000003</v>
      </c>
      <c r="AL705" s="4">
        <v>57.653333333333336</v>
      </c>
      <c r="AM705" s="15" t="s">
        <v>58</v>
      </c>
      <c r="AO705" s="13">
        <v>2</v>
      </c>
      <c r="AP705" s="14">
        <v>1.01608035999964</v>
      </c>
      <c r="AQ705" s="4">
        <v>25.400008999990998</v>
      </c>
      <c r="AR705" s="15" t="s">
        <v>35</v>
      </c>
      <c r="AT705" s="13">
        <v>2</v>
      </c>
      <c r="AU705" s="14">
        <v>3.82335</v>
      </c>
      <c r="AV705" s="4">
        <v>212.4</v>
      </c>
      <c r="AW705" s="15" t="s">
        <v>42</v>
      </c>
      <c r="AY705" s="13">
        <v>2</v>
      </c>
      <c r="AZ705" s="14">
        <v>5.8591800000000003</v>
      </c>
      <c r="BA705" s="4">
        <v>390.6</v>
      </c>
      <c r="BB705" s="15" t="s">
        <v>48</v>
      </c>
      <c r="BD705" s="13">
        <v>2</v>
      </c>
      <c r="BE705" s="14">
        <v>2.3424499999999999</v>
      </c>
      <c r="BF705" s="4">
        <v>101.84</v>
      </c>
      <c r="BG705" s="15" t="s">
        <v>35</v>
      </c>
      <c r="BI705" s="13">
        <v>2</v>
      </c>
      <c r="BJ705" s="14">
        <v>10.800080000000001</v>
      </c>
      <c r="BK705" s="4">
        <v>270</v>
      </c>
      <c r="BL705" s="15" t="s">
        <v>49</v>
      </c>
    </row>
    <row r="706" spans="1:64" x14ac:dyDescent="0.4">
      <c r="A706" s="13">
        <v>3</v>
      </c>
      <c r="B706" s="14">
        <v>0.90528162162162162</v>
      </c>
      <c r="C706" s="4">
        <v>17.408108108108109</v>
      </c>
      <c r="D706" s="15" t="s">
        <v>36</v>
      </c>
      <c r="F706" s="13">
        <v>3</v>
      </c>
      <c r="G706" s="14">
        <v>1.2924052941176472</v>
      </c>
      <c r="H706" s="4">
        <v>80.764705882352942</v>
      </c>
      <c r="I706" s="15" t="s">
        <v>36</v>
      </c>
      <c r="K706" s="13">
        <v>3</v>
      </c>
      <c r="L706" s="14">
        <v>0.75207999999999997</v>
      </c>
      <c r="M706" s="4">
        <v>18.8</v>
      </c>
      <c r="N706" s="15" t="s">
        <v>35</v>
      </c>
      <c r="P706" s="13">
        <v>3</v>
      </c>
      <c r="Q706" s="14">
        <v>0.99908728395061741</v>
      </c>
      <c r="R706" s="4">
        <v>22.704938271604941</v>
      </c>
      <c r="S706" s="15" t="s">
        <v>37</v>
      </c>
      <c r="U706" s="13">
        <v>3</v>
      </c>
      <c r="V706" s="14">
        <v>0.80378718100890212</v>
      </c>
      <c r="W706" s="4">
        <v>10.304451038575667</v>
      </c>
      <c r="X706" s="15" t="s">
        <v>30</v>
      </c>
      <c r="Z706" s="13">
        <v>3</v>
      </c>
      <c r="AA706" s="14">
        <v>1.425720311999688</v>
      </c>
      <c r="AB706" s="4">
        <v>59.400012999986998</v>
      </c>
      <c r="AC706" s="15" t="s">
        <v>21</v>
      </c>
      <c r="AE706" s="13">
        <v>3</v>
      </c>
      <c r="AF706" s="14">
        <v>1.0267766666666667</v>
      </c>
      <c r="AG706" s="4">
        <v>36.666666666666664</v>
      </c>
      <c r="AH706" s="15" t="s">
        <v>33</v>
      </c>
      <c r="AJ706" s="13">
        <v>3</v>
      </c>
      <c r="AK706" s="14">
        <v>1.1556085714285713</v>
      </c>
      <c r="AL706" s="4">
        <v>77.028571428571425</v>
      </c>
      <c r="AM706" s="15" t="s">
        <v>87</v>
      </c>
      <c r="AO706" s="13">
        <v>3</v>
      </c>
      <c r="AP706" s="14">
        <v>1.01404038999961</v>
      </c>
      <c r="AQ706" s="4">
        <v>13.000004999994999</v>
      </c>
      <c r="AR706" s="15" t="s">
        <v>28</v>
      </c>
      <c r="AT706" s="13">
        <v>3</v>
      </c>
      <c r="AU706" s="14">
        <v>2.9476799999999996</v>
      </c>
      <c r="AV706" s="4">
        <v>196.5</v>
      </c>
      <c r="AW706" s="15" t="s">
        <v>88</v>
      </c>
      <c r="AY706" s="13">
        <v>3</v>
      </c>
      <c r="AZ706" s="14">
        <v>3.7801499999999999</v>
      </c>
      <c r="BA706" s="4">
        <v>210</v>
      </c>
      <c r="BB706" s="15" t="s">
        <v>39</v>
      </c>
      <c r="BD706" s="13">
        <v>3</v>
      </c>
      <c r="BE706" s="14">
        <v>2.2051499999999997</v>
      </c>
      <c r="BF706" s="4">
        <v>122.5</v>
      </c>
      <c r="BG706" s="15" t="s">
        <v>22</v>
      </c>
      <c r="BI706" s="13">
        <v>3</v>
      </c>
      <c r="BJ706" s="14">
        <v>3.7801900000000002</v>
      </c>
      <c r="BK706" s="4">
        <v>270</v>
      </c>
      <c r="BL706" s="15" t="s">
        <v>49</v>
      </c>
    </row>
    <row r="707" spans="1:64" x14ac:dyDescent="0.4">
      <c r="A707" s="13">
        <v>4</v>
      </c>
      <c r="B707" s="14">
        <v>0.86167471698113207</v>
      </c>
      <c r="C707" s="4">
        <v>35.898113207547169</v>
      </c>
      <c r="D707" s="15" t="s">
        <v>51</v>
      </c>
      <c r="F707" s="13">
        <v>4</v>
      </c>
      <c r="G707" s="14">
        <v>1.2475400000000001</v>
      </c>
      <c r="H707" s="4">
        <v>59.4</v>
      </c>
      <c r="I707" s="15" t="s">
        <v>54</v>
      </c>
      <c r="K707" s="13">
        <v>4</v>
      </c>
      <c r="L707" s="14">
        <v>0.74995000000000012</v>
      </c>
      <c r="M707" s="4">
        <v>26.78</v>
      </c>
      <c r="N707" s="15" t="s">
        <v>19</v>
      </c>
      <c r="P707" s="13">
        <v>4</v>
      </c>
      <c r="Q707" s="14">
        <v>0.98962444444444431</v>
      </c>
      <c r="R707" s="4">
        <v>65.962962962962962</v>
      </c>
      <c r="S707" s="15" t="s">
        <v>21</v>
      </c>
      <c r="U707" s="13">
        <v>4</v>
      </c>
      <c r="V707" s="14">
        <v>0.71253128205128213</v>
      </c>
      <c r="W707" s="4">
        <v>17.811282051282053</v>
      </c>
      <c r="X707" s="15" t="s">
        <v>63</v>
      </c>
      <c r="Z707" s="13">
        <v>4</v>
      </c>
      <c r="AA707" s="14">
        <v>1.417680284999715</v>
      </c>
      <c r="AB707" s="4">
        <v>94.500018999980995</v>
      </c>
      <c r="AC707" s="15" t="s">
        <v>29</v>
      </c>
      <c r="AE707" s="13">
        <v>4</v>
      </c>
      <c r="AF707" s="14">
        <v>0.97241906249999999</v>
      </c>
      <c r="AG707" s="4">
        <v>42.2734375</v>
      </c>
      <c r="AH707" s="15" t="s">
        <v>19</v>
      </c>
      <c r="AJ707" s="13">
        <v>4</v>
      </c>
      <c r="AK707" s="14">
        <v>1.1516</v>
      </c>
      <c r="AL707" s="4">
        <v>22.145</v>
      </c>
      <c r="AM707" s="15" t="s">
        <v>91</v>
      </c>
      <c r="AO707" s="13">
        <v>4</v>
      </c>
      <c r="AP707" s="14">
        <v>0.91527035199964801</v>
      </c>
      <c r="AQ707" s="4">
        <v>20.800007999992001</v>
      </c>
      <c r="AR707" s="15" t="s">
        <v>24</v>
      </c>
      <c r="AT707" s="13">
        <v>4</v>
      </c>
      <c r="AU707" s="14">
        <v>2.7511899999999998</v>
      </c>
      <c r="AV707" s="4">
        <v>196.5</v>
      </c>
      <c r="AW707" s="15" t="s">
        <v>88</v>
      </c>
      <c r="AY707" s="13">
        <v>4</v>
      </c>
      <c r="AZ707" s="14">
        <v>1.6206882352941177</v>
      </c>
      <c r="BA707" s="4">
        <v>55.882352941176471</v>
      </c>
      <c r="BB707" s="15" t="s">
        <v>68</v>
      </c>
      <c r="BD707" s="13">
        <v>4</v>
      </c>
      <c r="BE707" s="14">
        <v>2.2051400000000001</v>
      </c>
      <c r="BF707" s="4">
        <v>105</v>
      </c>
      <c r="BG707" s="15" t="s">
        <v>26</v>
      </c>
      <c r="BI707" s="13">
        <v>4</v>
      </c>
      <c r="BJ707" s="14">
        <v>3.5971802849997148</v>
      </c>
      <c r="BK707" s="4">
        <v>239.80001899998101</v>
      </c>
      <c r="BL707" s="15" t="s">
        <v>51</v>
      </c>
    </row>
    <row r="708" spans="1:64" x14ac:dyDescent="0.4">
      <c r="A708" s="13">
        <v>5</v>
      </c>
      <c r="B708" s="14">
        <v>0.84910058823529411</v>
      </c>
      <c r="C708" s="4">
        <v>36.911764705882355</v>
      </c>
      <c r="D708" s="15" t="s">
        <v>63</v>
      </c>
      <c r="F708" s="13">
        <v>5</v>
      </c>
      <c r="G708" s="14">
        <v>1.22802375</v>
      </c>
      <c r="H708" s="4">
        <v>81.856250000000003</v>
      </c>
      <c r="I708" s="15" t="s">
        <v>63</v>
      </c>
      <c r="K708" s="13">
        <v>5</v>
      </c>
      <c r="L708" s="14">
        <v>0.72917999999999994</v>
      </c>
      <c r="M708" s="4">
        <v>48.6</v>
      </c>
      <c r="N708" s="15" t="s">
        <v>27</v>
      </c>
      <c r="P708" s="13">
        <v>5</v>
      </c>
      <c r="Q708" s="14">
        <v>0.93194999999999995</v>
      </c>
      <c r="R708" s="4">
        <v>51.766666666666666</v>
      </c>
      <c r="S708" s="15" t="s">
        <v>23</v>
      </c>
      <c r="U708" s="13">
        <v>5</v>
      </c>
      <c r="V708" s="14">
        <v>0.65835571428571427</v>
      </c>
      <c r="W708" s="4">
        <v>14.961038961038961</v>
      </c>
      <c r="X708" s="15" t="s">
        <v>42</v>
      </c>
      <c r="Z708" s="13">
        <v>5</v>
      </c>
      <c r="AA708" s="14">
        <v>1.1520803599996401</v>
      </c>
      <c r="AB708" s="4">
        <v>28.800008999991</v>
      </c>
      <c r="AC708" s="15" t="s">
        <v>36</v>
      </c>
      <c r="AE708" s="13">
        <v>5</v>
      </c>
      <c r="AF708" s="14">
        <v>0.94352000000000003</v>
      </c>
      <c r="AG708" s="4">
        <v>6.375</v>
      </c>
      <c r="AH708" s="15" t="s">
        <v>61</v>
      </c>
      <c r="AJ708" s="13">
        <v>5</v>
      </c>
      <c r="AK708" s="14">
        <v>1.1009599999999999</v>
      </c>
      <c r="AL708" s="4">
        <v>68.8</v>
      </c>
      <c r="AM708" s="15" t="s">
        <v>22</v>
      </c>
      <c r="AO708" s="13">
        <v>5</v>
      </c>
      <c r="AP708" s="14">
        <v>0.90758454545454537</v>
      </c>
      <c r="AQ708" s="4">
        <v>39.454545454545453</v>
      </c>
      <c r="AR708" s="15" t="s">
        <v>22</v>
      </c>
      <c r="AT708" s="13">
        <v>5</v>
      </c>
      <c r="AU708" s="14">
        <v>2.5489700000000002</v>
      </c>
      <c r="AV708" s="4">
        <v>159.30000000000001</v>
      </c>
      <c r="AW708" s="15" t="s">
        <v>32</v>
      </c>
      <c r="AY708" s="13">
        <v>5</v>
      </c>
      <c r="AZ708" s="14">
        <v>1.5624711111111111</v>
      </c>
      <c r="BA708" s="4">
        <v>97.644444444444446</v>
      </c>
      <c r="BB708" s="15" t="s">
        <v>61</v>
      </c>
      <c r="BD708" s="13">
        <v>5</v>
      </c>
      <c r="BE708" s="14">
        <v>2.1085099999999999</v>
      </c>
      <c r="BF708" s="4">
        <v>75.3</v>
      </c>
      <c r="BG708" s="15" t="s">
        <v>24</v>
      </c>
      <c r="BI708" s="13">
        <v>5</v>
      </c>
      <c r="BJ708" s="14">
        <v>2.8771403149996853</v>
      </c>
      <c r="BK708" s="4">
        <v>137.00001499998501</v>
      </c>
      <c r="BL708" s="15" t="s">
        <v>21</v>
      </c>
    </row>
    <row r="709" spans="1:64" x14ac:dyDescent="0.4">
      <c r="A709" s="13">
        <v>6</v>
      </c>
      <c r="B709" s="14">
        <v>0.70407478260869572</v>
      </c>
      <c r="C709" s="4">
        <v>20.705434782608695</v>
      </c>
      <c r="D709" s="15" t="s">
        <v>30</v>
      </c>
      <c r="F709" s="13">
        <v>6</v>
      </c>
      <c r="G709" s="14">
        <v>1.0872457142857141</v>
      </c>
      <c r="H709" s="4">
        <v>67.942857142857136</v>
      </c>
      <c r="I709" s="15" t="s">
        <v>28</v>
      </c>
      <c r="K709" s="13">
        <v>6</v>
      </c>
      <c r="L709" s="14">
        <v>0.72914999999999996</v>
      </c>
      <c r="M709" s="4">
        <v>40.5</v>
      </c>
      <c r="N709" s="15" t="s">
        <v>29</v>
      </c>
      <c r="P709" s="13">
        <v>6</v>
      </c>
      <c r="Q709" s="14">
        <v>0.90289481481481482</v>
      </c>
      <c r="R709" s="4">
        <v>22.57037037037037</v>
      </c>
      <c r="S709" s="15" t="s">
        <v>49</v>
      </c>
      <c r="U709" s="13">
        <v>6</v>
      </c>
      <c r="V709" s="14">
        <v>0.62705</v>
      </c>
      <c r="W709" s="4">
        <v>11</v>
      </c>
      <c r="X709" s="15" t="s">
        <v>50</v>
      </c>
      <c r="Z709" s="13">
        <v>6</v>
      </c>
      <c r="AA709" s="14">
        <v>0.98475028799971198</v>
      </c>
      <c r="AB709" s="4">
        <v>54.700015999984004</v>
      </c>
      <c r="AC709" s="15" t="s">
        <v>30</v>
      </c>
      <c r="AE709" s="13">
        <v>6</v>
      </c>
      <c r="AF709" s="14">
        <v>0.94260031899968111</v>
      </c>
      <c r="AG709" s="4">
        <v>32.500010999989001</v>
      </c>
      <c r="AH709" s="15" t="s">
        <v>40</v>
      </c>
      <c r="AJ709" s="13">
        <v>6</v>
      </c>
      <c r="AK709" s="14">
        <v>0.93607999999999991</v>
      </c>
      <c r="AL709" s="4">
        <v>23.4</v>
      </c>
      <c r="AM709" s="15" t="s">
        <v>86</v>
      </c>
      <c r="AO709" s="13">
        <v>6</v>
      </c>
      <c r="AP709" s="14">
        <v>0.8720644827586207</v>
      </c>
      <c r="AQ709" s="4">
        <v>9.1793103448275861</v>
      </c>
      <c r="AR709" s="15" t="s">
        <v>42</v>
      </c>
      <c r="AT709" s="13">
        <v>6</v>
      </c>
      <c r="AU709" s="14">
        <v>2.5489600000000006</v>
      </c>
      <c r="AV709" s="4">
        <v>159.30000000000001</v>
      </c>
      <c r="AW709" s="15" t="s">
        <v>32</v>
      </c>
      <c r="AY709" s="13">
        <v>6</v>
      </c>
      <c r="AZ709" s="14">
        <v>1.3236963636363634</v>
      </c>
      <c r="BA709" s="4">
        <v>25.454545454545453</v>
      </c>
      <c r="BB709" s="15" t="s">
        <v>46</v>
      </c>
      <c r="BD709" s="13">
        <v>6</v>
      </c>
      <c r="BE709" s="14">
        <v>2.1046900000000002</v>
      </c>
      <c r="BF709" s="4">
        <v>61.9</v>
      </c>
      <c r="BG709" s="15" t="s">
        <v>27</v>
      </c>
      <c r="BI709" s="13">
        <v>6</v>
      </c>
      <c r="BJ709" s="14">
        <v>2.1601600000000003</v>
      </c>
      <c r="BK709" s="4">
        <v>135</v>
      </c>
      <c r="BL709" s="15" t="s">
        <v>52</v>
      </c>
    </row>
    <row r="710" spans="1:64" x14ac:dyDescent="0.4">
      <c r="A710" s="13">
        <v>7</v>
      </c>
      <c r="B710" s="14">
        <v>0.69978473684210529</v>
      </c>
      <c r="C710" s="4">
        <v>49.971052631578949</v>
      </c>
      <c r="D710" s="15" t="s">
        <v>45</v>
      </c>
      <c r="F710" s="13">
        <v>7</v>
      </c>
      <c r="G710" s="14">
        <v>0.99485769230769228</v>
      </c>
      <c r="H710" s="4">
        <v>55.261538461538464</v>
      </c>
      <c r="I710" s="15" t="s">
        <v>25</v>
      </c>
      <c r="K710" s="13">
        <v>7</v>
      </c>
      <c r="L710" s="14">
        <v>0.72089000000000003</v>
      </c>
      <c r="M710" s="4">
        <v>21.2</v>
      </c>
      <c r="N710" s="15" t="s">
        <v>36</v>
      </c>
      <c r="P710" s="13">
        <v>7</v>
      </c>
      <c r="Q710" s="14">
        <v>0.85792799999999991</v>
      </c>
      <c r="R710" s="4">
        <v>35.741999999999997</v>
      </c>
      <c r="S710" s="15" t="s">
        <v>45</v>
      </c>
      <c r="U710" s="13">
        <v>7</v>
      </c>
      <c r="V710" s="14">
        <v>0.5965100000000001</v>
      </c>
      <c r="W710" s="4">
        <v>21.3</v>
      </c>
      <c r="X710" s="15" t="s">
        <v>54</v>
      </c>
      <c r="Z710" s="13">
        <v>7</v>
      </c>
      <c r="AA710" s="14">
        <v>0.97697000000000001</v>
      </c>
      <c r="AB710" s="4">
        <v>61.05</v>
      </c>
      <c r="AC710" s="15" t="s">
        <v>50</v>
      </c>
      <c r="AE710" s="13">
        <v>7</v>
      </c>
      <c r="AF710" s="14">
        <v>0.91719923076923071</v>
      </c>
      <c r="AG710" s="20">
        <v>20.843846153846155</v>
      </c>
      <c r="AH710" s="15" t="s">
        <v>23</v>
      </c>
      <c r="AJ710" s="13">
        <v>7</v>
      </c>
      <c r="AK710" s="14">
        <v>0.91490272727272726</v>
      </c>
      <c r="AL710" s="4">
        <v>39.772727272727273</v>
      </c>
      <c r="AM710" s="15" t="s">
        <v>29</v>
      </c>
      <c r="AO710" s="13">
        <v>7</v>
      </c>
      <c r="AP710" s="14">
        <v>0.86531000000000002</v>
      </c>
      <c r="AQ710" s="4">
        <v>30.9</v>
      </c>
      <c r="AR710" s="15" t="s">
        <v>25</v>
      </c>
      <c r="AT710" s="13">
        <v>7</v>
      </c>
      <c r="AU710" s="14">
        <v>2.408315</v>
      </c>
      <c r="AV710" s="4">
        <v>114.675</v>
      </c>
      <c r="AW710" s="15" t="s">
        <v>29</v>
      </c>
      <c r="AY710" s="13">
        <v>7</v>
      </c>
      <c r="AZ710" s="14">
        <v>1.1583517647058825</v>
      </c>
      <c r="BA710" s="4">
        <v>55.152941176470591</v>
      </c>
      <c r="BB710" s="15" t="s">
        <v>88</v>
      </c>
      <c r="BD710" s="13">
        <v>7</v>
      </c>
      <c r="BE710" s="14">
        <v>2.0897600000000001</v>
      </c>
      <c r="BF710" s="4">
        <v>130.6</v>
      </c>
      <c r="BG710" s="15" t="s">
        <v>29</v>
      </c>
      <c r="BI710" s="13">
        <v>7</v>
      </c>
      <c r="BJ710" s="14">
        <v>1.9209500000000004</v>
      </c>
      <c r="BK710" s="4">
        <v>33.700000000000003</v>
      </c>
      <c r="BL710" s="15" t="s">
        <v>31</v>
      </c>
    </row>
    <row r="711" spans="1:64" x14ac:dyDescent="0.4">
      <c r="A711" s="13">
        <v>8</v>
      </c>
      <c r="B711" s="14">
        <v>0.69208000000000003</v>
      </c>
      <c r="C711" s="4">
        <v>17.3</v>
      </c>
      <c r="D711" s="15" t="s">
        <v>40</v>
      </c>
      <c r="F711" s="13">
        <v>8</v>
      </c>
      <c r="G711" s="14">
        <v>0.96006999999999987</v>
      </c>
      <c r="H711" s="4">
        <v>21.818181818181817</v>
      </c>
      <c r="I711" s="15" t="s">
        <v>21</v>
      </c>
      <c r="K711" s="13">
        <v>8</v>
      </c>
      <c r="L711" s="14">
        <v>0.70896999999999999</v>
      </c>
      <c r="M711" s="4">
        <v>44.3</v>
      </c>
      <c r="N711" s="15" t="s">
        <v>21</v>
      </c>
      <c r="P711" s="13">
        <v>8</v>
      </c>
      <c r="Q711" s="14">
        <v>0.82123000000000002</v>
      </c>
      <c r="R711" s="4">
        <v>35.700000000000003</v>
      </c>
      <c r="S711" s="15" t="s">
        <v>31</v>
      </c>
      <c r="U711" s="13">
        <v>8</v>
      </c>
      <c r="V711" s="14">
        <v>0.57725999999999988</v>
      </c>
      <c r="W711" s="4">
        <v>11.1</v>
      </c>
      <c r="X711" s="15" t="s">
        <v>35</v>
      </c>
      <c r="Z711" s="13">
        <v>8</v>
      </c>
      <c r="AA711" s="14">
        <v>0.95047035199964802</v>
      </c>
      <c r="AB711" s="4">
        <v>21.600007999992002</v>
      </c>
      <c r="AC711" s="15" t="s">
        <v>68</v>
      </c>
      <c r="AE711" s="13">
        <v>8</v>
      </c>
      <c r="AF711" s="14">
        <v>0.87806030303030302</v>
      </c>
      <c r="AG711" s="4">
        <v>9.2424242424242422</v>
      </c>
      <c r="AH711" s="15" t="s">
        <v>31</v>
      </c>
      <c r="AJ711" s="13">
        <v>8</v>
      </c>
      <c r="AK711" s="14">
        <v>0.91033750000000002</v>
      </c>
      <c r="AL711" s="4">
        <v>31.387499999999999</v>
      </c>
      <c r="AM711" s="15" t="s">
        <v>47</v>
      </c>
      <c r="AO711" s="13">
        <v>8</v>
      </c>
      <c r="AP711" s="14">
        <v>0.86289000000000016</v>
      </c>
      <c r="AQ711" s="4">
        <v>25.376470588235296</v>
      </c>
      <c r="AR711" s="15" t="s">
        <v>38</v>
      </c>
      <c r="AT711" s="13">
        <v>8</v>
      </c>
      <c r="AU711" s="14">
        <v>2.3290900000000003</v>
      </c>
      <c r="AV711" s="4">
        <v>68.5</v>
      </c>
      <c r="AW711" s="15" t="s">
        <v>52</v>
      </c>
      <c r="AY711" s="13">
        <v>8</v>
      </c>
      <c r="AZ711" s="14">
        <v>1.0347900000000001</v>
      </c>
      <c r="BA711" s="4">
        <v>73.900000000000006</v>
      </c>
      <c r="BB711" s="15" t="s">
        <v>53</v>
      </c>
      <c r="BD711" s="13">
        <v>8</v>
      </c>
      <c r="BE711" s="14">
        <v>1.9373</v>
      </c>
      <c r="BF711" s="4">
        <v>66.8</v>
      </c>
      <c r="BG711" s="15" t="s">
        <v>21</v>
      </c>
      <c r="BI711" s="13">
        <v>8</v>
      </c>
      <c r="BJ711" s="14">
        <v>1.7312469230769232</v>
      </c>
      <c r="BK711" s="4">
        <v>108.19230769230769</v>
      </c>
      <c r="BL711" s="15" t="s">
        <v>46</v>
      </c>
    </row>
    <row r="712" spans="1:64" x14ac:dyDescent="0.4">
      <c r="A712" s="13">
        <v>9</v>
      </c>
      <c r="B712" s="14">
        <v>0.68081999999999998</v>
      </c>
      <c r="C712" s="4">
        <v>4.5999999999999996</v>
      </c>
      <c r="D712" s="15" t="s">
        <v>24</v>
      </c>
      <c r="F712" s="13">
        <v>9</v>
      </c>
      <c r="G712" s="14">
        <v>0.9175403174603175</v>
      </c>
      <c r="H712" s="4">
        <v>22.936507936507937</v>
      </c>
      <c r="I712" s="15" t="s">
        <v>40</v>
      </c>
      <c r="K712" s="13">
        <v>9</v>
      </c>
      <c r="L712" s="14">
        <v>0.69967000000000001</v>
      </c>
      <c r="M712" s="4">
        <v>15.9</v>
      </c>
      <c r="N712" s="15" t="s">
        <v>43</v>
      </c>
      <c r="P712" s="13">
        <v>9</v>
      </c>
      <c r="Q712" s="14">
        <v>0.80444000000000004</v>
      </c>
      <c r="R712" s="4">
        <v>38.299999999999997</v>
      </c>
      <c r="S712" s="15" t="s">
        <v>25</v>
      </c>
      <c r="U712" s="13">
        <v>9</v>
      </c>
      <c r="V712" s="14">
        <v>0.5676213698630137</v>
      </c>
      <c r="W712" s="4">
        <v>23.645890410958906</v>
      </c>
      <c r="X712" s="15" t="s">
        <v>38</v>
      </c>
      <c r="Z712" s="13">
        <v>9</v>
      </c>
      <c r="AA712" s="14">
        <v>0.94724031499968508</v>
      </c>
      <c r="AB712" s="4">
        <v>45.100014999985</v>
      </c>
      <c r="AC712" s="15" t="s">
        <v>41</v>
      </c>
      <c r="AE712" s="13">
        <v>9</v>
      </c>
      <c r="AF712" s="14">
        <v>0.87348743016759778</v>
      </c>
      <c r="AG712" s="4">
        <v>15.323463687150838</v>
      </c>
      <c r="AH712" s="15" t="s">
        <v>50</v>
      </c>
      <c r="AJ712" s="13">
        <v>9</v>
      </c>
      <c r="AK712" s="14">
        <v>0.87856999999999996</v>
      </c>
      <c r="AL712" s="4">
        <v>54.9</v>
      </c>
      <c r="AM712" s="15" t="s">
        <v>90</v>
      </c>
      <c r="AO712" s="13">
        <v>9</v>
      </c>
      <c r="AP712" s="14">
        <v>0.86140031899968106</v>
      </c>
      <c r="AQ712" s="4">
        <v>29.700010999989001</v>
      </c>
      <c r="AR712" s="15" t="s">
        <v>43</v>
      </c>
      <c r="AT712" s="13">
        <v>9</v>
      </c>
      <c r="AU712" s="14">
        <v>2.2597100000000001</v>
      </c>
      <c r="AV712" s="4">
        <v>80.7</v>
      </c>
      <c r="AW712" s="15" t="s">
        <v>49</v>
      </c>
      <c r="AY712" s="13">
        <v>9</v>
      </c>
      <c r="AZ712" s="14">
        <v>1.03369033999966</v>
      </c>
      <c r="BA712" s="4">
        <v>30.400009999989997</v>
      </c>
      <c r="BB712" s="15" t="s">
        <v>36</v>
      </c>
      <c r="BD712" s="13">
        <v>9</v>
      </c>
      <c r="BE712" s="14">
        <v>1.7800800000000001</v>
      </c>
      <c r="BF712" s="4">
        <v>44.5</v>
      </c>
      <c r="BG712" s="15" t="s">
        <v>43</v>
      </c>
      <c r="BI712" s="13">
        <v>9</v>
      </c>
      <c r="BJ712" s="14">
        <v>1.62015</v>
      </c>
      <c r="BK712" s="4">
        <v>90</v>
      </c>
      <c r="BL712" s="15" t="s">
        <v>23</v>
      </c>
    </row>
    <row r="713" spans="1:64" x14ac:dyDescent="0.4">
      <c r="A713" s="13">
        <v>10</v>
      </c>
      <c r="B713" s="14">
        <v>0.67667999999999995</v>
      </c>
      <c r="C713" s="4">
        <v>45.1</v>
      </c>
      <c r="D713" s="15" t="s">
        <v>42</v>
      </c>
      <c r="F713" s="13">
        <v>10</v>
      </c>
      <c r="G713" s="14">
        <v>0.76509000000000005</v>
      </c>
      <c r="H713" s="4">
        <v>22.5</v>
      </c>
      <c r="I713" s="15" t="s">
        <v>39</v>
      </c>
      <c r="K713" s="13">
        <v>10</v>
      </c>
      <c r="L713" s="14">
        <v>0.69456000000000007</v>
      </c>
      <c r="M713" s="4">
        <v>43.4</v>
      </c>
      <c r="N713" s="15" t="s">
        <v>30</v>
      </c>
      <c r="P713" s="13">
        <v>10</v>
      </c>
      <c r="Q713" s="14">
        <v>0.71374059701492543</v>
      </c>
      <c r="R713" s="4">
        <v>13.724626865671643</v>
      </c>
      <c r="S713" s="15" t="s">
        <v>64</v>
      </c>
      <c r="U713" s="13">
        <v>10</v>
      </c>
      <c r="V713" s="14">
        <v>0.55754497630331756</v>
      </c>
      <c r="W713" s="4">
        <v>16.395734597156398</v>
      </c>
      <c r="X713" s="15" t="s">
        <v>23</v>
      </c>
      <c r="Z713" s="13">
        <v>10</v>
      </c>
      <c r="AA713" s="14">
        <v>0.9301316666666668</v>
      </c>
      <c r="AB713" s="4">
        <v>27.354166666666668</v>
      </c>
      <c r="AC713" s="15" t="s">
        <v>23</v>
      </c>
      <c r="AE713" s="13">
        <v>10</v>
      </c>
      <c r="AF713" s="14">
        <v>0.85910268656716415</v>
      </c>
      <c r="AG713" s="4">
        <v>40.902985074626862</v>
      </c>
      <c r="AH713" s="15" t="s">
        <v>65</v>
      </c>
      <c r="AJ713" s="13">
        <v>10</v>
      </c>
      <c r="AK713" s="14">
        <v>0.86119000000000001</v>
      </c>
      <c r="AL713" s="20">
        <v>61.5</v>
      </c>
      <c r="AM713" s="15" t="s">
        <v>32</v>
      </c>
      <c r="AO713" s="13">
        <v>10</v>
      </c>
      <c r="AP713" s="14">
        <v>0.85147135135135144</v>
      </c>
      <c r="AQ713" s="4">
        <v>35.472972972972975</v>
      </c>
      <c r="AR713" s="15" t="s">
        <v>68</v>
      </c>
      <c r="AT713" s="13">
        <v>10</v>
      </c>
      <c r="AU713" s="14">
        <v>2.105500318999681</v>
      </c>
      <c r="AV713" s="4">
        <v>72.600010999988996</v>
      </c>
      <c r="AW713" s="15" t="s">
        <v>22</v>
      </c>
      <c r="AY713" s="13">
        <v>10</v>
      </c>
      <c r="AZ713" s="14">
        <v>0.97171033599966405</v>
      </c>
      <c r="BA713" s="4">
        <v>34.700011999988</v>
      </c>
      <c r="BB713" s="15" t="s">
        <v>25</v>
      </c>
      <c r="BD713" s="13">
        <v>10</v>
      </c>
      <c r="BE713" s="14">
        <v>1.765146923076923</v>
      </c>
      <c r="BF713" s="4">
        <v>40.115384615384613</v>
      </c>
      <c r="BG713" s="15" t="s">
        <v>42</v>
      </c>
      <c r="BI713" s="13">
        <v>10</v>
      </c>
      <c r="BJ713" s="14">
        <v>1.2395262162162162</v>
      </c>
      <c r="BK713" s="4">
        <v>44.264864864864862</v>
      </c>
      <c r="BL713" s="15" t="s">
        <v>60</v>
      </c>
    </row>
    <row r="714" spans="1:64" x14ac:dyDescent="0.4">
      <c r="A714" s="13">
        <v>11</v>
      </c>
      <c r="B714" s="14">
        <v>0.65341213114754104</v>
      </c>
      <c r="C714" s="4">
        <v>31.108196721311476</v>
      </c>
      <c r="D714" s="15" t="s">
        <v>54</v>
      </c>
      <c r="F714" s="13">
        <v>11</v>
      </c>
      <c r="G714" s="14">
        <v>0.75084000000000006</v>
      </c>
      <c r="H714" s="4">
        <v>31.28</v>
      </c>
      <c r="I714" s="15" t="s">
        <v>31</v>
      </c>
      <c r="K714" s="13">
        <v>11</v>
      </c>
      <c r="L714" s="14">
        <v>0.69012424242424242</v>
      </c>
      <c r="M714" s="4">
        <v>23.793939393939393</v>
      </c>
      <c r="N714" s="15" t="s">
        <v>51</v>
      </c>
      <c r="P714" s="13">
        <v>11</v>
      </c>
      <c r="Q714" s="14">
        <v>0.70389000000000002</v>
      </c>
      <c r="R714" s="4">
        <v>20.7</v>
      </c>
      <c r="S714" s="15" t="s">
        <v>52</v>
      </c>
      <c r="U714" s="13">
        <v>11</v>
      </c>
      <c r="V714" s="14">
        <v>0.53147088235294127</v>
      </c>
      <c r="W714" s="4">
        <v>25.301470588235293</v>
      </c>
      <c r="X714" s="15" t="s">
        <v>24</v>
      </c>
      <c r="Z714" s="13">
        <v>11</v>
      </c>
      <c r="AA714" s="14">
        <v>0.88460031899968106</v>
      </c>
      <c r="AB714" s="4">
        <v>30.500010999989001</v>
      </c>
      <c r="AC714" s="15" t="s">
        <v>65</v>
      </c>
      <c r="AE714" s="13">
        <v>11</v>
      </c>
      <c r="AF714" s="14">
        <v>0.79565999999999992</v>
      </c>
      <c r="AG714" s="4">
        <v>15.3</v>
      </c>
      <c r="AH714" s="15" t="s">
        <v>52</v>
      </c>
      <c r="AJ714" s="13">
        <v>11</v>
      </c>
      <c r="AK714" s="14">
        <v>0.84047000000000005</v>
      </c>
      <c r="AL714" s="4">
        <v>19.100000000000001</v>
      </c>
      <c r="AM714" s="15" t="s">
        <v>38</v>
      </c>
      <c r="AO714" s="13">
        <v>11</v>
      </c>
      <c r="AP714" s="14">
        <v>0.84075</v>
      </c>
      <c r="AQ714" s="4">
        <v>60.04</v>
      </c>
      <c r="AR714" s="15" t="s">
        <v>46</v>
      </c>
      <c r="AT714" s="13">
        <v>11</v>
      </c>
      <c r="AU714" s="14">
        <v>2.07247</v>
      </c>
      <c r="AV714" s="4">
        <v>47.1</v>
      </c>
      <c r="AW714" s="15" t="s">
        <v>26</v>
      </c>
      <c r="AY714" s="13">
        <v>11</v>
      </c>
      <c r="AZ714" s="14">
        <v>0.95430341463414636</v>
      </c>
      <c r="BA714" s="4">
        <v>12.234146341463415</v>
      </c>
      <c r="BB714" s="15" t="s">
        <v>52</v>
      </c>
      <c r="BD714" s="13">
        <v>11</v>
      </c>
      <c r="BE714" s="14">
        <v>1.4430400000000001</v>
      </c>
      <c r="BF714" s="4">
        <v>18.5</v>
      </c>
      <c r="BG714" s="15" t="s">
        <v>34</v>
      </c>
      <c r="BI714" s="13">
        <v>11</v>
      </c>
      <c r="BJ714" s="14">
        <v>1.2038481395348839</v>
      </c>
      <c r="BK714" s="4">
        <v>35.404651162790699</v>
      </c>
      <c r="BL714" s="15" t="s">
        <v>53</v>
      </c>
    </row>
    <row r="715" spans="1:64" x14ac:dyDescent="0.4">
      <c r="A715" s="13">
        <v>12</v>
      </c>
      <c r="B715" s="14">
        <v>0.63636506944444438</v>
      </c>
      <c r="C715" s="4">
        <v>6.6982638888888886</v>
      </c>
      <c r="D715" s="15" t="s">
        <v>23</v>
      </c>
      <c r="F715" s="13">
        <v>12</v>
      </c>
      <c r="G715" s="14">
        <v>0.748435925925926</v>
      </c>
      <c r="H715" s="4">
        <v>26.725925925925925</v>
      </c>
      <c r="I715" s="15" t="s">
        <v>23</v>
      </c>
      <c r="K715" s="13">
        <v>12</v>
      </c>
      <c r="L715" s="14">
        <v>0.6819900000000001</v>
      </c>
      <c r="M715" s="4">
        <v>48.7</v>
      </c>
      <c r="N715" s="15" t="s">
        <v>23</v>
      </c>
      <c r="P715" s="13">
        <v>12</v>
      </c>
      <c r="Q715" s="14">
        <v>0.69730999999999999</v>
      </c>
      <c r="R715" s="4">
        <v>24.9</v>
      </c>
      <c r="S715" s="15" t="s">
        <v>54</v>
      </c>
      <c r="U715" s="13">
        <v>12</v>
      </c>
      <c r="V715" s="14">
        <v>0.51629999999999998</v>
      </c>
      <c r="W715" s="4">
        <v>17.8</v>
      </c>
      <c r="X715" s="15" t="s">
        <v>45</v>
      </c>
      <c r="Z715" s="13">
        <v>12</v>
      </c>
      <c r="AA715" s="14">
        <v>0.85343032199967805</v>
      </c>
      <c r="AB715" s="4">
        <v>37.100013999986004</v>
      </c>
      <c r="AC715" s="15" t="s">
        <v>49</v>
      </c>
      <c r="AE715" s="13">
        <v>12</v>
      </c>
      <c r="AF715" s="14">
        <v>0.75852031199968806</v>
      </c>
      <c r="AG715" s="4">
        <v>31.600012999987001</v>
      </c>
      <c r="AH715" s="15" t="s">
        <v>48</v>
      </c>
      <c r="AJ715" s="13">
        <v>12</v>
      </c>
      <c r="AK715" s="14">
        <v>0.83142034482758631</v>
      </c>
      <c r="AL715" s="4">
        <v>29.689655172413794</v>
      </c>
      <c r="AM715" s="15" t="s">
        <v>60</v>
      </c>
      <c r="AO715" s="13">
        <v>12</v>
      </c>
      <c r="AP715" s="14">
        <v>0.81908793103448263</v>
      </c>
      <c r="AQ715" s="4">
        <v>45.49655172413793</v>
      </c>
      <c r="AR715" s="15" t="s">
        <v>50</v>
      </c>
      <c r="AT715" s="13">
        <v>12</v>
      </c>
      <c r="AU715" s="14">
        <v>2.0209199999999998</v>
      </c>
      <c r="AV715" s="4">
        <v>84.2</v>
      </c>
      <c r="AW715" s="15" t="s">
        <v>34</v>
      </c>
      <c r="AY715" s="13">
        <v>12</v>
      </c>
      <c r="AZ715" s="14">
        <v>0.83732999999999991</v>
      </c>
      <c r="BA715" s="4">
        <v>36.4</v>
      </c>
      <c r="BB715" s="15" t="s">
        <v>31</v>
      </c>
      <c r="BD715" s="13">
        <v>12</v>
      </c>
      <c r="BE715" s="14">
        <v>1.2597500000000001</v>
      </c>
      <c r="BF715" s="4">
        <v>22.1</v>
      </c>
      <c r="BG715" s="15" t="s">
        <v>28</v>
      </c>
      <c r="BI715" s="13">
        <v>12</v>
      </c>
      <c r="BJ715" s="14">
        <v>1.1186714285714285</v>
      </c>
      <c r="BK715" s="4">
        <v>38.571428571428569</v>
      </c>
      <c r="BL715" s="15" t="s">
        <v>33</v>
      </c>
    </row>
    <row r="716" spans="1:64" x14ac:dyDescent="0.4">
      <c r="A716" s="13">
        <v>13</v>
      </c>
      <c r="B716" s="14">
        <v>0.63275000000000003</v>
      </c>
      <c r="C716" s="4">
        <v>11.1</v>
      </c>
      <c r="D716" s="15" t="s">
        <v>25</v>
      </c>
      <c r="F716" s="13">
        <v>13</v>
      </c>
      <c r="G716" s="14">
        <v>0.71453220338983048</v>
      </c>
      <c r="H716" s="4">
        <v>24.635593220338983</v>
      </c>
      <c r="I716" s="15" t="s">
        <v>26</v>
      </c>
      <c r="K716" s="13">
        <v>13</v>
      </c>
      <c r="L716" s="14">
        <v>0.66012000000000004</v>
      </c>
      <c r="M716" s="4">
        <v>27.5</v>
      </c>
      <c r="N716" s="15" t="s">
        <v>40</v>
      </c>
      <c r="P716" s="13">
        <v>13</v>
      </c>
      <c r="Q716" s="14">
        <v>0.66416000000000008</v>
      </c>
      <c r="R716" s="4">
        <v>41.5</v>
      </c>
      <c r="S716" s="15" t="s">
        <v>48</v>
      </c>
      <c r="U716" s="13">
        <v>13</v>
      </c>
      <c r="V716" s="14">
        <v>0.51532999999999995</v>
      </c>
      <c r="W716" s="4">
        <v>22.4</v>
      </c>
      <c r="X716" s="15" t="s">
        <v>28</v>
      </c>
      <c r="Z716" s="13">
        <v>13</v>
      </c>
      <c r="AA716" s="14">
        <v>0.80344038999961009</v>
      </c>
      <c r="AB716" s="4">
        <v>10.300004999995</v>
      </c>
      <c r="AC716" s="15" t="s">
        <v>31</v>
      </c>
      <c r="AE716" s="13">
        <v>13</v>
      </c>
      <c r="AF716" s="14">
        <v>0.75057028799971204</v>
      </c>
      <c r="AG716" s="4">
        <v>46.900017999981998</v>
      </c>
      <c r="AH716" s="15" t="s">
        <v>24</v>
      </c>
      <c r="AJ716" s="13">
        <v>13</v>
      </c>
      <c r="AK716" s="14">
        <v>0.81515000000000004</v>
      </c>
      <c r="AL716" s="4">
        <v>14.3</v>
      </c>
      <c r="AM716" s="15" t="s">
        <v>54</v>
      </c>
      <c r="AO716" s="13">
        <v>13</v>
      </c>
      <c r="AP716" s="14">
        <v>0.8146802849997149</v>
      </c>
      <c r="AQ716" s="4">
        <v>54.300018999980999</v>
      </c>
      <c r="AR716" s="15" t="s">
        <v>23</v>
      </c>
      <c r="AT716" s="13">
        <v>13</v>
      </c>
      <c r="AU716" s="14">
        <v>1.9942299999999999</v>
      </c>
      <c r="AV716" s="4">
        <v>86.7</v>
      </c>
      <c r="AW716" s="15" t="s">
        <v>64</v>
      </c>
      <c r="AY716" s="13">
        <v>13</v>
      </c>
      <c r="AZ716" s="14">
        <v>0.82092000000000009</v>
      </c>
      <c r="BA716" s="4">
        <v>34.200000000000003</v>
      </c>
      <c r="BB716" s="15" t="s">
        <v>64</v>
      </c>
      <c r="BD716" s="13">
        <v>13</v>
      </c>
      <c r="BE716" s="14">
        <v>1.2065299999999999</v>
      </c>
      <c r="BF716" s="4">
        <v>12.7</v>
      </c>
      <c r="BG716" s="15" t="s">
        <v>51</v>
      </c>
      <c r="BI716" s="13">
        <v>13</v>
      </c>
      <c r="BJ716" s="14">
        <v>0.99886999999999992</v>
      </c>
      <c r="BK716" s="4">
        <v>22.7</v>
      </c>
      <c r="BL716" s="15" t="s">
        <v>50</v>
      </c>
    </row>
    <row r="717" spans="1:64" x14ac:dyDescent="0.4">
      <c r="A717" s="13">
        <v>14</v>
      </c>
      <c r="B717" s="14">
        <v>0.61290469387755098</v>
      </c>
      <c r="C717" s="4">
        <v>38.295918367346935</v>
      </c>
      <c r="D717" s="15" t="s">
        <v>46</v>
      </c>
      <c r="F717" s="13">
        <v>14</v>
      </c>
      <c r="G717" s="14">
        <v>0.66036877192982446</v>
      </c>
      <c r="H717" s="4">
        <v>12.698245614035088</v>
      </c>
      <c r="I717" s="15" t="s">
        <v>33</v>
      </c>
      <c r="K717" s="13">
        <v>14</v>
      </c>
      <c r="L717" s="14">
        <v>0.64872999999999992</v>
      </c>
      <c r="M717" s="4">
        <v>28.2</v>
      </c>
      <c r="N717" s="15" t="s">
        <v>24</v>
      </c>
      <c r="P717" s="13">
        <v>14</v>
      </c>
      <c r="Q717" s="14">
        <v>0.63310452655889149</v>
      </c>
      <c r="R717" s="4">
        <v>4.2775981524249422</v>
      </c>
      <c r="S717" s="15" t="s">
        <v>60</v>
      </c>
      <c r="U717" s="13">
        <v>14</v>
      </c>
      <c r="V717" s="14">
        <v>0.48438052631578948</v>
      </c>
      <c r="W717" s="4">
        <v>30.263157894736842</v>
      </c>
      <c r="X717" s="15" t="s">
        <v>19</v>
      </c>
      <c r="Z717" s="13">
        <v>14</v>
      </c>
      <c r="AA717" s="14">
        <v>0.77296027199972805</v>
      </c>
      <c r="AB717" s="4">
        <v>48.300016999983001</v>
      </c>
      <c r="AC717" s="15" t="s">
        <v>28</v>
      </c>
      <c r="AE717" s="13">
        <v>14</v>
      </c>
      <c r="AF717" s="14">
        <v>0.72408000000000006</v>
      </c>
      <c r="AG717" s="4">
        <v>18.100000000000001</v>
      </c>
      <c r="AH717" s="15" t="s">
        <v>49</v>
      </c>
      <c r="AJ717" s="13">
        <v>14</v>
      </c>
      <c r="AK717" s="14">
        <v>0.75481999999999994</v>
      </c>
      <c r="AL717" s="4">
        <v>5.0999999999999996</v>
      </c>
      <c r="AM717" s="15" t="s">
        <v>83</v>
      </c>
      <c r="AO717" s="13">
        <v>14</v>
      </c>
      <c r="AP717" s="14">
        <v>0.78525999999999985</v>
      </c>
      <c r="AQ717" s="4">
        <v>15.1</v>
      </c>
      <c r="AR717" s="15" t="s">
        <v>65</v>
      </c>
      <c r="AT717" s="13">
        <v>14</v>
      </c>
      <c r="AU717" s="14">
        <v>1.9136599999999997</v>
      </c>
      <c r="AV717" s="4">
        <v>36.799999999999997</v>
      </c>
      <c r="AW717" s="15" t="s">
        <v>43</v>
      </c>
      <c r="AY717" s="13">
        <v>14</v>
      </c>
      <c r="AZ717" s="14">
        <v>0.76002999999999998</v>
      </c>
      <c r="BA717" s="4">
        <v>8</v>
      </c>
      <c r="BB717" s="15" t="s">
        <v>60</v>
      </c>
      <c r="BD717" s="13">
        <v>14</v>
      </c>
      <c r="BE717" s="14">
        <v>1.1492599999999999</v>
      </c>
      <c r="BF717" s="4">
        <v>22.1</v>
      </c>
      <c r="BG717" s="15" t="s">
        <v>28</v>
      </c>
      <c r="BI717" s="13">
        <v>14</v>
      </c>
      <c r="BJ717" s="14">
        <v>0.86251999999999995</v>
      </c>
      <c r="BK717" s="4">
        <v>35.93333333333333</v>
      </c>
      <c r="BL717" s="15" t="s">
        <v>37</v>
      </c>
    </row>
    <row r="718" spans="1:64" x14ac:dyDescent="0.4">
      <c r="A718" s="13">
        <v>15</v>
      </c>
      <c r="B718" s="14">
        <v>0.6080000000000001</v>
      </c>
      <c r="C718" s="4">
        <v>37.99</v>
      </c>
      <c r="D718" s="18" t="s">
        <v>35</v>
      </c>
      <c r="F718" s="13">
        <v>15</v>
      </c>
      <c r="G718" s="14">
        <v>0.64927109375000003</v>
      </c>
      <c r="H718" s="4">
        <v>11.389843750000001</v>
      </c>
      <c r="I718" s="18" t="s">
        <v>24</v>
      </c>
      <c r="K718" s="13">
        <v>15</v>
      </c>
      <c r="L718" s="14">
        <v>0.64205999999999996</v>
      </c>
      <c r="M718" s="4">
        <v>12.346153846153847</v>
      </c>
      <c r="N718" s="18" t="s">
        <v>22</v>
      </c>
      <c r="P718" s="13">
        <v>15</v>
      </c>
      <c r="Q718" s="14">
        <v>0.62650000000000006</v>
      </c>
      <c r="R718" s="4">
        <v>21.6</v>
      </c>
      <c r="S718" s="18" t="s">
        <v>53</v>
      </c>
      <c r="U718" s="13">
        <v>15</v>
      </c>
      <c r="V718" s="14">
        <v>0.47513015267175568</v>
      </c>
      <c r="W718" s="4">
        <v>26.387786259541986</v>
      </c>
      <c r="X718" s="18" t="s">
        <v>46</v>
      </c>
      <c r="Z718" s="13">
        <v>15</v>
      </c>
      <c r="AA718" s="14">
        <v>0.71246036399963586</v>
      </c>
      <c r="AB718" s="4">
        <v>13.700006999992999</v>
      </c>
      <c r="AC718" s="18" t="s">
        <v>24</v>
      </c>
      <c r="AE718" s="13">
        <v>15</v>
      </c>
      <c r="AF718" s="14">
        <v>0.6968343609022557</v>
      </c>
      <c r="AG718" s="4">
        <v>20.492481203007518</v>
      </c>
      <c r="AH718" s="18" t="s">
        <v>21</v>
      </c>
      <c r="AJ718" s="13">
        <v>15</v>
      </c>
      <c r="AK718" s="14">
        <v>0.7514900000000001</v>
      </c>
      <c r="AL718" s="4">
        <v>22.1</v>
      </c>
      <c r="AM718" s="18" t="s">
        <v>25</v>
      </c>
      <c r="AO718" s="13">
        <v>15</v>
      </c>
      <c r="AP718" s="14">
        <v>0.72965148148148151</v>
      </c>
      <c r="AQ718" s="4">
        <v>45.592592592592595</v>
      </c>
      <c r="AR718" s="18" t="s">
        <v>40</v>
      </c>
      <c r="AT718" s="13">
        <v>15</v>
      </c>
      <c r="AU718" s="14">
        <v>1.8468500000000001</v>
      </c>
      <c r="AV718" s="4">
        <v>32.4</v>
      </c>
      <c r="AW718" s="18" t="s">
        <v>65</v>
      </c>
      <c r="AY718" s="13">
        <v>15</v>
      </c>
      <c r="AZ718" s="14">
        <v>0.74408000000000007</v>
      </c>
      <c r="BA718" s="20">
        <v>18.600000000000001</v>
      </c>
      <c r="BB718" s="18" t="s">
        <v>58</v>
      </c>
      <c r="BD718" s="13">
        <v>15</v>
      </c>
      <c r="BE718" s="14">
        <v>0.19554482598607886</v>
      </c>
      <c r="BF718" s="20">
        <v>1.3211136890951276</v>
      </c>
      <c r="BG718" s="18" t="s">
        <v>40</v>
      </c>
      <c r="BI718" s="13">
        <v>15</v>
      </c>
      <c r="BJ718" s="14">
        <v>0.68126036399963585</v>
      </c>
      <c r="BK718" s="4">
        <v>13.100006999992999</v>
      </c>
      <c r="BL718" s="18" t="s">
        <v>30</v>
      </c>
    </row>
    <row r="719" spans="1:64" x14ac:dyDescent="0.4">
      <c r="A719" s="13">
        <v>16</v>
      </c>
      <c r="B719" s="14">
        <v>0.59750000000000003</v>
      </c>
      <c r="C719" s="4">
        <v>20.6</v>
      </c>
      <c r="D719" s="18" t="s">
        <v>34</v>
      </c>
      <c r="F719" s="13">
        <v>16</v>
      </c>
      <c r="G719" s="14">
        <v>0.57721999999999996</v>
      </c>
      <c r="H719" s="20">
        <v>3.9</v>
      </c>
      <c r="I719" s="18" t="s">
        <v>29</v>
      </c>
      <c r="K719" s="13">
        <v>16</v>
      </c>
      <c r="L719" s="14">
        <v>0.60348999999999997</v>
      </c>
      <c r="M719" s="4">
        <v>7.7365384615384611</v>
      </c>
      <c r="N719" s="18" t="s">
        <v>34</v>
      </c>
      <c r="P719" s="13">
        <v>16</v>
      </c>
      <c r="Q719" s="14">
        <v>0.58296999999999999</v>
      </c>
      <c r="R719" s="4">
        <v>10.226666666666667</v>
      </c>
      <c r="S719" s="18" t="s">
        <v>83</v>
      </c>
      <c r="U719" s="13">
        <v>16</v>
      </c>
      <c r="V719" s="14">
        <v>0.42846610619469028</v>
      </c>
      <c r="W719" s="4">
        <v>30.591150442477876</v>
      </c>
      <c r="X719" s="18" t="s">
        <v>34</v>
      </c>
      <c r="Z719" s="13">
        <v>16</v>
      </c>
      <c r="AA719" s="14">
        <v>0.62135000000000007</v>
      </c>
      <c r="AB719" s="4">
        <v>10.9</v>
      </c>
      <c r="AC719" s="18" t="s">
        <v>48</v>
      </c>
      <c r="AE719" s="13">
        <v>16</v>
      </c>
      <c r="AF719" s="14">
        <v>0.69563285714285716</v>
      </c>
      <c r="AG719" s="4">
        <v>8.9178571428571427</v>
      </c>
      <c r="AH719" s="18" t="s">
        <v>45</v>
      </c>
      <c r="AJ719" s="13">
        <v>16</v>
      </c>
      <c r="AK719" s="14">
        <v>0.74892000000000003</v>
      </c>
      <c r="AL719" s="4">
        <v>31.2</v>
      </c>
      <c r="AM719" s="18" t="s">
        <v>63</v>
      </c>
      <c r="AO719" s="13">
        <v>16</v>
      </c>
      <c r="AP719" s="14">
        <v>0.70685000000000009</v>
      </c>
      <c r="AQ719" s="4">
        <v>12.4</v>
      </c>
      <c r="AR719" s="18" t="s">
        <v>48</v>
      </c>
      <c r="AT719" s="13">
        <v>16</v>
      </c>
      <c r="AU719" s="14">
        <v>1.5858400000000001</v>
      </c>
      <c r="AV719" s="4">
        <v>20.330769230769231</v>
      </c>
      <c r="AW719" s="18" t="s">
        <v>68</v>
      </c>
      <c r="AY719" s="13">
        <v>16</v>
      </c>
      <c r="AZ719" s="14">
        <v>0.66447000000000001</v>
      </c>
      <c r="BA719" s="4">
        <v>15.1</v>
      </c>
      <c r="BB719" s="18" t="s">
        <v>63</v>
      </c>
      <c r="BD719" s="13">
        <v>16</v>
      </c>
      <c r="BE719" s="14">
        <v>1.9000000000000001E-4</v>
      </c>
      <c r="BF719" s="4">
        <v>0</v>
      </c>
      <c r="BG719" s="18" t="s">
        <v>62</v>
      </c>
      <c r="BI719" s="13">
        <v>16</v>
      </c>
      <c r="BJ719" s="14">
        <v>0.59201999999999999</v>
      </c>
      <c r="BK719" s="20">
        <v>4</v>
      </c>
      <c r="BL719" s="18" t="s">
        <v>61</v>
      </c>
    </row>
    <row r="720" spans="1:64" ht="19.5" thickBot="1" x14ac:dyDescent="0.45">
      <c r="A720" s="13">
        <v>17</v>
      </c>
      <c r="B720" s="14">
        <v>0.57614999999999994</v>
      </c>
      <c r="C720" s="4">
        <v>32</v>
      </c>
      <c r="D720" s="18" t="s">
        <v>43</v>
      </c>
      <c r="F720" s="13">
        <v>17</v>
      </c>
      <c r="G720" s="14">
        <v>0.38952999999999993</v>
      </c>
      <c r="H720" s="4">
        <v>4.0999999999999996</v>
      </c>
      <c r="I720" s="18" t="s">
        <v>43</v>
      </c>
      <c r="K720" s="13">
        <v>17</v>
      </c>
      <c r="L720" s="14">
        <v>0.57721999999999996</v>
      </c>
      <c r="M720" s="4">
        <v>3.9</v>
      </c>
      <c r="N720" s="18" t="s">
        <v>28</v>
      </c>
      <c r="P720" s="13">
        <v>17</v>
      </c>
      <c r="Q720" s="14">
        <v>0.57003000000000004</v>
      </c>
      <c r="R720" s="20">
        <v>6</v>
      </c>
      <c r="S720" s="18" t="s">
        <v>61</v>
      </c>
      <c r="U720" s="13">
        <v>17</v>
      </c>
      <c r="V720" s="14">
        <v>0.42752124031007749</v>
      </c>
      <c r="W720" s="4">
        <v>26.710077519379844</v>
      </c>
      <c r="X720" s="18" t="s">
        <v>21</v>
      </c>
      <c r="Z720" s="13">
        <v>17</v>
      </c>
      <c r="AA720" s="14">
        <v>0.53893909090909087</v>
      </c>
      <c r="AB720" s="4">
        <v>5.6727272727272728</v>
      </c>
      <c r="AC720" s="18" t="s">
        <v>61</v>
      </c>
      <c r="AE720" s="13">
        <v>17</v>
      </c>
      <c r="AF720" s="14">
        <v>0.64684666666666668</v>
      </c>
      <c r="AG720" s="4">
        <v>43.111111111111114</v>
      </c>
      <c r="AH720" s="18" t="s">
        <v>35</v>
      </c>
      <c r="AJ720" s="13">
        <v>17</v>
      </c>
      <c r="AK720" s="14">
        <v>0.57952999999999999</v>
      </c>
      <c r="AL720" s="4">
        <v>6.1</v>
      </c>
      <c r="AM720" s="18" t="s">
        <v>92</v>
      </c>
      <c r="AO720" s="13">
        <v>17</v>
      </c>
      <c r="AP720" s="14">
        <v>0.66095999999999999</v>
      </c>
      <c r="AQ720" s="4">
        <v>41.3</v>
      </c>
      <c r="AR720" s="18" t="s">
        <v>36</v>
      </c>
      <c r="AT720" s="13">
        <v>17</v>
      </c>
      <c r="AU720" s="14">
        <v>1.1400300000000001</v>
      </c>
      <c r="AV720" s="4">
        <v>12</v>
      </c>
      <c r="AW720" s="18" t="s">
        <v>48</v>
      </c>
      <c r="AY720" s="13">
        <v>17</v>
      </c>
      <c r="AZ720" s="14">
        <v>0.60424999999999995</v>
      </c>
      <c r="BA720" s="4">
        <v>10.6</v>
      </c>
      <c r="BB720" s="18" t="s">
        <v>83</v>
      </c>
      <c r="BD720" s="13">
        <v>17</v>
      </c>
      <c r="BE720" s="14">
        <v>1.8000000000000001E-4</v>
      </c>
      <c r="BF720" s="4">
        <v>0</v>
      </c>
      <c r="BG720" s="18" t="s">
        <v>62</v>
      </c>
      <c r="BI720" s="13">
        <v>17</v>
      </c>
      <c r="BJ720" s="14">
        <v>0.56164038999961008</v>
      </c>
      <c r="BK720" s="4">
        <v>7.2000049999950004</v>
      </c>
      <c r="BL720" s="18" t="s">
        <v>63</v>
      </c>
    </row>
    <row r="721" spans="1:65" ht="19.5" thickBot="1" x14ac:dyDescent="0.45">
      <c r="A721" s="40">
        <v>18</v>
      </c>
      <c r="B721" s="22">
        <v>0.51483999999999996</v>
      </c>
      <c r="C721" s="23">
        <v>6.6</v>
      </c>
      <c r="D721" s="24" t="s">
        <v>28</v>
      </c>
      <c r="F721" s="40">
        <v>18</v>
      </c>
      <c r="G721" s="22">
        <v>0.38224000000000002</v>
      </c>
      <c r="H721" s="23">
        <v>4.9000000000000004</v>
      </c>
      <c r="I721" s="24" t="s">
        <v>27</v>
      </c>
      <c r="K721" s="40">
        <v>18</v>
      </c>
      <c r="L721" s="22">
        <v>0.46934030612244904</v>
      </c>
      <c r="M721" s="23">
        <v>8.2331632653061231</v>
      </c>
      <c r="N721" s="24" t="s">
        <v>42</v>
      </c>
      <c r="P721" s="40">
        <v>18</v>
      </c>
      <c r="Q721" s="22">
        <v>0.50704000000000005</v>
      </c>
      <c r="R721" s="23">
        <v>6.5</v>
      </c>
      <c r="S721" s="24" t="s">
        <v>63</v>
      </c>
      <c r="U721" s="40">
        <v>18</v>
      </c>
      <c r="V721" s="22">
        <v>0.40967999999999999</v>
      </c>
      <c r="W721" s="39">
        <v>27.3</v>
      </c>
      <c r="X721" s="24" t="s">
        <v>51</v>
      </c>
      <c r="Z721" s="40">
        <v>18</v>
      </c>
      <c r="AA721" s="22">
        <v>0.48841999999999997</v>
      </c>
      <c r="AB721" s="23">
        <v>3.3</v>
      </c>
      <c r="AC721" s="24" t="s">
        <v>52</v>
      </c>
      <c r="AE721" s="40">
        <v>18</v>
      </c>
      <c r="AF721" s="22">
        <v>0.62809000000000004</v>
      </c>
      <c r="AG721" s="23">
        <v>44.85</v>
      </c>
      <c r="AH721" s="24" t="s">
        <v>30</v>
      </c>
      <c r="AJ721" s="40">
        <v>18</v>
      </c>
      <c r="AK721" s="22">
        <v>0.49143999999999999</v>
      </c>
      <c r="AL721" s="23">
        <v>6.3</v>
      </c>
      <c r="AM721" s="24" t="s">
        <v>39</v>
      </c>
      <c r="AO721" s="40">
        <v>18</v>
      </c>
      <c r="AP721" s="22">
        <v>0.54762044399955601</v>
      </c>
      <c r="AQ721" s="39">
        <v>3.7000029999970003</v>
      </c>
      <c r="AR721" s="24" t="s">
        <v>34</v>
      </c>
      <c r="AT721" s="40">
        <v>18</v>
      </c>
      <c r="AU721" s="22">
        <v>0.25932650887573966</v>
      </c>
      <c r="AV721" s="39">
        <v>1.7520710059171598</v>
      </c>
      <c r="AW721" s="24" t="s">
        <v>41</v>
      </c>
      <c r="AY721" s="40">
        <v>18</v>
      </c>
      <c r="AZ721" s="22">
        <v>0.47362044399955605</v>
      </c>
      <c r="BA721" s="23">
        <v>3.2000029999970003</v>
      </c>
      <c r="BB721" s="24" t="s">
        <v>54</v>
      </c>
      <c r="BD721" s="40">
        <v>18</v>
      </c>
      <c r="BE721" s="22">
        <v>1.7000000000000001E-4</v>
      </c>
      <c r="BF721" s="23">
        <v>0</v>
      </c>
      <c r="BG721" s="24" t="s">
        <v>62</v>
      </c>
      <c r="BI721" s="40">
        <v>18</v>
      </c>
      <c r="BJ721" s="22">
        <v>0.54153037999962006</v>
      </c>
      <c r="BK721" s="23">
        <v>5.7000039999960004</v>
      </c>
      <c r="BL721" s="24" t="s">
        <v>45</v>
      </c>
    </row>
    <row r="722" spans="1:65" x14ac:dyDescent="0.4">
      <c r="A722" s="27">
        <v>19</v>
      </c>
      <c r="B722" s="14">
        <v>0.31</v>
      </c>
      <c r="C722" s="4">
        <v>54.2</v>
      </c>
      <c r="D722" s="28" t="s">
        <v>50</v>
      </c>
      <c r="E722" s="29"/>
      <c r="F722" s="27">
        <v>19</v>
      </c>
      <c r="G722" s="14">
        <v>0.31</v>
      </c>
      <c r="H722" s="4">
        <v>86.96</v>
      </c>
      <c r="I722" s="28" t="s">
        <v>37</v>
      </c>
      <c r="J722" s="29"/>
      <c r="K722" s="27">
        <v>19</v>
      </c>
      <c r="L722" s="14">
        <v>0.31</v>
      </c>
      <c r="M722" s="4">
        <v>59.3</v>
      </c>
      <c r="N722" s="28" t="s">
        <v>33</v>
      </c>
      <c r="O722" s="29"/>
      <c r="P722" s="27">
        <v>19</v>
      </c>
      <c r="Q722" s="14">
        <v>0.31</v>
      </c>
      <c r="R722" s="4">
        <v>74</v>
      </c>
      <c r="S722" s="28" t="s">
        <v>46</v>
      </c>
      <c r="T722" s="29"/>
      <c r="U722" s="27">
        <v>19</v>
      </c>
      <c r="V722" s="14">
        <v>0.31</v>
      </c>
      <c r="W722" s="4">
        <v>37.1</v>
      </c>
      <c r="X722" s="28" t="s">
        <v>33</v>
      </c>
      <c r="Y722" s="29"/>
      <c r="Z722" s="27">
        <v>19</v>
      </c>
      <c r="AA722" s="14">
        <v>0.31</v>
      </c>
      <c r="AB722" s="4">
        <v>159.90002099997901</v>
      </c>
      <c r="AC722" s="28" t="s">
        <v>51</v>
      </c>
      <c r="AD722" s="29"/>
      <c r="AE722" s="27">
        <v>19</v>
      </c>
      <c r="AF722" s="14">
        <v>0.31</v>
      </c>
      <c r="AG722" s="4">
        <v>114.1</v>
      </c>
      <c r="AH722" s="28" t="s">
        <v>51</v>
      </c>
      <c r="AI722" s="29"/>
      <c r="AJ722" s="27">
        <v>19</v>
      </c>
      <c r="AK722" s="14">
        <v>0.31</v>
      </c>
      <c r="AL722" s="4">
        <v>62.5</v>
      </c>
      <c r="AM722" s="28" t="s">
        <v>70</v>
      </c>
      <c r="AN722" s="29"/>
      <c r="AO722" s="27">
        <v>19</v>
      </c>
      <c r="AP722" s="14">
        <v>0.31</v>
      </c>
      <c r="AQ722" s="4">
        <v>54.124999999999993</v>
      </c>
      <c r="AR722" s="28" t="s">
        <v>19</v>
      </c>
      <c r="AS722" s="29"/>
      <c r="AT722" s="27">
        <v>19</v>
      </c>
      <c r="AU722" s="14">
        <v>0.31</v>
      </c>
      <c r="AV722" s="4">
        <v>196.5</v>
      </c>
      <c r="AW722" s="28" t="s">
        <v>88</v>
      </c>
      <c r="AX722" s="29"/>
      <c r="AY722" s="27">
        <v>19</v>
      </c>
      <c r="AZ722" s="14">
        <v>0.31</v>
      </c>
      <c r="BA722" s="4">
        <v>121.700020999979</v>
      </c>
      <c r="BB722" s="28" t="s">
        <v>29</v>
      </c>
      <c r="BC722" s="29"/>
      <c r="BD722" s="27">
        <v>19</v>
      </c>
      <c r="BE722" s="14">
        <v>0.31</v>
      </c>
      <c r="BF722" s="4">
        <v>0</v>
      </c>
      <c r="BG722" s="28" t="s">
        <v>62</v>
      </c>
      <c r="BH722" s="29"/>
      <c r="BI722" s="27">
        <v>19</v>
      </c>
      <c r="BJ722" s="14">
        <v>0.31</v>
      </c>
      <c r="BK722" s="4">
        <v>270</v>
      </c>
      <c r="BL722" s="28" t="s">
        <v>49</v>
      </c>
      <c r="BM722" s="29"/>
    </row>
    <row r="723" spans="1:65" x14ac:dyDescent="0.4">
      <c r="A723" s="27">
        <v>20</v>
      </c>
      <c r="B723" s="14">
        <v>0.3</v>
      </c>
      <c r="C723" s="4">
        <v>55</v>
      </c>
      <c r="D723" s="28" t="s">
        <v>29</v>
      </c>
      <c r="E723" s="30"/>
      <c r="F723" s="27">
        <v>20</v>
      </c>
      <c r="G723" s="14">
        <v>0.3</v>
      </c>
      <c r="H723" s="4">
        <v>120.79166666666667</v>
      </c>
      <c r="I723" s="28" t="s">
        <v>30</v>
      </c>
      <c r="J723" s="30"/>
      <c r="K723" s="27">
        <v>20</v>
      </c>
      <c r="L723" s="14">
        <v>0.3</v>
      </c>
      <c r="M723" s="4">
        <v>65.599999999999994</v>
      </c>
      <c r="N723" s="28" t="s">
        <v>46</v>
      </c>
      <c r="O723" s="30"/>
      <c r="P723" s="27">
        <v>20</v>
      </c>
      <c r="Q723" s="14">
        <v>0.3</v>
      </c>
      <c r="R723" s="4">
        <v>235.5</v>
      </c>
      <c r="S723" s="28" t="s">
        <v>32</v>
      </c>
      <c r="T723" s="30"/>
      <c r="U723" s="27">
        <v>20</v>
      </c>
      <c r="V723" s="14">
        <v>0.3</v>
      </c>
      <c r="W723" s="4">
        <v>59.089655172413792</v>
      </c>
      <c r="X723" s="28" t="s">
        <v>26</v>
      </c>
      <c r="Y723" s="30"/>
      <c r="Z723" s="27">
        <v>20</v>
      </c>
      <c r="AA723" s="14">
        <v>0.3</v>
      </c>
      <c r="AB723" s="20">
        <v>81.2</v>
      </c>
      <c r="AC723" s="28" t="s">
        <v>33</v>
      </c>
      <c r="AD723" s="30"/>
      <c r="AE723" s="27">
        <v>20</v>
      </c>
      <c r="AF723" s="14">
        <v>0.3</v>
      </c>
      <c r="AG723" s="4">
        <v>128.19999999999999</v>
      </c>
      <c r="AH723" s="28" t="s">
        <v>41</v>
      </c>
      <c r="AI723" s="30"/>
      <c r="AJ723" s="27">
        <v>20</v>
      </c>
      <c r="AK723" s="14">
        <v>0.3</v>
      </c>
      <c r="AL723" s="4">
        <v>93.611111111111114</v>
      </c>
      <c r="AM723" s="28" t="s">
        <v>33</v>
      </c>
      <c r="AN723" s="30"/>
      <c r="AO723" s="27">
        <v>20</v>
      </c>
      <c r="AP723" s="14">
        <v>0.3</v>
      </c>
      <c r="AQ723" s="4">
        <v>57.890909090909084</v>
      </c>
      <c r="AR723" s="28" t="s">
        <v>26</v>
      </c>
      <c r="AS723" s="30"/>
      <c r="AT723" s="27">
        <v>20</v>
      </c>
      <c r="AU723" s="14">
        <v>0.3</v>
      </c>
      <c r="AV723" s="4">
        <v>203.3</v>
      </c>
      <c r="AW723" s="28" t="s">
        <v>47</v>
      </c>
      <c r="AX723" s="30"/>
      <c r="AY723" s="27">
        <v>20</v>
      </c>
      <c r="AZ723" s="14">
        <v>0.3</v>
      </c>
      <c r="BA723" s="4">
        <v>210</v>
      </c>
      <c r="BB723" s="28" t="s">
        <v>39</v>
      </c>
      <c r="BC723" s="30"/>
      <c r="BD723" s="27">
        <v>20</v>
      </c>
      <c r="BE723" s="14">
        <v>0.3</v>
      </c>
      <c r="BF723" s="4">
        <v>0</v>
      </c>
      <c r="BG723" s="28" t="s">
        <v>62</v>
      </c>
      <c r="BH723" s="30"/>
      <c r="BI723" s="27">
        <v>20</v>
      </c>
      <c r="BJ723" s="14">
        <v>0.3</v>
      </c>
      <c r="BK723" s="4">
        <v>173.32499999999999</v>
      </c>
      <c r="BL723" s="28" t="s">
        <v>19</v>
      </c>
      <c r="BM723" s="30"/>
    </row>
    <row r="724" spans="1:65" x14ac:dyDescent="0.4">
      <c r="A724" s="27">
        <v>21</v>
      </c>
      <c r="B724" s="14">
        <v>0.28999999999999998</v>
      </c>
      <c r="C724" s="4">
        <v>57.81818181818182</v>
      </c>
      <c r="D724" s="28" t="s">
        <v>38</v>
      </c>
      <c r="E724" s="31"/>
      <c r="F724" s="27">
        <v>21</v>
      </c>
      <c r="G724" s="14">
        <v>0.28999999999999998</v>
      </c>
      <c r="H724" s="4">
        <v>109.2</v>
      </c>
      <c r="I724" s="28" t="s">
        <v>22</v>
      </c>
      <c r="J724" s="31"/>
      <c r="K724" s="27">
        <v>21</v>
      </c>
      <c r="L724" s="14">
        <v>0.28999999999999998</v>
      </c>
      <c r="M724" s="4">
        <v>67.900000000000006</v>
      </c>
      <c r="N724" s="28" t="s">
        <v>31</v>
      </c>
      <c r="O724" s="31"/>
      <c r="P724" s="27">
        <v>21</v>
      </c>
      <c r="Q724" s="14">
        <v>0.28999999999999998</v>
      </c>
      <c r="R724" s="4">
        <v>218.4</v>
      </c>
      <c r="S724" s="28" t="s">
        <v>68</v>
      </c>
      <c r="T724" s="31"/>
      <c r="U724" s="27">
        <v>21</v>
      </c>
      <c r="V724" s="14">
        <v>0.28999999999999998</v>
      </c>
      <c r="W724" s="4">
        <v>43.231645569620255</v>
      </c>
      <c r="X724" s="28" t="s">
        <v>25</v>
      </c>
      <c r="Y724" s="31"/>
      <c r="Z724" s="27">
        <v>21</v>
      </c>
      <c r="AA724" s="14">
        <v>0.28999999999999998</v>
      </c>
      <c r="AB724" s="4">
        <v>115.50002299997701</v>
      </c>
      <c r="AC724" s="28" t="s">
        <v>34</v>
      </c>
      <c r="AD724" s="31"/>
      <c r="AE724" s="27">
        <v>21</v>
      </c>
      <c r="AF724" s="14">
        <v>0.28999999999999998</v>
      </c>
      <c r="AG724" s="4">
        <v>105.1</v>
      </c>
      <c r="AH724" s="28" t="s">
        <v>63</v>
      </c>
      <c r="AI724" s="31"/>
      <c r="AJ724" s="27">
        <v>21</v>
      </c>
      <c r="AK724" s="14">
        <v>0.28999999999999998</v>
      </c>
      <c r="AL724" s="4">
        <v>90.666666666666671</v>
      </c>
      <c r="AM724" s="28" t="s">
        <v>53</v>
      </c>
      <c r="AN724" s="31"/>
      <c r="AO724" s="27">
        <v>21</v>
      </c>
      <c r="AP724" s="14">
        <v>0.28999999999999998</v>
      </c>
      <c r="AQ724" s="4">
        <v>79.099999999999994</v>
      </c>
      <c r="AR724" s="28" t="s">
        <v>29</v>
      </c>
      <c r="AS724" s="31"/>
      <c r="AT724" s="27">
        <v>21</v>
      </c>
      <c r="AU724" s="14">
        <v>0.28999999999999998</v>
      </c>
      <c r="AV724" s="4">
        <v>273.10000000000002</v>
      </c>
      <c r="AW724" s="28" t="s">
        <v>39</v>
      </c>
      <c r="AX724" s="31"/>
      <c r="AY724" s="27">
        <v>21</v>
      </c>
      <c r="AZ724" s="14">
        <v>0.28999999999999998</v>
      </c>
      <c r="BA724" s="4">
        <v>243.50002299997701</v>
      </c>
      <c r="BB724" s="28" t="s">
        <v>24</v>
      </c>
      <c r="BC724" s="31"/>
      <c r="BD724" s="27">
        <v>21</v>
      </c>
      <c r="BE724" s="14">
        <v>0.28999999999999998</v>
      </c>
      <c r="BF724" s="4">
        <v>0</v>
      </c>
      <c r="BG724" s="28" t="s">
        <v>62</v>
      </c>
      <c r="BH724" s="31"/>
      <c r="BI724" s="27">
        <v>21</v>
      </c>
      <c r="BJ724" s="14">
        <v>0.28999999999999998</v>
      </c>
      <c r="BK724" s="4">
        <v>479.600022999977</v>
      </c>
      <c r="BL724" s="28" t="s">
        <v>35</v>
      </c>
      <c r="BM724" s="31"/>
    </row>
    <row r="725" spans="1:65" x14ac:dyDescent="0.4">
      <c r="A725" s="27">
        <v>22</v>
      </c>
      <c r="B725" s="14">
        <v>0.28000000000000003</v>
      </c>
      <c r="C725" s="4">
        <v>74.5</v>
      </c>
      <c r="D725" s="28" t="s">
        <v>33</v>
      </c>
      <c r="E725" s="32"/>
      <c r="F725" s="27">
        <v>22</v>
      </c>
      <c r="G725" s="14">
        <v>0.28000000000000003</v>
      </c>
      <c r="H725" s="4">
        <v>224.05</v>
      </c>
      <c r="I725" s="28" t="s">
        <v>46</v>
      </c>
      <c r="J725" s="32"/>
      <c r="K725" s="27">
        <v>22</v>
      </c>
      <c r="L725" s="14">
        <v>0.28000000000000003</v>
      </c>
      <c r="M725" s="4">
        <v>76.7</v>
      </c>
      <c r="N725" s="28" t="s">
        <v>45</v>
      </c>
      <c r="O725" s="32"/>
      <c r="P725" s="27">
        <v>22</v>
      </c>
      <c r="Q725" s="14">
        <v>0.28000000000000003</v>
      </c>
      <c r="R725" s="4">
        <v>109.9</v>
      </c>
      <c r="S725" s="28" t="s">
        <v>24</v>
      </c>
      <c r="T725" s="32"/>
      <c r="U725" s="27">
        <v>22</v>
      </c>
      <c r="V725" s="14">
        <v>0.28000000000000003</v>
      </c>
      <c r="W725" s="4">
        <v>47.9</v>
      </c>
      <c r="X725" s="28" t="s">
        <v>40</v>
      </c>
      <c r="Y725" s="32"/>
      <c r="Z725" s="27">
        <v>22</v>
      </c>
      <c r="AA725" s="14">
        <v>0.28000000000000003</v>
      </c>
      <c r="AB725" s="4">
        <v>115.50002399997599</v>
      </c>
      <c r="AC725" s="28" t="s">
        <v>45</v>
      </c>
      <c r="AD725" s="32"/>
      <c r="AE725" s="27">
        <v>22</v>
      </c>
      <c r="AF725" s="14">
        <v>0.28000000000000003</v>
      </c>
      <c r="AG725" s="4">
        <v>67.704999999999998</v>
      </c>
      <c r="AH725" s="28" t="s">
        <v>27</v>
      </c>
      <c r="AI725" s="32"/>
      <c r="AJ725" s="27">
        <v>22</v>
      </c>
      <c r="AK725" s="14">
        <v>0.28000000000000003</v>
      </c>
      <c r="AL725" s="4">
        <v>78.290909090909096</v>
      </c>
      <c r="AM725" s="28" t="s">
        <v>43</v>
      </c>
      <c r="AN725" s="32"/>
      <c r="AO725" s="27">
        <v>22</v>
      </c>
      <c r="AP725" s="14">
        <v>0.28000000000000003</v>
      </c>
      <c r="AQ725" s="4">
        <v>58.5</v>
      </c>
      <c r="AR725" s="28" t="s">
        <v>60</v>
      </c>
      <c r="AS725" s="32"/>
      <c r="AT725" s="27">
        <v>22</v>
      </c>
      <c r="AU725" s="14">
        <v>0.28000000000000003</v>
      </c>
      <c r="AV725" s="4">
        <v>764.7</v>
      </c>
      <c r="AW725" s="28" t="s">
        <v>24</v>
      </c>
      <c r="AX725" s="32"/>
      <c r="AY725" s="27">
        <v>22</v>
      </c>
      <c r="AZ725" s="14">
        <v>0.28000000000000003</v>
      </c>
      <c r="BA725" s="4">
        <v>91.300023999975991</v>
      </c>
      <c r="BB725" s="28" t="s">
        <v>35</v>
      </c>
      <c r="BC725" s="32"/>
      <c r="BD725" s="27">
        <v>22</v>
      </c>
      <c r="BE725" s="14">
        <v>0.28000000000000003</v>
      </c>
      <c r="BF725" s="4">
        <v>0</v>
      </c>
      <c r="BG725" s="28" t="s">
        <v>62</v>
      </c>
      <c r="BH725" s="32"/>
      <c r="BI725" s="27">
        <v>22</v>
      </c>
      <c r="BJ725" s="14">
        <v>0.28000000000000003</v>
      </c>
      <c r="BK725" s="4">
        <v>323.5</v>
      </c>
      <c r="BL725" s="28" t="s">
        <v>41</v>
      </c>
      <c r="BM725" s="32"/>
    </row>
    <row r="726" spans="1:65" x14ac:dyDescent="0.4">
      <c r="A726" s="27">
        <v>23</v>
      </c>
      <c r="B726" s="14">
        <v>0.27</v>
      </c>
      <c r="C726" s="4">
        <v>73.391999999999996</v>
      </c>
      <c r="D726" s="28" t="s">
        <v>26</v>
      </c>
      <c r="E726" s="32"/>
      <c r="F726" s="27">
        <v>23</v>
      </c>
      <c r="G726" s="14">
        <v>0.27</v>
      </c>
      <c r="H726" s="4">
        <v>837</v>
      </c>
      <c r="I726" s="28" t="s">
        <v>38</v>
      </c>
      <c r="J726" s="32"/>
      <c r="K726" s="27">
        <v>23</v>
      </c>
      <c r="L726" s="14">
        <v>0.27</v>
      </c>
      <c r="M726" s="4">
        <v>79</v>
      </c>
      <c r="N726" s="28" t="s">
        <v>25</v>
      </c>
      <c r="O726" s="32"/>
      <c r="P726" s="27">
        <v>23</v>
      </c>
      <c r="Q726" s="14">
        <v>0.27</v>
      </c>
      <c r="R726" s="4">
        <v>93</v>
      </c>
      <c r="S726" s="28" t="s">
        <v>65</v>
      </c>
      <c r="T726" s="32"/>
      <c r="U726" s="27">
        <v>23</v>
      </c>
      <c r="V726" s="14">
        <v>0.27</v>
      </c>
      <c r="W726" s="4">
        <v>60.892857142857146</v>
      </c>
      <c r="X726" s="28" t="s">
        <v>29</v>
      </c>
      <c r="Y726" s="32"/>
      <c r="Z726" s="27">
        <v>23</v>
      </c>
      <c r="AA726" s="14">
        <v>0.27</v>
      </c>
      <c r="AB726" s="4">
        <v>231.00002499997501</v>
      </c>
      <c r="AC726" s="28" t="s">
        <v>40</v>
      </c>
      <c r="AD726" s="32"/>
      <c r="AE726" s="27">
        <v>23</v>
      </c>
      <c r="AF726" s="14">
        <v>0.27</v>
      </c>
      <c r="AG726" s="4">
        <v>65</v>
      </c>
      <c r="AH726" s="28" t="s">
        <v>29</v>
      </c>
      <c r="AI726" s="32"/>
      <c r="AJ726" s="27">
        <v>23</v>
      </c>
      <c r="AK726" s="14">
        <v>0.27</v>
      </c>
      <c r="AL726" s="4">
        <v>75.5</v>
      </c>
      <c r="AM726" s="28" t="s">
        <v>35</v>
      </c>
      <c r="AN726" s="32"/>
      <c r="AO726" s="27">
        <v>23</v>
      </c>
      <c r="AP726" s="14">
        <v>0.27</v>
      </c>
      <c r="AQ726" s="4">
        <v>63.744999999999997</v>
      </c>
      <c r="AR726" s="28" t="s">
        <v>41</v>
      </c>
      <c r="AS726" s="32"/>
      <c r="AT726" s="27">
        <v>23</v>
      </c>
      <c r="AU726" s="14">
        <v>0.27</v>
      </c>
      <c r="AV726" s="4">
        <v>955.8</v>
      </c>
      <c r="AW726" s="28" t="s">
        <v>36</v>
      </c>
      <c r="AX726" s="32"/>
      <c r="AY726" s="27">
        <v>23</v>
      </c>
      <c r="AZ726" s="14">
        <v>0.27</v>
      </c>
      <c r="BA726" s="4">
        <v>365.20002499997497</v>
      </c>
      <c r="BB726" s="28" t="s">
        <v>26</v>
      </c>
      <c r="BC726" s="32"/>
      <c r="BD726" s="27">
        <v>23</v>
      </c>
      <c r="BE726" s="14">
        <v>0.27</v>
      </c>
      <c r="BF726" s="4">
        <v>0</v>
      </c>
      <c r="BG726" s="28" t="s">
        <v>62</v>
      </c>
      <c r="BH726" s="32"/>
      <c r="BI726" s="27">
        <v>23</v>
      </c>
      <c r="BJ726" s="14">
        <v>0.27</v>
      </c>
      <c r="BK726" s="4">
        <v>141.16363636363636</v>
      </c>
      <c r="BL726" s="28" t="s">
        <v>54</v>
      </c>
      <c r="BM726" s="32"/>
    </row>
    <row r="727" spans="1:65" x14ac:dyDescent="0.4">
      <c r="A727" s="27">
        <v>24</v>
      </c>
      <c r="B727" s="14">
        <v>0.26</v>
      </c>
      <c r="C727" s="4">
        <v>79.977272727272734</v>
      </c>
      <c r="D727" s="41" t="s">
        <v>37</v>
      </c>
      <c r="E727" s="32"/>
      <c r="F727" s="27">
        <v>24</v>
      </c>
      <c r="G727" s="14">
        <v>0.26</v>
      </c>
      <c r="H727" s="4">
        <v>487.5</v>
      </c>
      <c r="I727" s="41" t="s">
        <v>50</v>
      </c>
      <c r="J727" s="32"/>
      <c r="K727" s="27">
        <v>24</v>
      </c>
      <c r="L727" s="14">
        <v>0.26</v>
      </c>
      <c r="M727" s="4">
        <v>82.4</v>
      </c>
      <c r="N727" s="41" t="s">
        <v>38</v>
      </c>
      <c r="O727" s="32"/>
      <c r="P727" s="27">
        <v>24</v>
      </c>
      <c r="Q727" s="14">
        <v>0.26</v>
      </c>
      <c r="R727" s="4">
        <v>162.40002599997402</v>
      </c>
      <c r="S727" s="41" t="s">
        <v>40</v>
      </c>
      <c r="T727" s="32"/>
      <c r="U727" s="27">
        <v>24</v>
      </c>
      <c r="V727" s="14">
        <v>0.26</v>
      </c>
      <c r="W727" s="4">
        <v>70.170833333333334</v>
      </c>
      <c r="X727" s="41" t="s">
        <v>37</v>
      </c>
      <c r="Y727" s="32"/>
      <c r="Z727" s="27">
        <v>24</v>
      </c>
      <c r="AA727" s="14">
        <v>0.26</v>
      </c>
      <c r="AB727" s="4">
        <v>129.90002599997402</v>
      </c>
      <c r="AC727" s="41" t="s">
        <v>43</v>
      </c>
      <c r="AD727" s="32"/>
      <c r="AE727" s="27">
        <v>24</v>
      </c>
      <c r="AF727" s="14">
        <v>0.26</v>
      </c>
      <c r="AG727" s="4">
        <v>106.000025999974</v>
      </c>
      <c r="AH727" s="41" t="s">
        <v>28</v>
      </c>
      <c r="AI727" s="32"/>
      <c r="AJ727" s="27">
        <v>24</v>
      </c>
      <c r="AK727" s="14">
        <v>0.26</v>
      </c>
      <c r="AL727" s="4">
        <v>198.8</v>
      </c>
      <c r="AM727" s="41" t="s">
        <v>24</v>
      </c>
      <c r="AN727" s="32"/>
      <c r="AO727" s="27">
        <v>24</v>
      </c>
      <c r="AP727" s="14">
        <v>0.26</v>
      </c>
      <c r="AQ727" s="4">
        <v>142</v>
      </c>
      <c r="AR727" s="41" t="s">
        <v>31</v>
      </c>
      <c r="AS727" s="32"/>
      <c r="AT727" s="27">
        <v>24</v>
      </c>
      <c r="AU727" s="14">
        <v>0.26</v>
      </c>
      <c r="AV727" s="4">
        <v>955.8</v>
      </c>
      <c r="AW727" s="41" t="s">
        <v>36</v>
      </c>
      <c r="AX727" s="32"/>
      <c r="AY727" s="27">
        <v>24</v>
      </c>
      <c r="AZ727" s="14">
        <v>0.26</v>
      </c>
      <c r="BA727" s="4">
        <v>117</v>
      </c>
      <c r="BB727" s="41" t="s">
        <v>23</v>
      </c>
      <c r="BC727" s="32"/>
      <c r="BD727" s="27">
        <v>24</v>
      </c>
      <c r="BE727" s="14">
        <v>0.26</v>
      </c>
      <c r="BF727" s="4">
        <v>0</v>
      </c>
      <c r="BG727" s="41" t="s">
        <v>62</v>
      </c>
      <c r="BH727" s="32"/>
      <c r="BI727" s="27">
        <v>24</v>
      </c>
      <c r="BJ727" s="14">
        <v>0.26</v>
      </c>
      <c r="BK727" s="4">
        <v>124.2</v>
      </c>
      <c r="BL727" s="41" t="s">
        <v>25</v>
      </c>
      <c r="BM727" s="32"/>
    </row>
    <row r="728" spans="1:65" ht="19.5" thickBot="1" x14ac:dyDescent="0.45">
      <c r="A728" s="27">
        <v>25</v>
      </c>
      <c r="B728" s="14">
        <v>0.25</v>
      </c>
      <c r="C728" s="20">
        <v>88.2</v>
      </c>
      <c r="D728" s="41" t="s">
        <v>19</v>
      </c>
      <c r="E728" s="33"/>
      <c r="F728" s="27">
        <v>25</v>
      </c>
      <c r="G728" s="14">
        <v>0.25</v>
      </c>
      <c r="H728" s="4">
        <v>258.42</v>
      </c>
      <c r="I728" s="41" t="s">
        <v>34</v>
      </c>
      <c r="J728" s="33"/>
      <c r="K728" s="27">
        <v>25</v>
      </c>
      <c r="L728" s="14">
        <v>0.25</v>
      </c>
      <c r="M728" s="4">
        <v>102.1</v>
      </c>
      <c r="N728" s="41" t="s">
        <v>63</v>
      </c>
      <c r="O728" s="33"/>
      <c r="P728" s="27">
        <v>25</v>
      </c>
      <c r="Q728" s="14">
        <v>0.25</v>
      </c>
      <c r="R728" s="4">
        <v>97.9</v>
      </c>
      <c r="S728" s="41" t="s">
        <v>38</v>
      </c>
      <c r="T728" s="33"/>
      <c r="U728" s="27">
        <v>25</v>
      </c>
      <c r="V728" s="14">
        <v>0.25</v>
      </c>
      <c r="W728" s="4">
        <v>111.1</v>
      </c>
      <c r="X728" s="41" t="s">
        <v>22</v>
      </c>
      <c r="Y728" s="33"/>
      <c r="Z728" s="27">
        <v>25</v>
      </c>
      <c r="AA728" s="14">
        <v>0.25</v>
      </c>
      <c r="AB728" s="4">
        <v>138.69999999999999</v>
      </c>
      <c r="AC728" s="41" t="s">
        <v>19</v>
      </c>
      <c r="AD728" s="33"/>
      <c r="AE728" s="27">
        <v>25</v>
      </c>
      <c r="AF728" s="14">
        <v>0.25</v>
      </c>
      <c r="AG728" s="4">
        <v>76.599999999999994</v>
      </c>
      <c r="AH728" s="41" t="s">
        <v>64</v>
      </c>
      <c r="AI728" s="33"/>
      <c r="AJ728" s="27">
        <v>25</v>
      </c>
      <c r="AK728" s="14">
        <v>0.25</v>
      </c>
      <c r="AL728" s="4">
        <v>79.8</v>
      </c>
      <c r="AM728" s="41" t="s">
        <v>121</v>
      </c>
      <c r="AN728" s="33"/>
      <c r="AO728" s="27">
        <v>25</v>
      </c>
      <c r="AP728" s="14">
        <v>0.25</v>
      </c>
      <c r="AQ728" s="4">
        <v>75.75</v>
      </c>
      <c r="AR728" s="41" t="s">
        <v>54</v>
      </c>
      <c r="AS728" s="33"/>
      <c r="AT728" s="27">
        <v>25</v>
      </c>
      <c r="AU728" s="14">
        <v>0.25</v>
      </c>
      <c r="AV728" s="4">
        <v>637.20000000000005</v>
      </c>
      <c r="AW728" s="41" t="s">
        <v>87</v>
      </c>
      <c r="AX728" s="33"/>
      <c r="AY728" s="27">
        <v>25</v>
      </c>
      <c r="AZ728" s="14">
        <v>0.25</v>
      </c>
      <c r="BA728" s="4">
        <v>117</v>
      </c>
      <c r="BB728" s="41" t="s">
        <v>23</v>
      </c>
      <c r="BC728" s="33"/>
      <c r="BD728" s="27">
        <v>25</v>
      </c>
      <c r="BE728" s="14">
        <v>0.25</v>
      </c>
      <c r="BF728" s="4">
        <v>0</v>
      </c>
      <c r="BG728" s="41" t="s">
        <v>62</v>
      </c>
      <c r="BH728" s="33"/>
      <c r="BI728" s="27">
        <v>25</v>
      </c>
      <c r="BJ728" s="14">
        <v>0.25</v>
      </c>
      <c r="BK728" s="4">
        <v>213.34285714285716</v>
      </c>
      <c r="BL728" s="41" t="s">
        <v>38</v>
      </c>
      <c r="BM728" s="33"/>
    </row>
    <row r="729" spans="1:65" ht="19.5" thickBot="1" x14ac:dyDescent="0.45">
      <c r="A729" s="27">
        <v>26</v>
      </c>
      <c r="B729" s="14">
        <v>0.24</v>
      </c>
      <c r="C729" s="4">
        <v>112.7</v>
      </c>
      <c r="D729" s="28" t="s">
        <v>39</v>
      </c>
      <c r="E729" s="35"/>
      <c r="F729" s="27">
        <v>26</v>
      </c>
      <c r="G729" s="14">
        <v>0.24</v>
      </c>
      <c r="H729" s="4">
        <v>616.1</v>
      </c>
      <c r="I729" s="28" t="s">
        <v>35</v>
      </c>
      <c r="J729" s="35"/>
      <c r="K729" s="27">
        <v>26</v>
      </c>
      <c r="L729" s="14">
        <v>0.24</v>
      </c>
      <c r="M729" s="4">
        <v>214.9</v>
      </c>
      <c r="N729" s="28" t="s">
        <v>37</v>
      </c>
      <c r="O729" s="35"/>
      <c r="P729" s="27">
        <v>26</v>
      </c>
      <c r="Q729" s="14">
        <v>0.24</v>
      </c>
      <c r="R729" s="4">
        <v>174.00002799997199</v>
      </c>
      <c r="S729" s="28" t="s">
        <v>41</v>
      </c>
      <c r="T729" s="35"/>
      <c r="U729" s="27">
        <v>26</v>
      </c>
      <c r="V729" s="14">
        <v>0.24</v>
      </c>
      <c r="W729" s="4">
        <v>76.2</v>
      </c>
      <c r="X729" s="28" t="s">
        <v>27</v>
      </c>
      <c r="Y729" s="35"/>
      <c r="Z729" s="27">
        <v>26</v>
      </c>
      <c r="AA729" s="14">
        <v>0.24</v>
      </c>
      <c r="AB729" s="4">
        <v>175.5</v>
      </c>
      <c r="AC729" s="28" t="s">
        <v>60</v>
      </c>
      <c r="AD729" s="35"/>
      <c r="AE729" s="27">
        <v>26</v>
      </c>
      <c r="AF729" s="14">
        <v>0.24</v>
      </c>
      <c r="AG729" s="4">
        <v>130.9</v>
      </c>
      <c r="AH729" s="28" t="s">
        <v>36</v>
      </c>
      <c r="AI729" s="35"/>
      <c r="AJ729" s="27">
        <v>26</v>
      </c>
      <c r="AK729" s="14">
        <v>0.24</v>
      </c>
      <c r="AL729" s="4">
        <v>101.1</v>
      </c>
      <c r="AM729" s="28" t="s">
        <v>94</v>
      </c>
      <c r="AN729" s="35"/>
      <c r="AO729" s="27">
        <v>26</v>
      </c>
      <c r="AP729" s="14">
        <v>0.24</v>
      </c>
      <c r="AQ729" s="4">
        <v>82.1</v>
      </c>
      <c r="AR729" s="28" t="s">
        <v>51</v>
      </c>
      <c r="AS729" s="35"/>
      <c r="AT729" s="27">
        <v>26</v>
      </c>
      <c r="AU729" s="14">
        <v>0.24</v>
      </c>
      <c r="AV729" s="4">
        <v>393.1</v>
      </c>
      <c r="AW729" s="28" t="s">
        <v>23</v>
      </c>
      <c r="AX729" s="35"/>
      <c r="AY729" s="27">
        <v>26</v>
      </c>
      <c r="AZ729" s="14">
        <v>0.24</v>
      </c>
      <c r="BA729" s="4">
        <v>439.5</v>
      </c>
      <c r="BB729" s="28" t="s">
        <v>30</v>
      </c>
      <c r="BC729" s="35"/>
      <c r="BD729" s="27">
        <v>26</v>
      </c>
      <c r="BE729" s="14">
        <v>0.24</v>
      </c>
      <c r="BF729" s="4">
        <v>0</v>
      </c>
      <c r="BG729" s="28" t="s">
        <v>62</v>
      </c>
      <c r="BH729" s="35"/>
      <c r="BI729" s="27">
        <v>26</v>
      </c>
      <c r="BJ729" s="14">
        <v>0.24</v>
      </c>
      <c r="BK729" s="4">
        <v>479.60002799997204</v>
      </c>
      <c r="BL729" s="28" t="s">
        <v>36</v>
      </c>
      <c r="BM729" s="35"/>
    </row>
    <row r="730" spans="1:65" x14ac:dyDescent="0.4">
      <c r="A730" s="27">
        <v>27</v>
      </c>
      <c r="B730" s="14">
        <v>0.23</v>
      </c>
      <c r="C730" s="4">
        <v>215.7</v>
      </c>
      <c r="D730" s="28" t="s">
        <v>22</v>
      </c>
      <c r="E730" s="36"/>
      <c r="F730" s="27">
        <v>27</v>
      </c>
      <c r="G730" s="14">
        <v>0.23</v>
      </c>
      <c r="H730" s="4">
        <v>372</v>
      </c>
      <c r="I730" s="28" t="s">
        <v>19</v>
      </c>
      <c r="J730" s="36"/>
      <c r="K730" s="27">
        <v>27</v>
      </c>
      <c r="L730" s="14">
        <v>0.23</v>
      </c>
      <c r="M730" s="4">
        <v>155.6</v>
      </c>
      <c r="N730" s="28" t="s">
        <v>39</v>
      </c>
      <c r="O730" s="36"/>
      <c r="P730" s="27">
        <v>27</v>
      </c>
      <c r="Q730" s="14">
        <v>0.23</v>
      </c>
      <c r="R730" s="4">
        <v>215.3</v>
      </c>
      <c r="S730" s="28" t="s">
        <v>30</v>
      </c>
      <c r="T730" s="36"/>
      <c r="U730" s="27">
        <v>27</v>
      </c>
      <c r="V730" s="14">
        <v>0.23</v>
      </c>
      <c r="W730" s="4">
        <v>76.7</v>
      </c>
      <c r="X730" s="28" t="s">
        <v>43</v>
      </c>
      <c r="Y730" s="36"/>
      <c r="Z730" s="27">
        <v>27</v>
      </c>
      <c r="AA730" s="14">
        <v>0.23</v>
      </c>
      <c r="AB730" s="4">
        <v>207.900028999971</v>
      </c>
      <c r="AC730" s="28" t="s">
        <v>26</v>
      </c>
      <c r="AD730" s="36"/>
      <c r="AE730" s="27">
        <v>27</v>
      </c>
      <c r="AF730" s="14">
        <v>0.23</v>
      </c>
      <c r="AG730" s="4">
        <v>77.099999999999994</v>
      </c>
      <c r="AH730" s="28" t="s">
        <v>68</v>
      </c>
      <c r="AI730" s="36"/>
      <c r="AJ730" s="27">
        <v>27</v>
      </c>
      <c r="AK730" s="14">
        <v>0.23</v>
      </c>
      <c r="AL730" s="4">
        <v>94</v>
      </c>
      <c r="AM730" s="28" t="s">
        <v>31</v>
      </c>
      <c r="AN730" s="36"/>
      <c r="AO730" s="27">
        <v>27</v>
      </c>
      <c r="AP730" s="14">
        <v>0.23</v>
      </c>
      <c r="AQ730" s="4">
        <v>90.5</v>
      </c>
      <c r="AR730" s="28" t="s">
        <v>21</v>
      </c>
      <c r="AS730" s="36"/>
      <c r="AT730" s="27">
        <v>27</v>
      </c>
      <c r="AU730" s="14">
        <v>0.23</v>
      </c>
      <c r="AV730" s="4">
        <v>955.8</v>
      </c>
      <c r="AW730" s="28" t="s">
        <v>36</v>
      </c>
      <c r="AX730" s="36"/>
      <c r="AY730" s="27">
        <v>27</v>
      </c>
      <c r="AZ730" s="14">
        <v>0.23</v>
      </c>
      <c r="BA730" s="4">
        <v>351.6</v>
      </c>
      <c r="BB730" s="28" t="s">
        <v>40</v>
      </c>
      <c r="BC730" s="36"/>
      <c r="BD730" s="27">
        <v>27</v>
      </c>
      <c r="BE730" s="14">
        <v>0.23</v>
      </c>
      <c r="BF730" s="4">
        <v>0</v>
      </c>
      <c r="BG730" s="28" t="s">
        <v>62</v>
      </c>
      <c r="BH730" s="36"/>
      <c r="BI730" s="27">
        <v>27</v>
      </c>
      <c r="BJ730" s="14">
        <v>0.23</v>
      </c>
      <c r="BK730" s="4">
        <v>134.5</v>
      </c>
      <c r="BL730" s="28" t="s">
        <v>39</v>
      </c>
      <c r="BM730" s="36"/>
    </row>
    <row r="731" spans="1:65" x14ac:dyDescent="0.4">
      <c r="A731" s="27">
        <v>28</v>
      </c>
      <c r="B731" s="14">
        <v>0.22</v>
      </c>
      <c r="C731" s="4">
        <v>146</v>
      </c>
      <c r="D731" s="28" t="s">
        <v>27</v>
      </c>
      <c r="F731" s="27">
        <v>28</v>
      </c>
      <c r="G731" s="14">
        <v>0.22</v>
      </c>
      <c r="H731" s="4">
        <v>412.2</v>
      </c>
      <c r="I731" s="28" t="s">
        <v>42</v>
      </c>
      <c r="K731" s="27">
        <v>28</v>
      </c>
      <c r="L731" s="14">
        <v>0.22</v>
      </c>
      <c r="M731" s="4">
        <v>218.4</v>
      </c>
      <c r="N731" s="28" t="s">
        <v>54</v>
      </c>
      <c r="P731" s="27">
        <v>28</v>
      </c>
      <c r="Q731" s="14">
        <v>0.22</v>
      </c>
      <c r="R731" s="4">
        <v>163.1</v>
      </c>
      <c r="S731" s="28" t="s">
        <v>35</v>
      </c>
      <c r="U731" s="27">
        <v>28</v>
      </c>
      <c r="V731" s="14">
        <v>0.22</v>
      </c>
      <c r="W731" s="4">
        <v>86.7</v>
      </c>
      <c r="X731" s="28" t="s">
        <v>39</v>
      </c>
      <c r="Z731" s="27">
        <v>28</v>
      </c>
      <c r="AA731" s="14">
        <v>0.22</v>
      </c>
      <c r="AB731" s="4">
        <v>346.50002999997002</v>
      </c>
      <c r="AC731" s="28" t="s">
        <v>22</v>
      </c>
      <c r="AE731" s="27">
        <v>28</v>
      </c>
      <c r="AF731" s="14">
        <v>0.22</v>
      </c>
      <c r="AG731" s="4">
        <v>93.800029999969993</v>
      </c>
      <c r="AH731" s="28" t="s">
        <v>43</v>
      </c>
      <c r="AJ731" s="27">
        <v>28</v>
      </c>
      <c r="AK731" s="14">
        <v>0.22</v>
      </c>
      <c r="AL731" s="4">
        <v>100.7</v>
      </c>
      <c r="AM731" s="28" t="s">
        <v>55</v>
      </c>
      <c r="AO731" s="27">
        <v>28</v>
      </c>
      <c r="AP731" s="14">
        <v>0.22</v>
      </c>
      <c r="AQ731" s="4">
        <v>133.6</v>
      </c>
      <c r="AR731" s="28" t="s">
        <v>30</v>
      </c>
      <c r="AT731" s="27">
        <v>28</v>
      </c>
      <c r="AU731" s="14">
        <v>0.22</v>
      </c>
      <c r="AV731" s="4">
        <v>536.1</v>
      </c>
      <c r="AW731" s="28" t="s">
        <v>30</v>
      </c>
      <c r="AY731" s="27">
        <v>28</v>
      </c>
      <c r="AZ731" s="14">
        <v>0.22</v>
      </c>
      <c r="BA731" s="4">
        <v>156.1</v>
      </c>
      <c r="BB731" s="28" t="s">
        <v>32</v>
      </c>
      <c r="BD731" s="27">
        <v>28</v>
      </c>
      <c r="BE731" s="14">
        <v>0.22</v>
      </c>
      <c r="BF731" s="4">
        <v>0</v>
      </c>
      <c r="BG731" s="28" t="s">
        <v>62</v>
      </c>
      <c r="BI731" s="27">
        <v>28</v>
      </c>
      <c r="BJ731" s="14">
        <v>0.22</v>
      </c>
      <c r="BK731" s="4">
        <v>431.4</v>
      </c>
      <c r="BL731" s="28" t="s">
        <v>44</v>
      </c>
    </row>
    <row r="732" spans="1:65" x14ac:dyDescent="0.4">
      <c r="A732" s="27">
        <v>29</v>
      </c>
      <c r="B732" s="14">
        <v>0.21</v>
      </c>
      <c r="C732" s="4">
        <v>0</v>
      </c>
      <c r="D732" s="28" t="s">
        <v>62</v>
      </c>
      <c r="F732" s="27">
        <v>29</v>
      </c>
      <c r="G732" s="14">
        <v>0.21</v>
      </c>
      <c r="H732" s="4">
        <v>0</v>
      </c>
      <c r="I732" s="28" t="s">
        <v>62</v>
      </c>
      <c r="K732" s="27">
        <v>29</v>
      </c>
      <c r="L732" s="14">
        <v>0.21</v>
      </c>
      <c r="M732" s="4">
        <v>0</v>
      </c>
      <c r="N732" s="28" t="s">
        <v>62</v>
      </c>
      <c r="P732" s="27">
        <v>29</v>
      </c>
      <c r="Q732" s="14">
        <v>0.21</v>
      </c>
      <c r="R732" s="4">
        <v>188.4</v>
      </c>
      <c r="S732" s="28" t="s">
        <v>39</v>
      </c>
      <c r="U732" s="27">
        <v>29</v>
      </c>
      <c r="V732" s="14">
        <v>0.21</v>
      </c>
      <c r="W732" s="4">
        <v>0</v>
      </c>
      <c r="X732" s="28" t="s">
        <v>62</v>
      </c>
      <c r="Z732" s="27">
        <v>29</v>
      </c>
      <c r="AA732" s="14">
        <v>0.21</v>
      </c>
      <c r="AB732" s="4">
        <v>245</v>
      </c>
      <c r="AC732" s="28" t="s">
        <v>54</v>
      </c>
      <c r="AE732" s="27">
        <v>29</v>
      </c>
      <c r="AF732" s="14">
        <v>0.21</v>
      </c>
      <c r="AG732" s="4">
        <v>81.5</v>
      </c>
      <c r="AH732" s="28" t="s">
        <v>60</v>
      </c>
      <c r="AJ732" s="27">
        <v>29</v>
      </c>
      <c r="AK732" s="14">
        <v>0.21</v>
      </c>
      <c r="AL732" s="4">
        <v>144.4</v>
      </c>
      <c r="AM732" s="28" t="s">
        <v>46</v>
      </c>
      <c r="AO732" s="27">
        <v>29</v>
      </c>
      <c r="AP732" s="14">
        <v>0.21</v>
      </c>
      <c r="AQ732" s="4">
        <v>103</v>
      </c>
      <c r="AR732" s="28" t="s">
        <v>63</v>
      </c>
      <c r="AT732" s="27">
        <v>29</v>
      </c>
      <c r="AU732" s="14">
        <v>0.21</v>
      </c>
      <c r="AV732" s="4">
        <v>589.70000000000005</v>
      </c>
      <c r="AW732" s="28" t="s">
        <v>51</v>
      </c>
      <c r="AY732" s="27">
        <v>29</v>
      </c>
      <c r="AZ732" s="14">
        <v>0.21</v>
      </c>
      <c r="BA732" s="4">
        <v>165.3</v>
      </c>
      <c r="BB732" s="28" t="s">
        <v>28</v>
      </c>
      <c r="BD732" s="27">
        <v>29</v>
      </c>
      <c r="BE732" s="14">
        <v>0.21</v>
      </c>
      <c r="BF732" s="4">
        <v>0</v>
      </c>
      <c r="BG732" s="28" t="s">
        <v>62</v>
      </c>
      <c r="BI732" s="27">
        <v>29</v>
      </c>
      <c r="BJ732" s="14">
        <v>0.21</v>
      </c>
      <c r="BK732" s="4">
        <v>270</v>
      </c>
      <c r="BL732" s="28" t="s">
        <v>49</v>
      </c>
    </row>
    <row r="733" spans="1:65" x14ac:dyDescent="0.4">
      <c r="A733" s="27">
        <v>30</v>
      </c>
      <c r="B733" s="14">
        <v>0.2</v>
      </c>
      <c r="C733" s="4">
        <v>0</v>
      </c>
      <c r="D733" s="28" t="s">
        <v>62</v>
      </c>
      <c r="F733" s="27">
        <v>30</v>
      </c>
      <c r="G733" s="14">
        <v>0.2</v>
      </c>
      <c r="H733" s="4">
        <v>0</v>
      </c>
      <c r="I733" s="28" t="s">
        <v>62</v>
      </c>
      <c r="K733" s="27">
        <v>30</v>
      </c>
      <c r="L733" s="14">
        <v>0.2</v>
      </c>
      <c r="M733" s="4">
        <v>0</v>
      </c>
      <c r="N733" s="28" t="s">
        <v>62</v>
      </c>
      <c r="P733" s="27">
        <v>30</v>
      </c>
      <c r="Q733" s="14">
        <v>0.2</v>
      </c>
      <c r="R733" s="4">
        <v>255.4</v>
      </c>
      <c r="S733" s="28" t="s">
        <v>19</v>
      </c>
      <c r="U733" s="27">
        <v>30</v>
      </c>
      <c r="V733" s="14">
        <v>0.2</v>
      </c>
      <c r="W733" s="4">
        <v>0</v>
      </c>
      <c r="X733" s="28" t="s">
        <v>62</v>
      </c>
      <c r="Z733" s="27">
        <v>30</v>
      </c>
      <c r="AA733" s="14">
        <v>0.2</v>
      </c>
      <c r="AB733" s="4">
        <v>272.3</v>
      </c>
      <c r="AC733" s="28" t="s">
        <v>27</v>
      </c>
      <c r="AE733" s="27">
        <v>30</v>
      </c>
      <c r="AF733" s="14">
        <v>0.2</v>
      </c>
      <c r="AG733" s="4">
        <v>82.5</v>
      </c>
      <c r="AH733" s="28" t="s">
        <v>58</v>
      </c>
      <c r="AJ733" s="27">
        <v>30</v>
      </c>
      <c r="AK733" s="14">
        <v>0.2</v>
      </c>
      <c r="AL733" s="4">
        <v>108</v>
      </c>
      <c r="AM733" s="28" t="s">
        <v>61</v>
      </c>
      <c r="AO733" s="27">
        <v>30</v>
      </c>
      <c r="AP733" s="14">
        <v>0.2</v>
      </c>
      <c r="AQ733" s="4">
        <v>106.1</v>
      </c>
      <c r="AR733" s="28" t="s">
        <v>39</v>
      </c>
      <c r="AT733" s="27">
        <v>30</v>
      </c>
      <c r="AU733" s="14">
        <v>0.2</v>
      </c>
      <c r="AV733" s="4">
        <v>589.70000000000005</v>
      </c>
      <c r="AW733" s="28" t="s">
        <v>51</v>
      </c>
      <c r="AY733" s="27">
        <v>30</v>
      </c>
      <c r="AZ733" s="14">
        <v>0.2</v>
      </c>
      <c r="BA733" s="4">
        <v>502.2</v>
      </c>
      <c r="BB733" s="28" t="s">
        <v>37</v>
      </c>
      <c r="BD733" s="27">
        <v>30</v>
      </c>
      <c r="BE733" s="14">
        <v>0.2</v>
      </c>
      <c r="BF733" s="4">
        <v>0</v>
      </c>
      <c r="BG733" s="28" t="s">
        <v>62</v>
      </c>
      <c r="BI733" s="27">
        <v>30</v>
      </c>
      <c r="BJ733" s="14">
        <v>0.2</v>
      </c>
      <c r="BK733" s="4">
        <v>140.4</v>
      </c>
      <c r="BL733" s="28" t="s">
        <v>22</v>
      </c>
    </row>
    <row r="734" spans="1:65" ht="19.5" thickBot="1" x14ac:dyDescent="0.45">
      <c r="A734" s="27"/>
      <c r="B734" s="4"/>
      <c r="C734" s="4"/>
      <c r="D734" s="4"/>
      <c r="F734" s="27"/>
      <c r="G734" s="4"/>
      <c r="H734" s="4"/>
      <c r="I734" s="4"/>
      <c r="K734" s="27"/>
      <c r="L734" s="4"/>
      <c r="M734" s="4"/>
      <c r="N734" s="4"/>
      <c r="P734" s="27"/>
      <c r="Q734" s="4"/>
      <c r="R734" s="4"/>
      <c r="S734" s="4"/>
      <c r="U734" s="27"/>
      <c r="V734" s="4"/>
      <c r="W734" s="4"/>
      <c r="X734" s="4"/>
      <c r="Z734" s="27"/>
      <c r="AA734" s="4"/>
      <c r="AB734" s="4"/>
      <c r="AC734" s="4"/>
      <c r="AE734" s="27"/>
      <c r="AF734" s="4"/>
      <c r="AG734" s="4"/>
      <c r="AH734" s="4"/>
      <c r="AJ734" s="27"/>
      <c r="AK734" s="4"/>
      <c r="AL734" s="4"/>
      <c r="AM734" s="4"/>
      <c r="AO734" s="27"/>
      <c r="AP734" s="4"/>
      <c r="AQ734" s="4"/>
      <c r="AR734" s="4"/>
      <c r="AT734" s="27"/>
      <c r="AU734" s="4"/>
      <c r="AV734" s="4"/>
      <c r="AW734" s="4"/>
      <c r="AY734" s="27"/>
      <c r="AZ734" s="4"/>
      <c r="BA734" s="4"/>
      <c r="BB734" s="4"/>
      <c r="BD734" s="27"/>
      <c r="BE734" s="4"/>
      <c r="BF734" s="4"/>
      <c r="BG734" s="4"/>
      <c r="BI734" s="27"/>
      <c r="BJ734" s="4"/>
      <c r="BK734" s="4"/>
      <c r="BL734" s="4"/>
    </row>
    <row r="735" spans="1:65" ht="19.5" thickBot="1" x14ac:dyDescent="0.45">
      <c r="A735" s="27"/>
      <c r="B735" s="43" t="s">
        <v>196</v>
      </c>
      <c r="C735" s="47">
        <v>0.65562310030395132</v>
      </c>
      <c r="D735" s="45">
        <v>0.82492401215805466</v>
      </c>
      <c r="E735" s="3"/>
      <c r="F735" s="27"/>
      <c r="G735" s="43" t="s">
        <v>196</v>
      </c>
      <c r="H735" s="47">
        <v>0.41678463094034379</v>
      </c>
      <c r="I735" s="45">
        <v>0.84630940343781602</v>
      </c>
      <c r="J735" s="3"/>
      <c r="K735" s="27"/>
      <c r="L735" s="43" t="s">
        <v>196</v>
      </c>
      <c r="M735" s="47">
        <v>0.65385395537525359</v>
      </c>
      <c r="N735" s="45">
        <v>0.82048066875653081</v>
      </c>
      <c r="O735" s="3"/>
      <c r="P735" s="27"/>
      <c r="Q735" s="43" t="s">
        <v>196</v>
      </c>
      <c r="R735" s="47">
        <v>0.65507099391480728</v>
      </c>
      <c r="S735" s="45">
        <v>0.84381338742393508</v>
      </c>
      <c r="T735" s="3"/>
      <c r="U735" s="27"/>
      <c r="V735" s="43" t="s">
        <v>196</v>
      </c>
      <c r="W735" s="47">
        <v>0.77281947261663286</v>
      </c>
      <c r="X735" s="45">
        <v>0.81440162271805272</v>
      </c>
      <c r="Y735" s="3"/>
      <c r="Z735" s="27"/>
      <c r="AA735" s="43" t="s">
        <v>196</v>
      </c>
      <c r="AB735" s="47">
        <v>0.70570270875757635</v>
      </c>
      <c r="AC735" s="45">
        <v>0.9039714867617108</v>
      </c>
      <c r="AD735" s="3"/>
      <c r="AE735" s="27"/>
      <c r="AF735" s="43" t="s">
        <v>196</v>
      </c>
      <c r="AG735" s="47">
        <v>0.91200406917599186</v>
      </c>
      <c r="AH735" s="45">
        <v>0.98910382756866733</v>
      </c>
      <c r="AI735" s="3"/>
      <c r="AJ735" s="27"/>
      <c r="AK735" s="43" t="s">
        <v>196</v>
      </c>
      <c r="AL735" s="47">
        <v>0.80813008130081299</v>
      </c>
      <c r="AM735" s="45">
        <v>0.90701219512195119</v>
      </c>
      <c r="AN735" s="3"/>
      <c r="AO735" s="27"/>
      <c r="AP735" s="43" t="s">
        <v>196</v>
      </c>
      <c r="AQ735" s="47">
        <v>0.81546286876907426</v>
      </c>
      <c r="AR735" s="45">
        <v>0.90437468463854009</v>
      </c>
      <c r="AS735" s="3"/>
      <c r="AT735" s="27"/>
      <c r="AU735" s="43" t="s">
        <v>196</v>
      </c>
      <c r="AV735" s="47">
        <v>0.59807302231237325</v>
      </c>
      <c r="AW735" s="45">
        <v>1.1105926761645284</v>
      </c>
      <c r="AX735" s="3"/>
      <c r="AY735" s="27"/>
      <c r="AZ735" s="43" t="s">
        <v>196</v>
      </c>
      <c r="BA735" s="47">
        <v>0.51088504577822991</v>
      </c>
      <c r="BB735" s="45">
        <v>0.98840319023363576</v>
      </c>
      <c r="BC735" s="3"/>
      <c r="BD735" s="27"/>
      <c r="BE735" s="43" t="s">
        <v>196</v>
      </c>
      <c r="BF735" s="47">
        <v>0.78912386706948645</v>
      </c>
      <c r="BG735" s="45">
        <v>0.90069885953414031</v>
      </c>
      <c r="BH735" s="3"/>
      <c r="BI735" s="27"/>
      <c r="BJ735" s="43" t="s">
        <v>196</v>
      </c>
      <c r="BK735" s="47">
        <v>0.5948432760364003</v>
      </c>
      <c r="BL735" s="45">
        <v>1.0920128918091507</v>
      </c>
      <c r="BM735" s="3"/>
    </row>
    <row r="736" spans="1:65" x14ac:dyDescent="0.4">
      <c r="C736" t="s">
        <v>359</v>
      </c>
      <c r="H736" s="27" t="s">
        <v>470</v>
      </c>
      <c r="L736" t="s">
        <v>471</v>
      </c>
      <c r="R736" s="48" t="s">
        <v>472</v>
      </c>
      <c r="V736" t="s">
        <v>473</v>
      </c>
      <c r="AA736" t="s">
        <v>474</v>
      </c>
      <c r="AF736" t="s">
        <v>361</v>
      </c>
      <c r="AK736" t="s">
        <v>187</v>
      </c>
      <c r="AP736" t="s">
        <v>475</v>
      </c>
      <c r="AU736" t="s">
        <v>476</v>
      </c>
    </row>
    <row r="737" spans="1:50" ht="19.5" thickBot="1" x14ac:dyDescent="0.45">
      <c r="A737" s="8" t="s">
        <v>18</v>
      </c>
      <c r="B737" s="4">
        <v>2.7698566666666666</v>
      </c>
      <c r="C737" s="4" t="s">
        <v>477</v>
      </c>
      <c r="D737" s="4"/>
      <c r="E737" s="5"/>
      <c r="F737" s="8" t="s">
        <v>18</v>
      </c>
      <c r="G737" s="4">
        <v>1.7569599999999999</v>
      </c>
      <c r="H737" s="4" t="s">
        <v>333</v>
      </c>
      <c r="I737" s="4"/>
      <c r="J737" s="5"/>
      <c r="K737" s="8" t="s">
        <v>18</v>
      </c>
      <c r="L737" s="4">
        <v>1.4473500000000001</v>
      </c>
      <c r="M737" s="4" t="s">
        <v>203</v>
      </c>
      <c r="N737" s="4"/>
      <c r="O737" s="5"/>
      <c r="P737" s="8" t="s">
        <v>18</v>
      </c>
      <c r="Q737" s="4">
        <v>2.1958142857142859</v>
      </c>
      <c r="R737" s="4" t="s">
        <v>223</v>
      </c>
      <c r="S737" s="4"/>
      <c r="T737" s="5"/>
      <c r="U737" s="8" t="s">
        <v>18</v>
      </c>
      <c r="V737" s="4">
        <v>6.62568</v>
      </c>
      <c r="W737" s="4" t="s">
        <v>369</v>
      </c>
      <c r="X737" s="4"/>
      <c r="Y737" s="5"/>
      <c r="Z737" s="8" t="s">
        <v>18</v>
      </c>
      <c r="AA737" s="4">
        <v>1.83419</v>
      </c>
      <c r="AB737" s="4" t="s">
        <v>371</v>
      </c>
      <c r="AC737" s="4"/>
      <c r="AD737" s="5"/>
      <c r="AE737" s="8" t="s">
        <v>18</v>
      </c>
      <c r="AF737" s="4">
        <v>2.18391</v>
      </c>
      <c r="AG737" s="4" t="s">
        <v>346</v>
      </c>
      <c r="AH737" s="4"/>
      <c r="AI737" s="5"/>
      <c r="AJ737" s="8" t="s">
        <v>18</v>
      </c>
      <c r="AK737" s="4">
        <v>1.4897899999999999</v>
      </c>
      <c r="AL737" s="4" t="s">
        <v>326</v>
      </c>
      <c r="AM737" s="4"/>
      <c r="AN737" s="5"/>
      <c r="AO737" s="8" t="s">
        <v>18</v>
      </c>
      <c r="AP737" s="4">
        <v>6.4702400000000013</v>
      </c>
      <c r="AQ737" s="4" t="s">
        <v>328</v>
      </c>
      <c r="AR737" s="4"/>
      <c r="AS737" s="5"/>
      <c r="AT737" s="8" t="s">
        <v>18</v>
      </c>
      <c r="AU737" s="4">
        <v>2.6325845454545456</v>
      </c>
      <c r="AV737" s="4" t="s">
        <v>348</v>
      </c>
      <c r="AW737" s="4"/>
      <c r="AX737" s="5"/>
    </row>
    <row r="738" spans="1:50" x14ac:dyDescent="0.4">
      <c r="A738" s="9">
        <v>1</v>
      </c>
      <c r="B738" s="10">
        <v>2.7698566666666666</v>
      </c>
      <c r="C738" s="11">
        <v>197.83333333333334</v>
      </c>
      <c r="D738" s="12" t="s">
        <v>54</v>
      </c>
      <c r="F738" s="9">
        <v>1</v>
      </c>
      <c r="G738" s="10">
        <v>1.7569599999999999</v>
      </c>
      <c r="H738" s="11">
        <v>109.8</v>
      </c>
      <c r="I738" s="12" t="s">
        <v>27</v>
      </c>
      <c r="K738" s="9">
        <v>1</v>
      </c>
      <c r="L738" s="10">
        <v>1.4473500000000001</v>
      </c>
      <c r="M738" s="11">
        <v>80.400000000000006</v>
      </c>
      <c r="N738" s="12" t="s">
        <v>50</v>
      </c>
      <c r="P738" s="9">
        <v>1</v>
      </c>
      <c r="Q738" s="10">
        <v>2.1958142857142859</v>
      </c>
      <c r="R738" s="11">
        <v>75.714285714285708</v>
      </c>
      <c r="S738" s="12" t="s">
        <v>50</v>
      </c>
      <c r="U738" s="9">
        <v>1</v>
      </c>
      <c r="V738" s="10">
        <v>6.62568</v>
      </c>
      <c r="W738" s="11">
        <v>441.7</v>
      </c>
      <c r="X738" s="12" t="s">
        <v>60</v>
      </c>
      <c r="Z738" s="9">
        <v>1</v>
      </c>
      <c r="AA738" s="10">
        <v>1.83419</v>
      </c>
      <c r="AB738" s="11">
        <v>131</v>
      </c>
      <c r="AC738" s="12" t="s">
        <v>26</v>
      </c>
      <c r="AE738" s="9">
        <v>1</v>
      </c>
      <c r="AF738" s="10">
        <v>2.18391</v>
      </c>
      <c r="AG738" s="11">
        <v>121.32</v>
      </c>
      <c r="AH738" s="12" t="s">
        <v>19</v>
      </c>
      <c r="AJ738" s="9">
        <v>1</v>
      </c>
      <c r="AK738" s="10">
        <v>1.4897899999999999</v>
      </c>
      <c r="AL738" s="11">
        <v>106.4</v>
      </c>
      <c r="AM738" s="12" t="s">
        <v>39</v>
      </c>
      <c r="AO738" s="9">
        <v>1</v>
      </c>
      <c r="AP738" s="10">
        <v>6.4702400000000013</v>
      </c>
      <c r="AQ738" s="11">
        <v>308.10000000000002</v>
      </c>
      <c r="AR738" s="12" t="s">
        <v>28</v>
      </c>
      <c r="AT738" s="9">
        <v>1</v>
      </c>
      <c r="AU738" s="10">
        <v>2.6325845454545456</v>
      </c>
      <c r="AV738" s="11">
        <v>114.45454545454545</v>
      </c>
      <c r="AW738" s="12" t="s">
        <v>27</v>
      </c>
    </row>
    <row r="739" spans="1:50" x14ac:dyDescent="0.4">
      <c r="A739" s="13">
        <v>2</v>
      </c>
      <c r="B739" s="14">
        <v>1.4993700000000001</v>
      </c>
      <c r="C739" s="4">
        <v>93.7</v>
      </c>
      <c r="D739" s="15" t="s">
        <v>46</v>
      </c>
      <c r="F739" s="13">
        <v>2</v>
      </c>
      <c r="G739" s="14">
        <v>1.5918466666666666</v>
      </c>
      <c r="H739" s="4">
        <v>106.11111111111111</v>
      </c>
      <c r="I739" s="15" t="s">
        <v>38</v>
      </c>
      <c r="K739" s="13">
        <v>2</v>
      </c>
      <c r="L739" s="14">
        <v>1.3658842857142859</v>
      </c>
      <c r="M739" s="4">
        <v>85.357142857142861</v>
      </c>
      <c r="N739" s="15" t="s">
        <v>43</v>
      </c>
      <c r="P739" s="13">
        <v>2</v>
      </c>
      <c r="Q739" s="14">
        <v>2.1201499999999998</v>
      </c>
      <c r="R739" s="4">
        <v>117.77777777777777</v>
      </c>
      <c r="S739" s="15" t="s">
        <v>33</v>
      </c>
      <c r="U739" s="13">
        <v>2</v>
      </c>
      <c r="V739" s="14">
        <v>6.0327899999999994</v>
      </c>
      <c r="W739" s="4">
        <v>430.9</v>
      </c>
      <c r="X739" s="15" t="s">
        <v>24</v>
      </c>
      <c r="Z739" s="13">
        <v>2</v>
      </c>
      <c r="AA739" s="14">
        <v>1.40418</v>
      </c>
      <c r="AB739" s="4">
        <v>93.6</v>
      </c>
      <c r="AC739" s="15" t="s">
        <v>63</v>
      </c>
      <c r="AE739" s="13">
        <v>2</v>
      </c>
      <c r="AF739" s="14">
        <v>1.4197900000000001</v>
      </c>
      <c r="AG739" s="4">
        <v>101.4</v>
      </c>
      <c r="AH739" s="15" t="s">
        <v>36</v>
      </c>
      <c r="AJ739" s="13">
        <v>2</v>
      </c>
      <c r="AK739" s="14">
        <v>1.4223246153846154</v>
      </c>
      <c r="AL739" s="4">
        <v>67.723076923076917</v>
      </c>
      <c r="AM739" s="15" t="s">
        <v>36</v>
      </c>
      <c r="AO739" s="13">
        <v>2</v>
      </c>
      <c r="AP739" s="14">
        <v>2.5708772727272726</v>
      </c>
      <c r="AQ739" s="4">
        <v>142.81818181818181</v>
      </c>
      <c r="AR739" s="15" t="s">
        <v>32</v>
      </c>
      <c r="AT739" s="13">
        <v>2</v>
      </c>
      <c r="AU739" s="14">
        <v>1.7425702879997123</v>
      </c>
      <c r="AV739" s="4">
        <v>108.90001799998201</v>
      </c>
      <c r="AW739" s="15" t="s">
        <v>31</v>
      </c>
    </row>
    <row r="740" spans="1:50" x14ac:dyDescent="0.4">
      <c r="A740" s="13">
        <v>3</v>
      </c>
      <c r="B740" s="14">
        <v>1.2887858620689656</v>
      </c>
      <c r="C740" s="4">
        <v>46.024137931034481</v>
      </c>
      <c r="D740" s="15" t="s">
        <v>29</v>
      </c>
      <c r="F740" s="13">
        <v>3</v>
      </c>
      <c r="G740" s="14">
        <v>1.4290227272727272</v>
      </c>
      <c r="H740" s="4">
        <v>79.381818181818176</v>
      </c>
      <c r="I740" s="15" t="s">
        <v>54</v>
      </c>
      <c r="K740" s="13">
        <v>3</v>
      </c>
      <c r="L740" s="14">
        <v>1.3233547826086955</v>
      </c>
      <c r="M740" s="4">
        <v>55.134782608695652</v>
      </c>
      <c r="N740" s="15" t="s">
        <v>36</v>
      </c>
      <c r="P740" s="13">
        <v>3</v>
      </c>
      <c r="Q740" s="14">
        <v>1.9153100000000003</v>
      </c>
      <c r="R740" s="4">
        <v>68.400000000000006</v>
      </c>
      <c r="S740" s="15" t="s">
        <v>46</v>
      </c>
      <c r="U740" s="13">
        <v>3</v>
      </c>
      <c r="V740" s="14">
        <v>3.2288833333333331</v>
      </c>
      <c r="W740" s="4">
        <v>115.31333333333333</v>
      </c>
      <c r="X740" s="15" t="s">
        <v>68</v>
      </c>
      <c r="Z740" s="13">
        <v>3</v>
      </c>
      <c r="AA740" s="14">
        <v>1.2728199999999998</v>
      </c>
      <c r="AB740" s="4">
        <v>8.6</v>
      </c>
      <c r="AC740" s="15" t="s">
        <v>65</v>
      </c>
      <c r="AE740" s="13">
        <v>3</v>
      </c>
      <c r="AF740" s="14">
        <v>1.32263</v>
      </c>
      <c r="AG740" s="4">
        <v>57.5</v>
      </c>
      <c r="AH740" s="15" t="s">
        <v>22</v>
      </c>
      <c r="AJ740" s="13">
        <v>3</v>
      </c>
      <c r="AK740" s="14">
        <v>1.15818</v>
      </c>
      <c r="AL740" s="4">
        <v>77.2</v>
      </c>
      <c r="AM740" s="15" t="s">
        <v>25</v>
      </c>
      <c r="AO740" s="13">
        <v>3</v>
      </c>
      <c r="AP740" s="14">
        <v>2.0513702879997116</v>
      </c>
      <c r="AQ740" s="4">
        <v>128.20001799998198</v>
      </c>
      <c r="AR740" s="15" t="s">
        <v>40</v>
      </c>
      <c r="AT740" s="13">
        <v>3</v>
      </c>
      <c r="AU740" s="14">
        <v>1.3605592307692307</v>
      </c>
      <c r="AV740" s="4">
        <v>97.169230769230765</v>
      </c>
      <c r="AW740" s="15" t="s">
        <v>36</v>
      </c>
    </row>
    <row r="741" spans="1:50" x14ac:dyDescent="0.4">
      <c r="A741" s="13">
        <v>4</v>
      </c>
      <c r="B741" s="14">
        <v>1.1984525000000001</v>
      </c>
      <c r="C741" s="4">
        <v>57.0625</v>
      </c>
      <c r="D741" s="15" t="s">
        <v>40</v>
      </c>
      <c r="F741" s="13">
        <v>4</v>
      </c>
      <c r="G741" s="14">
        <v>1.3609899999999999</v>
      </c>
      <c r="H741" s="4">
        <v>97.2</v>
      </c>
      <c r="I741" s="15" t="s">
        <v>61</v>
      </c>
      <c r="K741" s="13">
        <v>4</v>
      </c>
      <c r="L741" s="14">
        <v>1.2489100000000002</v>
      </c>
      <c r="M741" s="4">
        <v>44.6</v>
      </c>
      <c r="N741" s="15" t="s">
        <v>40</v>
      </c>
      <c r="P741" s="13">
        <v>4</v>
      </c>
      <c r="Q741" s="14">
        <v>1.4696258823529409</v>
      </c>
      <c r="R741" s="20">
        <v>61.229411764705873</v>
      </c>
      <c r="S741" s="15" t="s">
        <v>28</v>
      </c>
      <c r="U741" s="13">
        <v>4</v>
      </c>
      <c r="V741" s="14">
        <v>2.6017400000000004</v>
      </c>
      <c r="W741" s="4">
        <v>123.88571428571429</v>
      </c>
      <c r="X741" s="15" t="s">
        <v>36</v>
      </c>
      <c r="Z741" s="13">
        <v>4</v>
      </c>
      <c r="AA741" s="14">
        <v>0.89679092544987149</v>
      </c>
      <c r="AB741" s="4">
        <v>9.4395886889460154</v>
      </c>
      <c r="AC741" s="15" t="s">
        <v>50</v>
      </c>
      <c r="AE741" s="13">
        <v>4</v>
      </c>
      <c r="AF741" s="14">
        <v>1.31118</v>
      </c>
      <c r="AG741" s="4">
        <v>87.4</v>
      </c>
      <c r="AH741" s="15" t="s">
        <v>31</v>
      </c>
      <c r="AJ741" s="13">
        <v>4</v>
      </c>
      <c r="AK741" s="14">
        <v>0.90417000000000003</v>
      </c>
      <c r="AL741" s="4">
        <v>56.5</v>
      </c>
      <c r="AM741" s="15" t="s">
        <v>38</v>
      </c>
      <c r="AO741" s="13">
        <v>4</v>
      </c>
      <c r="AP741" s="14">
        <v>1.7949902799997197</v>
      </c>
      <c r="AQ741" s="4">
        <v>128.20001999997999</v>
      </c>
      <c r="AR741" s="15" t="s">
        <v>29</v>
      </c>
      <c r="AT741" s="13">
        <v>4</v>
      </c>
      <c r="AU741" s="14">
        <v>1.1776800000000001</v>
      </c>
      <c r="AV741" s="4">
        <v>78.5</v>
      </c>
      <c r="AW741" s="15" t="s">
        <v>24</v>
      </c>
    </row>
    <row r="742" spans="1:50" x14ac:dyDescent="0.4">
      <c r="A742" s="13">
        <v>5</v>
      </c>
      <c r="B742" s="14">
        <v>1.13748</v>
      </c>
      <c r="C742" s="4">
        <v>49.45</v>
      </c>
      <c r="D742" s="15" t="s">
        <v>36</v>
      </c>
      <c r="F742" s="13">
        <v>5</v>
      </c>
      <c r="G742" s="14">
        <v>1.34897</v>
      </c>
      <c r="H742" s="4">
        <v>84.3</v>
      </c>
      <c r="I742" s="15" t="s">
        <v>25</v>
      </c>
      <c r="K742" s="13">
        <v>5</v>
      </c>
      <c r="L742" s="14">
        <v>1.07216</v>
      </c>
      <c r="M742" s="4">
        <v>67</v>
      </c>
      <c r="N742" s="15" t="s">
        <v>24</v>
      </c>
      <c r="P742" s="13">
        <v>5</v>
      </c>
      <c r="Q742" s="14">
        <v>1.4259154545454547</v>
      </c>
      <c r="R742" s="4">
        <v>89.109090909090909</v>
      </c>
      <c r="S742" s="15" t="s">
        <v>45</v>
      </c>
      <c r="U742" s="13">
        <v>5</v>
      </c>
      <c r="V742" s="14">
        <v>2.1051899999999999</v>
      </c>
      <c r="W742" s="4">
        <v>116.94666666666667</v>
      </c>
      <c r="X742" s="15" t="s">
        <v>31</v>
      </c>
      <c r="Z742" s="13">
        <v>5</v>
      </c>
      <c r="AA742" s="14">
        <v>0.86584038999960999</v>
      </c>
      <c r="AB742" s="4">
        <v>11.100004999994999</v>
      </c>
      <c r="AC742" s="15" t="s">
        <v>19</v>
      </c>
      <c r="AE742" s="13">
        <v>5</v>
      </c>
      <c r="AF742" s="14">
        <v>1.0431708695652175</v>
      </c>
      <c r="AG742" s="4">
        <v>37.252173913043478</v>
      </c>
      <c r="AH742" s="15" t="s">
        <v>45</v>
      </c>
      <c r="AJ742" s="13">
        <v>5</v>
      </c>
      <c r="AK742" s="14">
        <v>0.82096000000000002</v>
      </c>
      <c r="AL742" s="4">
        <v>51.3</v>
      </c>
      <c r="AM742" s="15" t="s">
        <v>31</v>
      </c>
      <c r="AO742" s="13">
        <v>5</v>
      </c>
      <c r="AP742" s="14">
        <v>1.7441200000000001</v>
      </c>
      <c r="AQ742" s="4">
        <v>72.666666666666671</v>
      </c>
      <c r="AR742" s="15" t="s">
        <v>27</v>
      </c>
      <c r="AT742" s="13">
        <v>5</v>
      </c>
      <c r="AU742" s="14">
        <v>1.0751784615384616</v>
      </c>
      <c r="AV742" s="4">
        <v>51.192307692307693</v>
      </c>
      <c r="AW742" s="15" t="s">
        <v>49</v>
      </c>
    </row>
    <row r="743" spans="1:50" x14ac:dyDescent="0.4">
      <c r="A743" s="13">
        <v>6</v>
      </c>
      <c r="B743" s="14">
        <v>1.0621799999999999</v>
      </c>
      <c r="C743" s="4">
        <v>70.8</v>
      </c>
      <c r="D743" s="15" t="s">
        <v>39</v>
      </c>
      <c r="F743" s="13">
        <v>6</v>
      </c>
      <c r="G743" s="14">
        <v>1.2578190909090912</v>
      </c>
      <c r="H743" s="4">
        <v>44.918181818181822</v>
      </c>
      <c r="I743" s="15" t="s">
        <v>34</v>
      </c>
      <c r="K743" s="13">
        <v>6</v>
      </c>
      <c r="L743" s="14">
        <v>1.0283044827586205</v>
      </c>
      <c r="M743" s="4">
        <v>23.368965517241378</v>
      </c>
      <c r="N743" s="15" t="s">
        <v>29</v>
      </c>
      <c r="P743" s="13">
        <v>6</v>
      </c>
      <c r="Q743" s="14">
        <v>1.3523947058823529</v>
      </c>
      <c r="R743" s="4">
        <v>58.794117647058826</v>
      </c>
      <c r="S743" s="15" t="s">
        <v>83</v>
      </c>
      <c r="U743" s="13">
        <v>6</v>
      </c>
      <c r="V743" s="14">
        <v>1.3380647619047619</v>
      </c>
      <c r="W743" s="4">
        <v>83.61904761904762</v>
      </c>
      <c r="X743" s="15" t="s">
        <v>65</v>
      </c>
      <c r="Z743" s="13">
        <v>6</v>
      </c>
      <c r="AA743" s="14">
        <v>0.81208035999964001</v>
      </c>
      <c r="AB743" s="20">
        <v>20.300008999991</v>
      </c>
      <c r="AC743" s="15" t="s">
        <v>35</v>
      </c>
      <c r="AE743" s="13">
        <v>6</v>
      </c>
      <c r="AF743" s="14">
        <v>1.0039400000000001</v>
      </c>
      <c r="AG743" s="4">
        <v>47.8</v>
      </c>
      <c r="AH743" s="15" t="s">
        <v>24</v>
      </c>
      <c r="AJ743" s="13">
        <v>6</v>
      </c>
      <c r="AK743" s="14">
        <v>0.81446999999999992</v>
      </c>
      <c r="AL743" s="4">
        <v>45.24</v>
      </c>
      <c r="AM743" s="15" t="s">
        <v>29</v>
      </c>
      <c r="AO743" s="13">
        <v>6</v>
      </c>
      <c r="AP743" s="14">
        <v>1.53468</v>
      </c>
      <c r="AQ743" s="4">
        <v>102.3</v>
      </c>
      <c r="AR743" s="15" t="s">
        <v>24</v>
      </c>
      <c r="AT743" s="13">
        <v>6</v>
      </c>
      <c r="AU743" s="14">
        <v>0.88332031199968797</v>
      </c>
      <c r="AV743" s="4">
        <v>36.800012999986997</v>
      </c>
      <c r="AW743" s="15" t="s">
        <v>43</v>
      </c>
    </row>
    <row r="744" spans="1:50" x14ac:dyDescent="0.4">
      <c r="A744" s="13">
        <v>7</v>
      </c>
      <c r="B744" s="14">
        <v>0.92354999999999987</v>
      </c>
      <c r="C744" s="4">
        <v>51.3</v>
      </c>
      <c r="D744" s="15" t="s">
        <v>23</v>
      </c>
      <c r="F744" s="13">
        <v>7</v>
      </c>
      <c r="G744" s="14">
        <v>1.204745172413793</v>
      </c>
      <c r="H744" s="20">
        <v>35.431034482758619</v>
      </c>
      <c r="I744" s="15" t="s">
        <v>24</v>
      </c>
      <c r="K744" s="13">
        <v>7</v>
      </c>
      <c r="L744" s="14">
        <v>1.0080800000000001</v>
      </c>
      <c r="M744" s="4">
        <v>25.2</v>
      </c>
      <c r="N744" s="15" t="s">
        <v>34</v>
      </c>
      <c r="P744" s="13">
        <v>7</v>
      </c>
      <c r="Q744" s="14">
        <v>1.2953172727272728</v>
      </c>
      <c r="R744" s="4">
        <v>92.509090909090915</v>
      </c>
      <c r="S744" s="15" t="s">
        <v>32</v>
      </c>
      <c r="U744" s="13">
        <v>7</v>
      </c>
      <c r="V744" s="14">
        <v>1.2572162790697674</v>
      </c>
      <c r="W744" s="4">
        <v>43.348837209302324</v>
      </c>
      <c r="X744" s="15" t="s">
        <v>52</v>
      </c>
      <c r="Z744" s="13">
        <v>7</v>
      </c>
      <c r="AA744" s="14">
        <v>0.71507265895953764</v>
      </c>
      <c r="AB744" s="4">
        <v>21.028901734104046</v>
      </c>
      <c r="AC744" s="15" t="s">
        <v>41</v>
      </c>
      <c r="AE744" s="13">
        <v>7</v>
      </c>
      <c r="AF744" s="14">
        <v>0.94092000000000009</v>
      </c>
      <c r="AG744" s="4">
        <v>39.200000000000003</v>
      </c>
      <c r="AH744" s="15" t="s">
        <v>42</v>
      </c>
      <c r="AJ744" s="13">
        <v>7</v>
      </c>
      <c r="AK744" s="14">
        <v>0.75755000000000006</v>
      </c>
      <c r="AL744" s="4">
        <v>27.05142857142857</v>
      </c>
      <c r="AM744" s="15" t="s">
        <v>24</v>
      </c>
      <c r="AO744" s="13">
        <v>7</v>
      </c>
      <c r="AP744" s="14">
        <v>1.5345600000000001</v>
      </c>
      <c r="AQ744" s="4">
        <v>95.9</v>
      </c>
      <c r="AR744" s="15" t="s">
        <v>23</v>
      </c>
      <c r="AT744" s="13">
        <v>7</v>
      </c>
      <c r="AU744" s="14">
        <v>0.85714666666666672</v>
      </c>
      <c r="AV744" s="4">
        <v>29.553333333333335</v>
      </c>
      <c r="AW744" s="15" t="s">
        <v>26</v>
      </c>
    </row>
    <row r="745" spans="1:50" x14ac:dyDescent="0.4">
      <c r="A745" s="13">
        <v>8</v>
      </c>
      <c r="B745" s="14">
        <v>0.91056000000000004</v>
      </c>
      <c r="C745" s="4">
        <v>56.9</v>
      </c>
      <c r="D745" s="15" t="s">
        <v>19</v>
      </c>
      <c r="F745" s="13">
        <v>8</v>
      </c>
      <c r="G745" s="14">
        <v>1.1317303219996782</v>
      </c>
      <c r="H745" s="4">
        <v>49.200013999986005</v>
      </c>
      <c r="I745" s="15" t="s">
        <v>35</v>
      </c>
      <c r="K745" s="13">
        <v>8</v>
      </c>
      <c r="L745" s="14">
        <v>0.99401455696202534</v>
      </c>
      <c r="M745" s="4">
        <v>17.437974683544304</v>
      </c>
      <c r="N745" s="15" t="s">
        <v>21</v>
      </c>
      <c r="P745" s="13">
        <v>8</v>
      </c>
      <c r="Q745" s="14">
        <v>1.2316799999999999</v>
      </c>
      <c r="R745" s="4">
        <v>82.1</v>
      </c>
      <c r="S745" s="15" t="s">
        <v>58</v>
      </c>
      <c r="U745" s="13">
        <v>8</v>
      </c>
      <c r="V745" s="14">
        <v>1.19052</v>
      </c>
      <c r="W745" s="4">
        <v>49.6</v>
      </c>
      <c r="X745" s="15" t="s">
        <v>41</v>
      </c>
      <c r="Z745" s="13">
        <v>8</v>
      </c>
      <c r="AA745" s="14">
        <v>0.68969380952380954</v>
      </c>
      <c r="AB745" s="4">
        <v>43.095238095238095</v>
      </c>
      <c r="AC745" s="15" t="s">
        <v>60</v>
      </c>
      <c r="AE745" s="13">
        <v>8</v>
      </c>
      <c r="AF745" s="14">
        <v>0.93937000000000004</v>
      </c>
      <c r="AG745" s="4">
        <v>58.7</v>
      </c>
      <c r="AH745" s="15" t="s">
        <v>27</v>
      </c>
      <c r="AJ745" s="13">
        <v>8</v>
      </c>
      <c r="AK745" s="14">
        <v>0.72522000000000009</v>
      </c>
      <c r="AL745" s="4">
        <v>4.9000000000000004</v>
      </c>
      <c r="AM745" s="15" t="s">
        <v>34</v>
      </c>
      <c r="AO745" s="13">
        <v>8</v>
      </c>
      <c r="AP745" s="14">
        <v>1.3272299999999999</v>
      </c>
      <c r="AQ745" s="4">
        <v>57.7</v>
      </c>
      <c r="AR745" s="15" t="s">
        <v>33</v>
      </c>
      <c r="AT745" s="13">
        <v>8</v>
      </c>
      <c r="AU745" s="14">
        <v>0.85411000000000004</v>
      </c>
      <c r="AV745" s="4">
        <v>30.5</v>
      </c>
      <c r="AW745" s="15" t="s">
        <v>45</v>
      </c>
    </row>
    <row r="746" spans="1:50" x14ac:dyDescent="0.4">
      <c r="A746" s="13">
        <v>9</v>
      </c>
      <c r="B746" s="14">
        <v>0.85132000000000008</v>
      </c>
      <c r="C746" s="4">
        <v>35.466666666666669</v>
      </c>
      <c r="D746" s="15" t="s">
        <v>63</v>
      </c>
      <c r="F746" s="13">
        <v>9</v>
      </c>
      <c r="G746" s="14">
        <v>1.0879400000000001</v>
      </c>
      <c r="H746" s="4">
        <v>51.8</v>
      </c>
      <c r="I746" s="15" t="s">
        <v>41</v>
      </c>
      <c r="K746" s="13">
        <v>9</v>
      </c>
      <c r="L746" s="14">
        <v>0.96612999999999993</v>
      </c>
      <c r="M746" s="4">
        <v>42</v>
      </c>
      <c r="N746" s="15" t="s">
        <v>65</v>
      </c>
      <c r="P746" s="13">
        <v>9</v>
      </c>
      <c r="Q746" s="14">
        <v>1.1873400000000001</v>
      </c>
      <c r="R746" s="4">
        <v>56.533333333333331</v>
      </c>
      <c r="S746" s="15" t="s">
        <v>36</v>
      </c>
      <c r="U746" s="13">
        <v>9</v>
      </c>
      <c r="V746" s="14">
        <v>1.1521702879997122</v>
      </c>
      <c r="W746" s="4">
        <v>72.000017999982006</v>
      </c>
      <c r="X746" s="15" t="s">
        <v>35</v>
      </c>
      <c r="Z746" s="13">
        <v>9</v>
      </c>
      <c r="AA746" s="14">
        <v>0.67692031199968805</v>
      </c>
      <c r="AB746" s="4">
        <v>28.200012999986999</v>
      </c>
      <c r="AC746" s="15" t="s">
        <v>33</v>
      </c>
      <c r="AE746" s="13">
        <v>9</v>
      </c>
      <c r="AF746" s="14">
        <v>0.8799314285714287</v>
      </c>
      <c r="AG746" s="4">
        <v>54.985714285714288</v>
      </c>
      <c r="AH746" s="15" t="s">
        <v>51</v>
      </c>
      <c r="AJ746" s="13">
        <v>9</v>
      </c>
      <c r="AK746" s="14">
        <v>0.71082999999999996</v>
      </c>
      <c r="AL746" s="4">
        <v>30.9</v>
      </c>
      <c r="AM746" s="15" t="s">
        <v>35</v>
      </c>
      <c r="AO746" s="13">
        <v>9</v>
      </c>
      <c r="AP746" s="14">
        <v>0.93840787234042555</v>
      </c>
      <c r="AQ746" s="20">
        <v>33.51063829787234</v>
      </c>
      <c r="AR746" s="15" t="s">
        <v>88</v>
      </c>
      <c r="AT746" s="13">
        <v>9</v>
      </c>
      <c r="AU746" s="14">
        <v>0.85336000000000001</v>
      </c>
      <c r="AV746" s="4">
        <v>53.324999999999996</v>
      </c>
      <c r="AW746" s="15" t="s">
        <v>41</v>
      </c>
    </row>
    <row r="747" spans="1:50" x14ac:dyDescent="0.4">
      <c r="A747" s="13">
        <v>10</v>
      </c>
      <c r="B747" s="14">
        <v>0.84689999999999999</v>
      </c>
      <c r="C747" s="4">
        <v>29.2</v>
      </c>
      <c r="D747" s="15" t="s">
        <v>31</v>
      </c>
      <c r="F747" s="13">
        <v>10</v>
      </c>
      <c r="G747" s="14">
        <v>0.98007999999999984</v>
      </c>
      <c r="H747" s="4">
        <v>24.499999999999996</v>
      </c>
      <c r="I747" s="15" t="s">
        <v>50</v>
      </c>
      <c r="K747" s="13">
        <v>10</v>
      </c>
      <c r="L747" s="14">
        <v>0.90944000000000003</v>
      </c>
      <c r="M747" s="4">
        <v>43.3</v>
      </c>
      <c r="N747" s="15" t="s">
        <v>51</v>
      </c>
      <c r="P747" s="13">
        <v>10</v>
      </c>
      <c r="Q747" s="14">
        <v>1.0993600000000001</v>
      </c>
      <c r="R747" s="4">
        <v>68.7</v>
      </c>
      <c r="S747" s="15" t="s">
        <v>61</v>
      </c>
      <c r="U747" s="13">
        <v>10</v>
      </c>
      <c r="V747" s="14">
        <v>1.14249</v>
      </c>
      <c r="W747" s="4">
        <v>33.6</v>
      </c>
      <c r="X747" s="15" t="s">
        <v>40</v>
      </c>
      <c r="Z747" s="13">
        <v>10</v>
      </c>
      <c r="AA747" s="14">
        <v>0.65550031899968109</v>
      </c>
      <c r="AB747" s="4">
        <v>22.600010999989003</v>
      </c>
      <c r="AC747" s="15" t="s">
        <v>22</v>
      </c>
      <c r="AE747" s="13">
        <v>10</v>
      </c>
      <c r="AF747" s="14">
        <v>0.81650265060240967</v>
      </c>
      <c r="AG747" s="4">
        <v>10.467469879518072</v>
      </c>
      <c r="AH747" s="15" t="s">
        <v>34</v>
      </c>
      <c r="AJ747" s="13">
        <v>10</v>
      </c>
      <c r="AK747" s="14">
        <v>0.6523634782608696</v>
      </c>
      <c r="AL747" s="4">
        <v>27.176811594202899</v>
      </c>
      <c r="AM747" s="15" t="s">
        <v>30</v>
      </c>
      <c r="AO747" s="13">
        <v>10</v>
      </c>
      <c r="AP747" s="14">
        <v>0.72965034199965806</v>
      </c>
      <c r="AQ747" s="4">
        <v>12.800005999994001</v>
      </c>
      <c r="AR747" s="15" t="s">
        <v>51</v>
      </c>
      <c r="AT747" s="13">
        <v>10</v>
      </c>
      <c r="AU747" s="14">
        <v>0.78662333333333345</v>
      </c>
      <c r="AV747" s="4">
        <v>23.133333333333333</v>
      </c>
      <c r="AW747" s="15" t="s">
        <v>51</v>
      </c>
    </row>
    <row r="748" spans="1:50" x14ac:dyDescent="0.4">
      <c r="A748" s="13">
        <v>11</v>
      </c>
      <c r="B748" s="14">
        <v>0.84047000000000005</v>
      </c>
      <c r="C748" s="4">
        <v>19.100000000000001</v>
      </c>
      <c r="D748" s="15" t="s">
        <v>30</v>
      </c>
      <c r="F748" s="13">
        <v>11</v>
      </c>
      <c r="G748" s="14">
        <v>0.97450000000000003</v>
      </c>
      <c r="H748" s="4">
        <v>33.6</v>
      </c>
      <c r="I748" s="15" t="s">
        <v>39</v>
      </c>
      <c r="K748" s="13">
        <v>11</v>
      </c>
      <c r="L748" s="14">
        <v>0.87389000000000006</v>
      </c>
      <c r="M748" s="4">
        <v>25.7</v>
      </c>
      <c r="N748" s="15" t="s">
        <v>42</v>
      </c>
      <c r="P748" s="13">
        <v>11</v>
      </c>
      <c r="Q748" s="14">
        <v>1.0570944827586206</v>
      </c>
      <c r="R748" s="4">
        <v>20.327586206896552</v>
      </c>
      <c r="S748" s="15" t="s">
        <v>30</v>
      </c>
      <c r="U748" s="13">
        <v>11</v>
      </c>
      <c r="V748" s="14">
        <v>1.1320800000000002</v>
      </c>
      <c r="W748" s="4">
        <v>28.3</v>
      </c>
      <c r="X748" s="15" t="s">
        <v>37</v>
      </c>
      <c r="Z748" s="13">
        <v>11</v>
      </c>
      <c r="AA748" s="14">
        <v>0.64180705521472403</v>
      </c>
      <c r="AB748" s="4">
        <v>11.258895705521473</v>
      </c>
      <c r="AC748" s="15" t="s">
        <v>61</v>
      </c>
      <c r="AE748" s="13">
        <v>11</v>
      </c>
      <c r="AF748" s="14">
        <v>0.78038125000000003</v>
      </c>
      <c r="AG748" s="4">
        <v>26.90625</v>
      </c>
      <c r="AH748" s="15" t="s">
        <v>26</v>
      </c>
      <c r="AJ748" s="13">
        <v>11</v>
      </c>
      <c r="AK748" s="14">
        <v>0.63296749999999991</v>
      </c>
      <c r="AL748" s="4">
        <v>6.6624999999999996</v>
      </c>
      <c r="AM748" s="15" t="s">
        <v>43</v>
      </c>
      <c r="AO748" s="13">
        <v>11</v>
      </c>
      <c r="AP748" s="14">
        <v>0.636420443999556</v>
      </c>
      <c r="AQ748" s="4">
        <v>4.300002999997</v>
      </c>
      <c r="AR748" s="15" t="s">
        <v>45</v>
      </c>
      <c r="AT748" s="13">
        <v>11</v>
      </c>
      <c r="AU748" s="14">
        <v>0.75207999999999997</v>
      </c>
      <c r="AV748" s="4">
        <v>18.8</v>
      </c>
      <c r="AW748" s="15" t="s">
        <v>40</v>
      </c>
    </row>
    <row r="749" spans="1:50" x14ac:dyDescent="0.4">
      <c r="A749" s="13">
        <v>12</v>
      </c>
      <c r="B749" s="14">
        <v>0.80085999999999991</v>
      </c>
      <c r="C749" s="4">
        <v>15.4</v>
      </c>
      <c r="D749" s="15" t="s">
        <v>21</v>
      </c>
      <c r="F749" s="13">
        <v>12</v>
      </c>
      <c r="G749" s="14">
        <v>0.87852000000000008</v>
      </c>
      <c r="H749" s="4">
        <v>36.6</v>
      </c>
      <c r="I749" s="15" t="s">
        <v>63</v>
      </c>
      <c r="K749" s="13">
        <v>12</v>
      </c>
      <c r="L749" s="14">
        <v>0.87009999999999998</v>
      </c>
      <c r="M749" s="4">
        <v>30</v>
      </c>
      <c r="N749" s="15" t="s">
        <v>38</v>
      </c>
      <c r="P749" s="13">
        <v>12</v>
      </c>
      <c r="Q749" s="14">
        <v>0.93286999999999998</v>
      </c>
      <c r="R749" s="4">
        <v>21.2</v>
      </c>
      <c r="S749" s="15" t="s">
        <v>24</v>
      </c>
      <c r="U749" s="13">
        <v>12</v>
      </c>
      <c r="V749" s="14">
        <v>0.97992999999999997</v>
      </c>
      <c r="W749" s="4">
        <v>42.6</v>
      </c>
      <c r="X749" s="15" t="s">
        <v>29</v>
      </c>
      <c r="Z749" s="13">
        <v>12</v>
      </c>
      <c r="AA749" s="14">
        <v>0.64142835016835009</v>
      </c>
      <c r="AB749" s="4">
        <v>12.334006734006733</v>
      </c>
      <c r="AC749" s="15" t="s">
        <v>49</v>
      </c>
      <c r="AE749" s="13">
        <v>12</v>
      </c>
      <c r="AF749" s="14">
        <v>0.77756562500000004</v>
      </c>
      <c r="AG749" s="4">
        <v>13.640625</v>
      </c>
      <c r="AH749" s="15" t="s">
        <v>30</v>
      </c>
      <c r="AJ749" s="13">
        <v>12</v>
      </c>
      <c r="AK749" s="14">
        <v>0.63140067961165058</v>
      </c>
      <c r="AL749" s="4">
        <v>18.567961165048544</v>
      </c>
      <c r="AM749" s="15" t="s">
        <v>33</v>
      </c>
      <c r="AO749" s="13">
        <v>12</v>
      </c>
      <c r="AP749" s="14">
        <v>0.63589033999966005</v>
      </c>
      <c r="AQ749" s="4">
        <v>18.700009999989998</v>
      </c>
      <c r="AR749" s="15" t="s">
        <v>44</v>
      </c>
      <c r="AT749" s="13">
        <v>12</v>
      </c>
      <c r="AU749" s="14">
        <v>0.70574999999999999</v>
      </c>
      <c r="AV749" s="4">
        <v>39.200000000000003</v>
      </c>
      <c r="AW749" s="15" t="s">
        <v>33</v>
      </c>
    </row>
    <row r="750" spans="1:50" x14ac:dyDescent="0.4">
      <c r="A750" s="13">
        <v>13</v>
      </c>
      <c r="B750" s="14">
        <v>0.77207999999999999</v>
      </c>
      <c r="C750" s="4">
        <v>19.3</v>
      </c>
      <c r="D750" s="15" t="s">
        <v>37</v>
      </c>
      <c r="F750" s="13">
        <v>13</v>
      </c>
      <c r="G750" s="14">
        <v>0.86075034199965805</v>
      </c>
      <c r="H750" s="4">
        <v>15.100005999994</v>
      </c>
      <c r="I750" s="15" t="s">
        <v>29</v>
      </c>
      <c r="K750" s="13">
        <v>13</v>
      </c>
      <c r="L750" s="14">
        <v>0.85217999999999994</v>
      </c>
      <c r="M750" s="4">
        <v>56.8</v>
      </c>
      <c r="N750" s="15" t="s">
        <v>54</v>
      </c>
      <c r="P750" s="13">
        <v>13</v>
      </c>
      <c r="Q750" s="14">
        <v>0.93169000000000002</v>
      </c>
      <c r="R750" s="4">
        <v>27.4</v>
      </c>
      <c r="S750" s="15" t="s">
        <v>53</v>
      </c>
      <c r="U750" s="13">
        <v>13</v>
      </c>
      <c r="V750" s="14">
        <v>0.66746558139534873</v>
      </c>
      <c r="W750" s="4">
        <v>4.5097674418604647</v>
      </c>
      <c r="X750" s="15" t="s">
        <v>49</v>
      </c>
      <c r="Z750" s="13">
        <v>13</v>
      </c>
      <c r="AA750" s="14">
        <v>0.60286999999999991</v>
      </c>
      <c r="AB750" s="4">
        <v>13.7</v>
      </c>
      <c r="AC750" s="15" t="s">
        <v>45</v>
      </c>
      <c r="AE750" s="13">
        <v>13</v>
      </c>
      <c r="AF750" s="14">
        <v>0.76777421052631578</v>
      </c>
      <c r="AG750" s="4">
        <v>22.578947368421051</v>
      </c>
      <c r="AH750" s="15" t="s">
        <v>33</v>
      </c>
      <c r="AJ750" s="13">
        <v>13</v>
      </c>
      <c r="AK750" s="14">
        <v>0.55087136690647476</v>
      </c>
      <c r="AL750" s="4">
        <v>13.76978417266187</v>
      </c>
      <c r="AM750" s="15" t="s">
        <v>26</v>
      </c>
      <c r="AO750" s="13">
        <v>13</v>
      </c>
      <c r="AP750" s="14">
        <v>0.51483999999999996</v>
      </c>
      <c r="AQ750" s="4">
        <v>6.6</v>
      </c>
      <c r="AR750" s="15" t="s">
        <v>21</v>
      </c>
      <c r="AT750" s="13">
        <v>13</v>
      </c>
      <c r="AU750" s="14">
        <v>0.67884333333333324</v>
      </c>
      <c r="AV750" s="4">
        <v>15.426666666666666</v>
      </c>
      <c r="AW750" s="15" t="s">
        <v>61</v>
      </c>
    </row>
    <row r="751" spans="1:50" x14ac:dyDescent="0.4">
      <c r="A751" s="13">
        <v>14</v>
      </c>
      <c r="B751" s="14">
        <v>0.76849000000000012</v>
      </c>
      <c r="C751" s="4">
        <v>22.6</v>
      </c>
      <c r="D751" s="15" t="s">
        <v>26</v>
      </c>
      <c r="F751" s="13">
        <v>14</v>
      </c>
      <c r="G751" s="14">
        <v>0.77903037999961988</v>
      </c>
      <c r="H751" s="4">
        <v>8.2000039999959995</v>
      </c>
      <c r="I751" s="15" t="s">
        <v>43</v>
      </c>
      <c r="K751" s="13">
        <v>14</v>
      </c>
      <c r="L751" s="14">
        <v>0.79539000000000004</v>
      </c>
      <c r="M751" s="4">
        <v>56.8</v>
      </c>
      <c r="N751" s="15" t="s">
        <v>54</v>
      </c>
      <c r="P751" s="13">
        <v>14</v>
      </c>
      <c r="Q751" s="14">
        <v>0.84664615384615383</v>
      </c>
      <c r="R751" s="4">
        <v>14.852564102564102</v>
      </c>
      <c r="S751" s="15" t="s">
        <v>54</v>
      </c>
      <c r="U751" s="13">
        <v>14</v>
      </c>
      <c r="V751" s="14">
        <v>0.62925999999999993</v>
      </c>
      <c r="W751" s="4">
        <v>12.1</v>
      </c>
      <c r="X751" s="15" t="s">
        <v>45</v>
      </c>
      <c r="Z751" s="13">
        <v>14</v>
      </c>
      <c r="AA751" s="14">
        <v>0.5595533898305084</v>
      </c>
      <c r="AB751" s="4">
        <v>31.077966101694916</v>
      </c>
      <c r="AC751" s="15" t="s">
        <v>29</v>
      </c>
      <c r="AE751" s="13">
        <v>14</v>
      </c>
      <c r="AF751" s="14">
        <v>0.76620877551020405</v>
      </c>
      <c r="AG751" s="4">
        <v>17.412244897959184</v>
      </c>
      <c r="AH751" s="15" t="s">
        <v>40</v>
      </c>
      <c r="AJ751" s="13">
        <v>14</v>
      </c>
      <c r="AK751" s="14">
        <v>0.53824000000000005</v>
      </c>
      <c r="AL751" s="20">
        <v>6.9</v>
      </c>
      <c r="AM751" s="15" t="s">
        <v>28</v>
      </c>
      <c r="AO751" s="13">
        <v>14</v>
      </c>
      <c r="AP751" s="14">
        <v>0.51303037999961998</v>
      </c>
      <c r="AQ751" s="4">
        <v>5.4000039999960006</v>
      </c>
      <c r="AR751" s="15" t="s">
        <v>31</v>
      </c>
      <c r="AT751" s="13">
        <v>14</v>
      </c>
      <c r="AU751" s="14">
        <v>0.61753037999962002</v>
      </c>
      <c r="AV751" s="4">
        <v>6.5000039999960002</v>
      </c>
      <c r="AW751" s="15" t="s">
        <v>23</v>
      </c>
    </row>
    <row r="752" spans="1:50" x14ac:dyDescent="0.4">
      <c r="A752" s="13">
        <v>15</v>
      </c>
      <c r="B752" s="14">
        <v>0.624664</v>
      </c>
      <c r="C752" s="20">
        <v>8.0079999999999991</v>
      </c>
      <c r="D752" s="18" t="s">
        <v>33</v>
      </c>
      <c r="F752" s="13">
        <v>15</v>
      </c>
      <c r="G752" s="14">
        <v>0.68808764705882342</v>
      </c>
      <c r="H752" s="4">
        <v>15.636764705882351</v>
      </c>
      <c r="I752" s="18" t="s">
        <v>31</v>
      </c>
      <c r="K752" s="13">
        <v>15</v>
      </c>
      <c r="L752" s="14">
        <v>0.79361777777777787</v>
      </c>
      <c r="M752" s="4">
        <v>10.174074074074074</v>
      </c>
      <c r="N752" s="18" t="s">
        <v>35</v>
      </c>
      <c r="P752" s="13">
        <v>15</v>
      </c>
      <c r="Q752" s="14">
        <v>0.70607999999999993</v>
      </c>
      <c r="R752" s="4">
        <v>17.649999999999999</v>
      </c>
      <c r="S752" s="18" t="s">
        <v>25</v>
      </c>
      <c r="U752" s="13">
        <v>15</v>
      </c>
      <c r="V752" s="14">
        <v>0.62487035199964791</v>
      </c>
      <c r="W752" s="20">
        <v>14.200007999992</v>
      </c>
      <c r="X752" s="18" t="s">
        <v>51</v>
      </c>
      <c r="Z752" s="13">
        <v>15</v>
      </c>
      <c r="AA752" s="14">
        <v>0.54576000000000013</v>
      </c>
      <c r="AB752" s="4">
        <v>34.1</v>
      </c>
      <c r="AC752" s="18" t="s">
        <v>21</v>
      </c>
      <c r="AE752" s="13">
        <v>15</v>
      </c>
      <c r="AF752" s="14">
        <v>0.71232000000000006</v>
      </c>
      <c r="AG752" s="4">
        <v>17.806000000000001</v>
      </c>
      <c r="AH752" s="18" t="s">
        <v>50</v>
      </c>
      <c r="AJ752" s="13">
        <v>15</v>
      </c>
      <c r="AK752" s="14">
        <v>0.49406</v>
      </c>
      <c r="AL752" s="4">
        <v>9.5</v>
      </c>
      <c r="AM752" s="18" t="s">
        <v>42</v>
      </c>
      <c r="AO752" s="13">
        <v>15</v>
      </c>
      <c r="AP752" s="14">
        <v>0.51050000000000006</v>
      </c>
      <c r="AQ752" s="4">
        <v>17.600000000000001</v>
      </c>
      <c r="AR752" s="18" t="s">
        <v>58</v>
      </c>
      <c r="AT752" s="13">
        <v>15</v>
      </c>
      <c r="AU752" s="14">
        <v>0.60064038999961011</v>
      </c>
      <c r="AV752" s="4">
        <v>7.7000049999950004</v>
      </c>
      <c r="AW752" s="18" t="s">
        <v>30</v>
      </c>
    </row>
    <row r="753" spans="1:50" x14ac:dyDescent="0.4">
      <c r="A753" s="13">
        <v>16</v>
      </c>
      <c r="B753" s="14">
        <v>0.48246558139534884</v>
      </c>
      <c r="C753" s="4">
        <v>3.2597674418604652</v>
      </c>
      <c r="D753" s="18" t="s">
        <v>45</v>
      </c>
      <c r="F753" s="13">
        <v>16</v>
      </c>
      <c r="G753" s="14">
        <v>0.66780833333333323</v>
      </c>
      <c r="H753" s="4">
        <v>4.512083333333333</v>
      </c>
      <c r="I753" s="18" t="s">
        <v>33</v>
      </c>
      <c r="K753" s="13">
        <v>16</v>
      </c>
      <c r="L753" s="14">
        <v>0.68403000000000003</v>
      </c>
      <c r="M753" s="4">
        <v>7.2</v>
      </c>
      <c r="N753" s="18" t="s">
        <v>22</v>
      </c>
      <c r="P753" s="13">
        <v>16</v>
      </c>
      <c r="Q753" s="14">
        <v>0.53282044399955608</v>
      </c>
      <c r="R753" s="4">
        <v>3.6000029999970002</v>
      </c>
      <c r="S753" s="18" t="s">
        <v>63</v>
      </c>
      <c r="U753" s="13">
        <v>16</v>
      </c>
      <c r="V753" s="14">
        <v>0.50353037999962003</v>
      </c>
      <c r="W753" s="4">
        <v>5.300003999996</v>
      </c>
      <c r="X753" s="18" t="s">
        <v>21</v>
      </c>
      <c r="Z753" s="13">
        <v>16</v>
      </c>
      <c r="AA753" s="14">
        <v>0.51251000000000013</v>
      </c>
      <c r="AB753" s="4">
        <v>18.3</v>
      </c>
      <c r="AC753" s="18" t="s">
        <v>52</v>
      </c>
      <c r="AE753" s="13">
        <v>16</v>
      </c>
      <c r="AF753" s="14">
        <v>0.62405999999999995</v>
      </c>
      <c r="AG753" s="4">
        <v>12</v>
      </c>
      <c r="AH753" s="18" t="s">
        <v>43</v>
      </c>
      <c r="AJ753" s="13">
        <v>16</v>
      </c>
      <c r="AK753" s="14">
        <v>0.47144740259740259</v>
      </c>
      <c r="AL753" s="4">
        <v>8.2701298701298693</v>
      </c>
      <c r="AM753" s="18" t="s">
        <v>22</v>
      </c>
      <c r="AO753" s="13">
        <v>16</v>
      </c>
      <c r="AP753" s="14">
        <v>0.49406</v>
      </c>
      <c r="AQ753" s="4">
        <v>9.5</v>
      </c>
      <c r="AR753" s="18" t="s">
        <v>30</v>
      </c>
      <c r="AT753" s="13">
        <v>16</v>
      </c>
      <c r="AU753" s="14">
        <v>0.53739333333333328</v>
      </c>
      <c r="AV753" s="4">
        <v>10.333333333333334</v>
      </c>
      <c r="AW753" s="18" t="s">
        <v>68</v>
      </c>
    </row>
    <row r="754" spans="1:50" ht="19.5" thickBot="1" x14ac:dyDescent="0.45">
      <c r="A754" s="13">
        <v>17</v>
      </c>
      <c r="B754" s="14">
        <v>0.46174999999999999</v>
      </c>
      <c r="C754" s="4">
        <v>8.1</v>
      </c>
      <c r="D754" s="18" t="s">
        <v>51</v>
      </c>
      <c r="F754" s="13">
        <v>17</v>
      </c>
      <c r="G754" s="14">
        <v>0.64744000000000013</v>
      </c>
      <c r="H754" s="4">
        <v>8.3000000000000007</v>
      </c>
      <c r="I754" s="18" t="s">
        <v>23</v>
      </c>
      <c r="K754" s="13">
        <v>17</v>
      </c>
      <c r="L754" s="14">
        <v>0.66045999999999994</v>
      </c>
      <c r="M754" s="4">
        <v>12.7</v>
      </c>
      <c r="N754" s="18" t="s">
        <v>27</v>
      </c>
      <c r="P754" s="13">
        <v>17</v>
      </c>
      <c r="Q754" s="14">
        <v>0.42124</v>
      </c>
      <c r="R754" s="4">
        <v>5.4</v>
      </c>
      <c r="S754" s="18" t="s">
        <v>23</v>
      </c>
      <c r="U754" s="13">
        <v>17</v>
      </c>
      <c r="V754" s="14">
        <v>0.47865087336244544</v>
      </c>
      <c r="W754" s="4">
        <v>8.3965065502183407</v>
      </c>
      <c r="X754" s="18" t="s">
        <v>19</v>
      </c>
      <c r="Z754" s="13">
        <v>17</v>
      </c>
      <c r="AA754" s="14">
        <v>0.47053999999999996</v>
      </c>
      <c r="AB754" s="4">
        <v>22.4</v>
      </c>
      <c r="AC754" s="18" t="s">
        <v>27</v>
      </c>
      <c r="AE754" s="13">
        <v>17</v>
      </c>
      <c r="AF754" s="14">
        <v>0.57003000000000004</v>
      </c>
      <c r="AG754" s="4">
        <v>6</v>
      </c>
      <c r="AH754" s="18" t="s">
        <v>28</v>
      </c>
      <c r="AJ754" s="13">
        <v>17</v>
      </c>
      <c r="AK754" s="14">
        <v>0.47086999999999996</v>
      </c>
      <c r="AL754" s="4">
        <v>10.7</v>
      </c>
      <c r="AM754" s="18" t="s">
        <v>23</v>
      </c>
      <c r="AO754" s="13">
        <v>17</v>
      </c>
      <c r="AP754" s="14">
        <v>0.49243923076923074</v>
      </c>
      <c r="AQ754" s="4">
        <v>11.19020979020979</v>
      </c>
      <c r="AR754" s="18" t="s">
        <v>53</v>
      </c>
      <c r="AT754" s="13">
        <v>17</v>
      </c>
      <c r="AU754" s="14">
        <v>0.53282044399955608</v>
      </c>
      <c r="AV754" s="20">
        <v>3.6000029999970002</v>
      </c>
      <c r="AW754" s="18" t="s">
        <v>28</v>
      </c>
    </row>
    <row r="755" spans="1:50" ht="19.5" thickBot="1" x14ac:dyDescent="0.45">
      <c r="A755" s="40">
        <v>18</v>
      </c>
      <c r="B755" s="22">
        <v>0.40762938837920487</v>
      </c>
      <c r="C755" s="23">
        <v>4.2905198776758411</v>
      </c>
      <c r="D755" s="24" t="s">
        <v>27</v>
      </c>
      <c r="F755" s="40">
        <v>18</v>
      </c>
      <c r="G755" s="22">
        <v>0.60325999999999991</v>
      </c>
      <c r="H755" s="23">
        <v>11.6</v>
      </c>
      <c r="I755" s="24" t="s">
        <v>22</v>
      </c>
      <c r="K755" s="40">
        <v>18</v>
      </c>
      <c r="L755" s="22">
        <v>0.56242044399955604</v>
      </c>
      <c r="M755" s="39">
        <v>3.800002999997</v>
      </c>
      <c r="N755" s="24" t="s">
        <v>19</v>
      </c>
      <c r="P755" s="40">
        <v>18</v>
      </c>
      <c r="Q755" s="54">
        <v>0.40877181818181818</v>
      </c>
      <c r="R755" s="23">
        <v>4.3025454545454549</v>
      </c>
      <c r="S755" s="24" t="s">
        <v>31</v>
      </c>
      <c r="U755" s="40">
        <v>18</v>
      </c>
      <c r="V755" s="22">
        <v>0.37444</v>
      </c>
      <c r="W755" s="23">
        <v>4.8</v>
      </c>
      <c r="X755" s="24" t="s">
        <v>27</v>
      </c>
      <c r="Z755" s="40">
        <v>18</v>
      </c>
      <c r="AA755" s="22">
        <v>0.45783032199967794</v>
      </c>
      <c r="AB755" s="23">
        <v>19.900013999985998</v>
      </c>
      <c r="AC755" s="24" t="s">
        <v>31</v>
      </c>
      <c r="AE755" s="40">
        <v>18</v>
      </c>
      <c r="AF755" s="22">
        <v>0.30721443155452438</v>
      </c>
      <c r="AG755" s="39">
        <v>2.0756380510440837</v>
      </c>
      <c r="AH755" s="24" t="s">
        <v>23</v>
      </c>
      <c r="AJ755" s="40">
        <v>18</v>
      </c>
      <c r="AK755" s="22">
        <v>0.44380000000000003</v>
      </c>
      <c r="AL755" s="23">
        <v>15.3</v>
      </c>
      <c r="AM755" s="24" t="s">
        <v>50</v>
      </c>
      <c r="AO755" s="40">
        <v>18</v>
      </c>
      <c r="AP755" s="22">
        <v>0.45608035999964003</v>
      </c>
      <c r="AQ755" s="23">
        <v>11.400008999991</v>
      </c>
      <c r="AR755" s="24" t="s">
        <v>36</v>
      </c>
      <c r="AT755" s="40">
        <v>18</v>
      </c>
      <c r="AU755" s="22">
        <v>0.51305000000000001</v>
      </c>
      <c r="AV755" s="23">
        <v>9</v>
      </c>
      <c r="AW755" s="24" t="s">
        <v>48</v>
      </c>
    </row>
    <row r="756" spans="1:50" x14ac:dyDescent="0.4">
      <c r="A756" s="27">
        <v>19</v>
      </c>
      <c r="B756" s="14">
        <v>0.31</v>
      </c>
      <c r="C756" s="4">
        <v>148.30000000000001</v>
      </c>
      <c r="D756" s="28" t="s">
        <v>50</v>
      </c>
      <c r="E756" s="29"/>
      <c r="F756" s="27">
        <v>19</v>
      </c>
      <c r="G756" s="14">
        <v>0.31</v>
      </c>
      <c r="H756" s="4">
        <v>132.1</v>
      </c>
      <c r="I756" s="28" t="s">
        <v>48</v>
      </c>
      <c r="J756" s="29"/>
      <c r="K756" s="27">
        <v>19</v>
      </c>
      <c r="L756" s="14">
        <v>0.31</v>
      </c>
      <c r="M756" s="4">
        <v>63.166666666666664</v>
      </c>
      <c r="N756" s="28" t="s">
        <v>49</v>
      </c>
      <c r="O756" s="29"/>
      <c r="P756" s="27">
        <v>19</v>
      </c>
      <c r="Q756" s="14">
        <v>0.31</v>
      </c>
      <c r="R756" s="4">
        <v>543.4</v>
      </c>
      <c r="S756" s="28" t="s">
        <v>60</v>
      </c>
      <c r="T756" s="29"/>
      <c r="U756" s="27">
        <v>19</v>
      </c>
      <c r="V756" s="14">
        <v>0.31</v>
      </c>
      <c r="W756" s="4">
        <v>88.523809523809518</v>
      </c>
      <c r="X756" s="28" t="s">
        <v>26</v>
      </c>
      <c r="Y756" s="29"/>
      <c r="Z756" s="27">
        <v>19</v>
      </c>
      <c r="AA756" s="14">
        <v>0.31</v>
      </c>
      <c r="AB756" s="4">
        <v>51.1</v>
      </c>
      <c r="AC756" s="28" t="s">
        <v>38</v>
      </c>
      <c r="AD756" s="29"/>
      <c r="AE756" s="27">
        <v>19</v>
      </c>
      <c r="AF756" s="14">
        <v>0.31</v>
      </c>
      <c r="AG756" s="4">
        <v>215.1</v>
      </c>
      <c r="AH756" s="28" t="s">
        <v>29</v>
      </c>
      <c r="AI756" s="29"/>
      <c r="AJ756" s="27">
        <v>19</v>
      </c>
      <c r="AK756" s="14">
        <v>0.31</v>
      </c>
      <c r="AL756" s="4">
        <v>120.8</v>
      </c>
      <c r="AM756" s="28" t="s">
        <v>40</v>
      </c>
      <c r="AN756" s="29"/>
      <c r="AO756" s="27">
        <v>19</v>
      </c>
      <c r="AP756" s="14">
        <v>0.31</v>
      </c>
      <c r="AQ756" s="4">
        <v>130.6</v>
      </c>
      <c r="AR756" s="28" t="s">
        <v>26</v>
      </c>
      <c r="AS756" s="29"/>
      <c r="AT756" s="27">
        <v>19</v>
      </c>
      <c r="AU756" s="14">
        <v>0.31</v>
      </c>
      <c r="AV756" s="4">
        <v>266.2</v>
      </c>
      <c r="AW756" s="28" t="s">
        <v>63</v>
      </c>
      <c r="AX756" s="29"/>
    </row>
    <row r="757" spans="1:50" x14ac:dyDescent="0.4">
      <c r="A757" s="27">
        <v>20</v>
      </c>
      <c r="B757" s="14">
        <v>0.3</v>
      </c>
      <c r="C757" s="4">
        <v>145.34285714285716</v>
      </c>
      <c r="D757" s="28" t="s">
        <v>43</v>
      </c>
      <c r="E757" s="30"/>
      <c r="F757" s="27">
        <v>20</v>
      </c>
      <c r="G757" s="14">
        <v>0.3</v>
      </c>
      <c r="H757" s="4">
        <v>129.6</v>
      </c>
      <c r="I757" s="28" t="s">
        <v>26</v>
      </c>
      <c r="J757" s="30"/>
      <c r="K757" s="27">
        <v>20</v>
      </c>
      <c r="L757" s="14">
        <v>0.3</v>
      </c>
      <c r="M757" s="4">
        <v>67.000021999978003</v>
      </c>
      <c r="N757" s="28" t="s">
        <v>45</v>
      </c>
      <c r="O757" s="30"/>
      <c r="P757" s="27">
        <v>20</v>
      </c>
      <c r="Q757" s="14">
        <v>0.3</v>
      </c>
      <c r="R757" s="4">
        <v>137.31428571428572</v>
      </c>
      <c r="S757" s="28" t="s">
        <v>38</v>
      </c>
      <c r="T757" s="30"/>
      <c r="U757" s="27">
        <v>20</v>
      </c>
      <c r="V757" s="14">
        <v>0.3</v>
      </c>
      <c r="W757" s="4">
        <v>108.10625</v>
      </c>
      <c r="X757" s="28" t="s">
        <v>22</v>
      </c>
      <c r="Y757" s="30"/>
      <c r="Z757" s="27">
        <v>20</v>
      </c>
      <c r="AA757" s="14">
        <v>0.3</v>
      </c>
      <c r="AB757" s="4">
        <v>76</v>
      </c>
      <c r="AC757" s="28" t="s">
        <v>42</v>
      </c>
      <c r="AD757" s="30"/>
      <c r="AE757" s="27">
        <v>20</v>
      </c>
      <c r="AF757" s="14">
        <v>0.3</v>
      </c>
      <c r="AG757" s="4">
        <v>238.3</v>
      </c>
      <c r="AH757" s="28" t="s">
        <v>35</v>
      </c>
      <c r="AI757" s="30"/>
      <c r="AJ757" s="27">
        <v>20</v>
      </c>
      <c r="AK757" s="14">
        <v>0.3</v>
      </c>
      <c r="AL757" s="4">
        <v>129.5</v>
      </c>
      <c r="AM757" s="28" t="s">
        <v>46</v>
      </c>
      <c r="AN757" s="30"/>
      <c r="AO757" s="27">
        <v>20</v>
      </c>
      <c r="AP757" s="14">
        <v>0.3</v>
      </c>
      <c r="AQ757" s="4">
        <v>348.3</v>
      </c>
      <c r="AR757" s="28" t="s">
        <v>47</v>
      </c>
      <c r="AS757" s="30"/>
      <c r="AT757" s="27">
        <v>20</v>
      </c>
      <c r="AU757" s="14">
        <v>0.3</v>
      </c>
      <c r="AV757" s="4">
        <v>162</v>
      </c>
      <c r="AW757" s="28" t="s">
        <v>46</v>
      </c>
      <c r="AX757" s="30"/>
    </row>
    <row r="758" spans="1:50" x14ac:dyDescent="0.4">
      <c r="A758" s="27">
        <v>21</v>
      </c>
      <c r="B758" s="14">
        <v>0.28999999999999998</v>
      </c>
      <c r="C758" s="4">
        <v>237.4</v>
      </c>
      <c r="D758" s="28" t="s">
        <v>42</v>
      </c>
      <c r="E758" s="31"/>
      <c r="F758" s="27">
        <v>21</v>
      </c>
      <c r="G758" s="14">
        <v>0.28999999999999998</v>
      </c>
      <c r="H758" s="4">
        <v>274.3</v>
      </c>
      <c r="I758" s="28" t="s">
        <v>45</v>
      </c>
      <c r="J758" s="31"/>
      <c r="K758" s="27">
        <v>21</v>
      </c>
      <c r="L758" s="14">
        <v>0.28999999999999998</v>
      </c>
      <c r="M758" s="4">
        <v>64.2</v>
      </c>
      <c r="N758" s="28" t="s">
        <v>26</v>
      </c>
      <c r="O758" s="31"/>
      <c r="P758" s="27">
        <v>21</v>
      </c>
      <c r="Q758" s="14">
        <v>0.28999999999999998</v>
      </c>
      <c r="R758" s="4">
        <v>113.4</v>
      </c>
      <c r="S758" s="28" t="s">
        <v>35</v>
      </c>
      <c r="T758" s="31"/>
      <c r="U758" s="27">
        <v>21</v>
      </c>
      <c r="V758" s="14">
        <v>0.28999999999999998</v>
      </c>
      <c r="W758" s="4">
        <v>109.05</v>
      </c>
      <c r="X758" s="28" t="s">
        <v>33</v>
      </c>
      <c r="Y758" s="31"/>
      <c r="Z758" s="27">
        <v>21</v>
      </c>
      <c r="AA758" s="14">
        <v>0.28999999999999998</v>
      </c>
      <c r="AB758" s="4">
        <v>57.2</v>
      </c>
      <c r="AC758" s="28" t="s">
        <v>68</v>
      </c>
      <c r="AD758" s="31"/>
      <c r="AE758" s="27">
        <v>21</v>
      </c>
      <c r="AF758" s="14">
        <v>0.28999999999999998</v>
      </c>
      <c r="AG758" s="4">
        <v>224</v>
      </c>
      <c r="AH758" s="28" t="s">
        <v>21</v>
      </c>
      <c r="AI758" s="31"/>
      <c r="AJ758" s="27">
        <v>21</v>
      </c>
      <c r="AK758" s="14">
        <v>0.28999999999999998</v>
      </c>
      <c r="AL758" s="4">
        <v>147.4</v>
      </c>
      <c r="AM758" s="28" t="s">
        <v>19</v>
      </c>
      <c r="AN758" s="31"/>
      <c r="AO758" s="27">
        <v>21</v>
      </c>
      <c r="AP758" s="14">
        <v>0.28999999999999998</v>
      </c>
      <c r="AQ758" s="4">
        <v>219.5</v>
      </c>
      <c r="AR758" s="28" t="s">
        <v>50</v>
      </c>
      <c r="AS758" s="31"/>
      <c r="AT758" s="27">
        <v>21</v>
      </c>
      <c r="AU758" s="14">
        <v>0.28999999999999998</v>
      </c>
      <c r="AV758" s="4">
        <v>146.5</v>
      </c>
      <c r="AW758" s="28" t="s">
        <v>25</v>
      </c>
      <c r="AX758" s="31"/>
    </row>
    <row r="759" spans="1:50" x14ac:dyDescent="0.4">
      <c r="A759" s="27">
        <v>22</v>
      </c>
      <c r="B759" s="14">
        <v>0.28000000000000003</v>
      </c>
      <c r="C759" s="4">
        <v>122.5</v>
      </c>
      <c r="D759" s="28" t="s">
        <v>25</v>
      </c>
      <c r="E759" s="32"/>
      <c r="F759" s="27">
        <v>22</v>
      </c>
      <c r="G759" s="14">
        <v>0.28000000000000003</v>
      </c>
      <c r="H759" s="4">
        <v>169.50002399997601</v>
      </c>
      <c r="I759" s="28" t="s">
        <v>30</v>
      </c>
      <c r="J759" s="32"/>
      <c r="K759" s="27">
        <v>22</v>
      </c>
      <c r="L759" s="14">
        <v>0.28000000000000003</v>
      </c>
      <c r="M759" s="4">
        <v>255.6</v>
      </c>
      <c r="N759" s="28" t="s">
        <v>31</v>
      </c>
      <c r="O759" s="32"/>
      <c r="P759" s="27">
        <v>22</v>
      </c>
      <c r="Q759" s="14">
        <v>0.28000000000000003</v>
      </c>
      <c r="R759" s="4">
        <v>133.4</v>
      </c>
      <c r="S759" s="28" t="s">
        <v>34</v>
      </c>
      <c r="T759" s="32"/>
      <c r="U759" s="27">
        <v>22</v>
      </c>
      <c r="V759" s="14">
        <v>0.28000000000000003</v>
      </c>
      <c r="W759" s="4">
        <v>186</v>
      </c>
      <c r="X759" s="28" t="s">
        <v>48</v>
      </c>
      <c r="Y759" s="32"/>
      <c r="Z759" s="27">
        <v>22</v>
      </c>
      <c r="AA759" s="14">
        <v>0.28000000000000003</v>
      </c>
      <c r="AB759" s="4">
        <v>57.3</v>
      </c>
      <c r="AC759" s="28" t="s">
        <v>48</v>
      </c>
      <c r="AD759" s="32"/>
      <c r="AE759" s="27">
        <v>22</v>
      </c>
      <c r="AF759" s="14">
        <v>0.28000000000000003</v>
      </c>
      <c r="AG759" s="4">
        <v>0</v>
      </c>
      <c r="AH759" s="28" t="s">
        <v>62</v>
      </c>
      <c r="AI759" s="32"/>
      <c r="AJ759" s="27">
        <v>22</v>
      </c>
      <c r="AK759" s="14">
        <v>0.28000000000000003</v>
      </c>
      <c r="AL759" s="4">
        <v>279.7</v>
      </c>
      <c r="AM759" s="28" t="s">
        <v>63</v>
      </c>
      <c r="AN759" s="32"/>
      <c r="AO759" s="27">
        <v>22</v>
      </c>
      <c r="AP759" s="14">
        <v>0.28000000000000003</v>
      </c>
      <c r="AQ759" s="4">
        <v>155.80000000000001</v>
      </c>
      <c r="AR759" s="28" t="s">
        <v>19</v>
      </c>
      <c r="AS759" s="32"/>
      <c r="AT759" s="27">
        <v>22</v>
      </c>
      <c r="AU759" s="14">
        <v>0.28000000000000003</v>
      </c>
      <c r="AV759" s="4">
        <v>160.80000000000001</v>
      </c>
      <c r="AW759" s="28" t="s">
        <v>52</v>
      </c>
      <c r="AX759" s="32"/>
    </row>
    <row r="760" spans="1:50" x14ac:dyDescent="0.4">
      <c r="A760" s="27">
        <v>23</v>
      </c>
      <c r="B760" s="14">
        <v>0.27</v>
      </c>
      <c r="C760" s="4">
        <v>445.1</v>
      </c>
      <c r="D760" s="28" t="s">
        <v>24</v>
      </c>
      <c r="E760" s="32"/>
      <c r="F760" s="27">
        <v>23</v>
      </c>
      <c r="G760" s="14">
        <v>0.27</v>
      </c>
      <c r="H760" s="4">
        <v>368.9</v>
      </c>
      <c r="I760" s="28" t="s">
        <v>65</v>
      </c>
      <c r="J760" s="32"/>
      <c r="K760" s="27">
        <v>23</v>
      </c>
      <c r="L760" s="14">
        <v>0.27</v>
      </c>
      <c r="M760" s="4">
        <v>77.7</v>
      </c>
      <c r="N760" s="28" t="s">
        <v>39</v>
      </c>
      <c r="O760" s="32"/>
      <c r="P760" s="27">
        <v>23</v>
      </c>
      <c r="Q760" s="14">
        <v>0.27</v>
      </c>
      <c r="R760" s="4">
        <v>624.9</v>
      </c>
      <c r="S760" s="28" t="s">
        <v>40</v>
      </c>
      <c r="T760" s="32"/>
      <c r="U760" s="27">
        <v>23</v>
      </c>
      <c r="V760" s="14">
        <v>0.27</v>
      </c>
      <c r="W760" s="4">
        <v>114.52</v>
      </c>
      <c r="X760" s="28" t="s">
        <v>61</v>
      </c>
      <c r="Y760" s="32"/>
      <c r="Z760" s="27">
        <v>23</v>
      </c>
      <c r="AA760" s="14">
        <v>0.27</v>
      </c>
      <c r="AB760" s="4">
        <v>61</v>
      </c>
      <c r="AC760" s="28" t="s">
        <v>37</v>
      </c>
      <c r="AD760" s="32"/>
      <c r="AE760" s="27">
        <v>23</v>
      </c>
      <c r="AF760" s="14">
        <v>0.27</v>
      </c>
      <c r="AG760" s="4">
        <v>0</v>
      </c>
      <c r="AH760" s="28" t="s">
        <v>62</v>
      </c>
      <c r="AI760" s="32"/>
      <c r="AJ760" s="27">
        <v>23</v>
      </c>
      <c r="AK760" s="14">
        <v>0.27</v>
      </c>
      <c r="AL760" s="4">
        <v>170.86363636363637</v>
      </c>
      <c r="AM760" s="28" t="s">
        <v>27</v>
      </c>
      <c r="AN760" s="32"/>
      <c r="AO760" s="27">
        <v>23</v>
      </c>
      <c r="AP760" s="14">
        <v>0.27</v>
      </c>
      <c r="AQ760" s="4">
        <v>160.200024999975</v>
      </c>
      <c r="AR760" s="28" t="s">
        <v>35</v>
      </c>
      <c r="AS760" s="32"/>
      <c r="AT760" s="27">
        <v>23</v>
      </c>
      <c r="AU760" s="14">
        <v>0.27</v>
      </c>
      <c r="AV760" s="4">
        <v>443.6</v>
      </c>
      <c r="AW760" s="28" t="s">
        <v>50</v>
      </c>
      <c r="AX760" s="32"/>
    </row>
    <row r="761" spans="1:50" x14ac:dyDescent="0.4">
      <c r="A761" s="27">
        <v>24</v>
      </c>
      <c r="B761" s="14">
        <v>0.26</v>
      </c>
      <c r="C761" s="4">
        <v>144.80000000000001</v>
      </c>
      <c r="D761" s="41" t="s">
        <v>22</v>
      </c>
      <c r="E761" s="32"/>
      <c r="F761" s="27">
        <v>24</v>
      </c>
      <c r="G761" s="14">
        <v>0.26</v>
      </c>
      <c r="H761" s="4">
        <v>274.5</v>
      </c>
      <c r="I761" s="41" t="s">
        <v>21</v>
      </c>
      <c r="J761" s="32"/>
      <c r="K761" s="27">
        <v>24</v>
      </c>
      <c r="L761" s="14">
        <v>0.26</v>
      </c>
      <c r="M761" s="4">
        <v>164</v>
      </c>
      <c r="N761" s="41" t="s">
        <v>52</v>
      </c>
      <c r="O761" s="32"/>
      <c r="P761" s="27">
        <v>24</v>
      </c>
      <c r="Q761" s="14">
        <v>0.26</v>
      </c>
      <c r="R761" s="4">
        <v>471.6</v>
      </c>
      <c r="S761" s="41" t="s">
        <v>29</v>
      </c>
      <c r="T761" s="32"/>
      <c r="U761" s="27">
        <v>24</v>
      </c>
      <c r="V761" s="14">
        <v>0.26</v>
      </c>
      <c r="W761" s="4">
        <v>99.3</v>
      </c>
      <c r="X761" s="41" t="s">
        <v>54</v>
      </c>
      <c r="Y761" s="32"/>
      <c r="Z761" s="27">
        <v>24</v>
      </c>
      <c r="AA761" s="14">
        <v>0.26</v>
      </c>
      <c r="AB761" s="4">
        <v>62.500025999974</v>
      </c>
      <c r="AC761" s="41" t="s">
        <v>40</v>
      </c>
      <c r="AD761" s="32"/>
      <c r="AE761" s="27">
        <v>24</v>
      </c>
      <c r="AF761" s="14">
        <v>0.26</v>
      </c>
      <c r="AG761" s="4">
        <v>0</v>
      </c>
      <c r="AH761" s="41" t="s">
        <v>62</v>
      </c>
      <c r="AI761" s="32"/>
      <c r="AJ761" s="27">
        <v>24</v>
      </c>
      <c r="AK761" s="14">
        <v>0.26</v>
      </c>
      <c r="AL761" s="4">
        <v>170.9</v>
      </c>
      <c r="AM761" s="41" t="s">
        <v>51</v>
      </c>
      <c r="AN761" s="32"/>
      <c r="AO761" s="27">
        <v>24</v>
      </c>
      <c r="AP761" s="14">
        <v>0.26</v>
      </c>
      <c r="AQ761" s="4">
        <v>254.3</v>
      </c>
      <c r="AR761" s="41" t="s">
        <v>37</v>
      </c>
      <c r="AS761" s="32"/>
      <c r="AT761" s="27">
        <v>24</v>
      </c>
      <c r="AU761" s="14">
        <v>0.26</v>
      </c>
      <c r="AV761" s="4">
        <v>372.7</v>
      </c>
      <c r="AW761" s="41" t="s">
        <v>42</v>
      </c>
      <c r="AX761" s="32"/>
    </row>
    <row r="762" spans="1:50" ht="19.5" thickBot="1" x14ac:dyDescent="0.45">
      <c r="A762" s="27">
        <v>25</v>
      </c>
      <c r="B762" s="14">
        <v>0.25</v>
      </c>
      <c r="C762" s="4">
        <v>178.05</v>
      </c>
      <c r="D762" s="41" t="s">
        <v>28</v>
      </c>
      <c r="E762" s="33"/>
      <c r="F762" s="27">
        <v>25</v>
      </c>
      <c r="G762" s="14">
        <v>0.25</v>
      </c>
      <c r="H762" s="4">
        <v>194.5</v>
      </c>
      <c r="I762" s="41" t="s">
        <v>52</v>
      </c>
      <c r="J762" s="33"/>
      <c r="K762" s="27">
        <v>25</v>
      </c>
      <c r="L762" s="14">
        <v>0.25</v>
      </c>
      <c r="M762" s="4">
        <v>141.90002699997299</v>
      </c>
      <c r="N762" s="41" t="s">
        <v>30</v>
      </c>
      <c r="O762" s="33"/>
      <c r="P762" s="27">
        <v>25</v>
      </c>
      <c r="Q762" s="14">
        <v>0.25</v>
      </c>
      <c r="R762" s="4">
        <v>595.1</v>
      </c>
      <c r="S762" s="41" t="s">
        <v>21</v>
      </c>
      <c r="T762" s="33"/>
      <c r="U762" s="27">
        <v>25</v>
      </c>
      <c r="V762" s="14">
        <v>0.25</v>
      </c>
      <c r="W762" s="4">
        <v>129.69999999999999</v>
      </c>
      <c r="X762" s="41" t="s">
        <v>25</v>
      </c>
      <c r="Y762" s="33"/>
      <c r="Z762" s="27">
        <v>25</v>
      </c>
      <c r="AA762" s="14">
        <v>0.25</v>
      </c>
      <c r="AB762" s="4">
        <v>110.4</v>
      </c>
      <c r="AC762" s="41" t="s">
        <v>23</v>
      </c>
      <c r="AD762" s="33"/>
      <c r="AE762" s="27">
        <v>25</v>
      </c>
      <c r="AF762" s="14">
        <v>0.25</v>
      </c>
      <c r="AG762" s="4">
        <v>0</v>
      </c>
      <c r="AH762" s="41" t="s">
        <v>62</v>
      </c>
      <c r="AI762" s="55"/>
      <c r="AJ762" s="27">
        <v>25</v>
      </c>
      <c r="AK762" s="14">
        <v>0.25</v>
      </c>
      <c r="AL762" s="4">
        <v>174.6</v>
      </c>
      <c r="AM762" s="41" t="s">
        <v>54</v>
      </c>
      <c r="AN762" s="33"/>
      <c r="AO762" s="27">
        <v>25</v>
      </c>
      <c r="AP762" s="14">
        <v>0.25</v>
      </c>
      <c r="AQ762" s="4">
        <v>250.3</v>
      </c>
      <c r="AR762" s="41" t="s">
        <v>63</v>
      </c>
      <c r="AS762" s="33"/>
      <c r="AT762" s="27">
        <v>25</v>
      </c>
      <c r="AU762" s="14">
        <v>0.25</v>
      </c>
      <c r="AV762" s="4">
        <v>255.2</v>
      </c>
      <c r="AW762" s="41" t="s">
        <v>34</v>
      </c>
      <c r="AX762" s="33"/>
    </row>
    <row r="763" spans="1:50" ht="19.5" thickBot="1" x14ac:dyDescent="0.45">
      <c r="A763" s="27">
        <v>26</v>
      </c>
      <c r="B763" s="14">
        <v>0.24</v>
      </c>
      <c r="C763" s="4">
        <v>318.60000000000002</v>
      </c>
      <c r="D763" s="28" t="s">
        <v>34</v>
      </c>
      <c r="E763" s="35"/>
      <c r="F763" s="27">
        <v>26</v>
      </c>
      <c r="G763" s="14">
        <v>0.24</v>
      </c>
      <c r="H763" s="4">
        <v>508.50002799997202</v>
      </c>
      <c r="I763" s="28" t="s">
        <v>60</v>
      </c>
      <c r="J763" s="35"/>
      <c r="K763" s="27">
        <v>26</v>
      </c>
      <c r="L763" s="14">
        <v>0.24</v>
      </c>
      <c r="M763" s="4">
        <v>189.5</v>
      </c>
      <c r="N763" s="28" t="s">
        <v>33</v>
      </c>
      <c r="O763" s="35"/>
      <c r="P763" s="27">
        <v>26</v>
      </c>
      <c r="Q763" s="14">
        <v>0.24</v>
      </c>
      <c r="R763" s="4">
        <v>555.5</v>
      </c>
      <c r="S763" s="28" t="s">
        <v>37</v>
      </c>
      <c r="T763" s="35"/>
      <c r="U763" s="27">
        <v>26</v>
      </c>
      <c r="V763" s="14">
        <v>0.24</v>
      </c>
      <c r="W763" s="4">
        <v>201.60002799997199</v>
      </c>
      <c r="X763" s="28" t="s">
        <v>28</v>
      </c>
      <c r="Y763" s="35"/>
      <c r="Z763" s="27">
        <v>26</v>
      </c>
      <c r="AA763" s="14">
        <v>0.24</v>
      </c>
      <c r="AB763" s="4">
        <v>64.8</v>
      </c>
      <c r="AC763" s="28" t="s">
        <v>34</v>
      </c>
      <c r="AD763" s="35"/>
      <c r="AE763" s="27">
        <v>26</v>
      </c>
      <c r="AF763" s="14">
        <v>0.24</v>
      </c>
      <c r="AG763" s="4">
        <v>0</v>
      </c>
      <c r="AH763" s="41" t="s">
        <v>62</v>
      </c>
      <c r="AI763" s="35"/>
      <c r="AJ763" s="27">
        <v>26</v>
      </c>
      <c r="AK763" s="14">
        <v>0.24</v>
      </c>
      <c r="AL763" s="4">
        <v>220.1</v>
      </c>
      <c r="AM763" s="28" t="s">
        <v>45</v>
      </c>
      <c r="AN763" s="35"/>
      <c r="AO763" s="27">
        <v>26</v>
      </c>
      <c r="AP763" s="14">
        <v>0.24</v>
      </c>
      <c r="AQ763" s="4">
        <v>246.5</v>
      </c>
      <c r="AR763" s="28" t="s">
        <v>49</v>
      </c>
      <c r="AS763" s="35"/>
      <c r="AT763" s="27">
        <v>26</v>
      </c>
      <c r="AU763" s="14">
        <v>0.24</v>
      </c>
      <c r="AV763" s="4">
        <v>305.39999999999998</v>
      </c>
      <c r="AW763" s="28" t="s">
        <v>60</v>
      </c>
      <c r="AX763" s="35"/>
    </row>
    <row r="764" spans="1:50" x14ac:dyDescent="0.4">
      <c r="A764" s="27">
        <v>27</v>
      </c>
      <c r="B764" s="14">
        <v>0.23</v>
      </c>
      <c r="C764" s="4">
        <v>398.3</v>
      </c>
      <c r="D764" s="28" t="s">
        <v>38</v>
      </c>
      <c r="E764" s="36"/>
      <c r="F764" s="27">
        <v>27</v>
      </c>
      <c r="G764" s="14">
        <v>0.23</v>
      </c>
      <c r="H764" s="4">
        <v>252.9</v>
      </c>
      <c r="I764" s="28" t="s">
        <v>19</v>
      </c>
      <c r="J764" s="36"/>
      <c r="K764" s="27">
        <v>27</v>
      </c>
      <c r="L764" s="14">
        <v>0.23</v>
      </c>
      <c r="M764" s="4">
        <v>114.8</v>
      </c>
      <c r="N764" s="28" t="s">
        <v>25</v>
      </c>
      <c r="O764" s="36"/>
      <c r="P764" s="27">
        <v>27</v>
      </c>
      <c r="Q764" s="14">
        <v>0.23</v>
      </c>
      <c r="R764" s="4">
        <v>213.5</v>
      </c>
      <c r="S764" s="28" t="s">
        <v>52</v>
      </c>
      <c r="T764" s="36"/>
      <c r="U764" s="27">
        <v>27</v>
      </c>
      <c r="V764" s="14">
        <v>0.23</v>
      </c>
      <c r="W764" s="4">
        <v>200.7</v>
      </c>
      <c r="X764" s="28" t="s">
        <v>42</v>
      </c>
      <c r="Y764" s="36"/>
      <c r="Z764" s="27">
        <v>27</v>
      </c>
      <c r="AA764" s="14">
        <v>0.23</v>
      </c>
      <c r="AB764" s="4">
        <v>77.400000000000006</v>
      </c>
      <c r="AC764" s="28" t="s">
        <v>36</v>
      </c>
      <c r="AD764" s="36"/>
      <c r="AE764" s="27">
        <v>27</v>
      </c>
      <c r="AF764" s="14">
        <v>0.23</v>
      </c>
      <c r="AG764" s="4">
        <v>0</v>
      </c>
      <c r="AH764" s="28" t="s">
        <v>62</v>
      </c>
      <c r="AI764" s="36"/>
      <c r="AJ764" s="27">
        <v>27</v>
      </c>
      <c r="AK764" s="14">
        <v>0.23</v>
      </c>
      <c r="AL764" s="4">
        <v>479.5</v>
      </c>
      <c r="AM764" s="28" t="s">
        <v>21</v>
      </c>
      <c r="AN764" s="36"/>
      <c r="AO764" s="27">
        <v>27</v>
      </c>
      <c r="AP764" s="14">
        <v>0.23</v>
      </c>
      <c r="AQ764" s="4">
        <v>327</v>
      </c>
      <c r="AR764" s="28" t="s">
        <v>61</v>
      </c>
      <c r="AS764" s="36"/>
      <c r="AT764" s="27">
        <v>27</v>
      </c>
      <c r="AU764" s="14">
        <v>0.23</v>
      </c>
      <c r="AV764" s="4">
        <v>278.10000000000002</v>
      </c>
      <c r="AW764" s="28" t="s">
        <v>21</v>
      </c>
      <c r="AX764" s="36"/>
    </row>
    <row r="765" spans="1:50" x14ac:dyDescent="0.4">
      <c r="A765" s="27">
        <v>28</v>
      </c>
      <c r="B765" s="14">
        <v>0.22</v>
      </c>
      <c r="C765" s="4">
        <v>531.1</v>
      </c>
      <c r="D765" s="28" t="s">
        <v>35</v>
      </c>
      <c r="F765" s="27">
        <v>28</v>
      </c>
      <c r="G765" s="14">
        <v>0.22</v>
      </c>
      <c r="H765" s="4">
        <v>316.10000000000002</v>
      </c>
      <c r="I765" s="28" t="s">
        <v>40</v>
      </c>
      <c r="K765" s="27">
        <v>28</v>
      </c>
      <c r="L765" s="14">
        <v>0.22</v>
      </c>
      <c r="M765" s="4">
        <v>172.30002999997001</v>
      </c>
      <c r="N765" s="28" t="s">
        <v>28</v>
      </c>
      <c r="P765" s="27">
        <v>28</v>
      </c>
      <c r="Q765" s="14">
        <v>0.22</v>
      </c>
      <c r="R765" s="4">
        <v>218.6</v>
      </c>
      <c r="S765" s="28" t="s">
        <v>43</v>
      </c>
      <c r="U765" s="27">
        <v>28</v>
      </c>
      <c r="V765" s="14">
        <v>0.22</v>
      </c>
      <c r="W765" s="4">
        <v>233.3</v>
      </c>
      <c r="X765" s="28" t="s">
        <v>46</v>
      </c>
      <c r="Z765" s="27">
        <v>28</v>
      </c>
      <c r="AA765" s="14">
        <v>0.22</v>
      </c>
      <c r="AB765" s="4">
        <v>122.9</v>
      </c>
      <c r="AC765" s="28" t="s">
        <v>24</v>
      </c>
      <c r="AE765" s="27">
        <v>28</v>
      </c>
      <c r="AF765" s="14">
        <v>0.22</v>
      </c>
      <c r="AG765" s="4">
        <v>0</v>
      </c>
      <c r="AH765" s="28" t="s">
        <v>62</v>
      </c>
      <c r="AJ765" s="27">
        <v>28</v>
      </c>
      <c r="AK765" s="14">
        <v>0.22</v>
      </c>
      <c r="AL765" s="4">
        <v>327.9</v>
      </c>
      <c r="AM765" s="28" t="s">
        <v>37</v>
      </c>
      <c r="AO765" s="27">
        <v>28</v>
      </c>
      <c r="AP765" s="14">
        <v>0.22</v>
      </c>
      <c r="AQ765" s="4">
        <v>242.7</v>
      </c>
      <c r="AR765" s="28" t="s">
        <v>87</v>
      </c>
      <c r="AT765" s="27">
        <v>28</v>
      </c>
      <c r="AU765" s="14">
        <v>0.22</v>
      </c>
      <c r="AV765" s="4">
        <v>303.8</v>
      </c>
      <c r="AW765" s="28" t="s">
        <v>37</v>
      </c>
    </row>
    <row r="766" spans="1:50" x14ac:dyDescent="0.4">
      <c r="A766" s="27">
        <v>29</v>
      </c>
      <c r="B766" s="14">
        <v>0.21</v>
      </c>
      <c r="C766" s="4">
        <v>0</v>
      </c>
      <c r="D766" s="28" t="s">
        <v>62</v>
      </c>
      <c r="F766" s="27">
        <v>29</v>
      </c>
      <c r="G766" s="14">
        <v>0.21</v>
      </c>
      <c r="H766" s="4">
        <v>411.5</v>
      </c>
      <c r="I766" s="28" t="s">
        <v>28</v>
      </c>
      <c r="K766" s="27">
        <v>29</v>
      </c>
      <c r="L766" s="14">
        <v>0.21</v>
      </c>
      <c r="M766" s="4">
        <v>199.8</v>
      </c>
      <c r="N766" s="28" t="s">
        <v>41</v>
      </c>
      <c r="P766" s="27">
        <v>29</v>
      </c>
      <c r="Q766" s="14">
        <v>0.21</v>
      </c>
      <c r="R766" s="4">
        <v>224</v>
      </c>
      <c r="S766" s="28" t="s">
        <v>39</v>
      </c>
      <c r="U766" s="27">
        <v>29</v>
      </c>
      <c r="V766" s="14">
        <v>0.21</v>
      </c>
      <c r="W766" s="4">
        <v>406.2</v>
      </c>
      <c r="X766" s="28" t="s">
        <v>30</v>
      </c>
      <c r="Z766" s="27">
        <v>29</v>
      </c>
      <c r="AA766" s="14">
        <v>0.21</v>
      </c>
      <c r="AB766" s="4">
        <v>127.6</v>
      </c>
      <c r="AC766" s="28" t="s">
        <v>54</v>
      </c>
      <c r="AE766" s="27">
        <v>29</v>
      </c>
      <c r="AF766" s="14">
        <v>0.21</v>
      </c>
      <c r="AG766" s="4">
        <v>0</v>
      </c>
      <c r="AH766" s="28" t="s">
        <v>62</v>
      </c>
      <c r="AJ766" s="27">
        <v>29</v>
      </c>
      <c r="AK766" s="14">
        <v>0.21</v>
      </c>
      <c r="AL766" s="4">
        <v>0</v>
      </c>
      <c r="AM766" s="28" t="s">
        <v>62</v>
      </c>
      <c r="AO766" s="27">
        <v>29</v>
      </c>
      <c r="AP766" s="14">
        <v>0.21</v>
      </c>
      <c r="AQ766" s="4">
        <v>265.39999999999998</v>
      </c>
      <c r="AR766" s="28" t="s">
        <v>52</v>
      </c>
      <c r="AT766" s="27">
        <v>29</v>
      </c>
      <c r="AU766" s="14">
        <v>0.21</v>
      </c>
      <c r="AV766" s="4">
        <v>328.1</v>
      </c>
      <c r="AW766" s="28" t="s">
        <v>29</v>
      </c>
    </row>
    <row r="767" spans="1:50" x14ac:dyDescent="0.4">
      <c r="A767" s="27">
        <v>30</v>
      </c>
      <c r="B767" s="14">
        <v>0.2</v>
      </c>
      <c r="C767" s="4">
        <v>0</v>
      </c>
      <c r="D767" s="28" t="s">
        <v>62</v>
      </c>
      <c r="F767" s="27">
        <v>30</v>
      </c>
      <c r="G767" s="14">
        <v>0.2</v>
      </c>
      <c r="H767" s="4">
        <v>374.6</v>
      </c>
      <c r="I767" s="28" t="s">
        <v>42</v>
      </c>
      <c r="K767" s="27">
        <v>30</v>
      </c>
      <c r="L767" s="14">
        <v>0.2</v>
      </c>
      <c r="M767" s="4">
        <v>115.9</v>
      </c>
      <c r="N767" s="28" t="s">
        <v>23</v>
      </c>
      <c r="P767" s="27">
        <v>30</v>
      </c>
      <c r="Q767" s="14">
        <v>0.2</v>
      </c>
      <c r="R767" s="4">
        <v>255.6</v>
      </c>
      <c r="S767" s="28" t="s">
        <v>26</v>
      </c>
      <c r="U767" s="27">
        <v>30</v>
      </c>
      <c r="V767" s="14">
        <v>0.2</v>
      </c>
      <c r="W767" s="4">
        <v>261.7</v>
      </c>
      <c r="X767" s="28" t="s">
        <v>39</v>
      </c>
      <c r="Z767" s="27">
        <v>30</v>
      </c>
      <c r="AA767" s="14">
        <v>0.2</v>
      </c>
      <c r="AB767" s="4">
        <v>90.7</v>
      </c>
      <c r="AC767" s="28" t="s">
        <v>43</v>
      </c>
      <c r="AE767" s="27">
        <v>30</v>
      </c>
      <c r="AF767" s="14">
        <v>0.2</v>
      </c>
      <c r="AG767" s="4">
        <v>0</v>
      </c>
      <c r="AH767" s="28" t="s">
        <v>62</v>
      </c>
      <c r="AJ767" s="27">
        <v>30</v>
      </c>
      <c r="AK767" s="14">
        <v>0.2</v>
      </c>
      <c r="AL767" s="4">
        <v>0</v>
      </c>
      <c r="AM767" s="28" t="s">
        <v>62</v>
      </c>
      <c r="AO767" s="27">
        <v>30</v>
      </c>
      <c r="AP767" s="14">
        <v>0.2</v>
      </c>
      <c r="AQ767" s="4">
        <v>269.60000000000002</v>
      </c>
      <c r="AR767" s="28" t="s">
        <v>54</v>
      </c>
      <c r="AT767" s="27">
        <v>30</v>
      </c>
      <c r="AU767" s="14">
        <v>0.2</v>
      </c>
      <c r="AV767" s="4">
        <v>405.1</v>
      </c>
      <c r="AW767" s="28" t="s">
        <v>65</v>
      </c>
    </row>
    <row r="768" spans="1:50" ht="19.5" thickBot="1" x14ac:dyDescent="0.45">
      <c r="A768" s="27"/>
      <c r="B768" s="4"/>
      <c r="C768" s="4"/>
      <c r="D768" s="4"/>
      <c r="F768" s="27"/>
      <c r="G768" s="4"/>
      <c r="H768" s="4"/>
      <c r="I768" s="4"/>
      <c r="K768" s="27"/>
      <c r="L768" s="4"/>
      <c r="M768" s="4"/>
      <c r="N768" s="4"/>
      <c r="P768" s="27"/>
      <c r="Q768" s="4"/>
      <c r="R768" s="4"/>
      <c r="S768" s="4"/>
      <c r="U768" s="27"/>
      <c r="V768" s="4"/>
      <c r="W768" s="4"/>
      <c r="X768" s="4"/>
      <c r="Z768" s="27"/>
      <c r="AA768" s="4"/>
      <c r="AB768" s="4"/>
      <c r="AC768" s="4"/>
      <c r="AE768" s="27"/>
      <c r="AF768" s="4"/>
      <c r="AG768" s="4"/>
      <c r="AH768" s="4"/>
      <c r="AJ768" s="27"/>
      <c r="AK768" s="4"/>
      <c r="AL768" s="4"/>
      <c r="AM768" s="4"/>
      <c r="AO768" s="27"/>
      <c r="AP768" s="4"/>
      <c r="AQ768" s="4"/>
      <c r="AR768" s="4"/>
      <c r="AT768" s="27"/>
      <c r="AU768" s="4"/>
      <c r="AV768" s="4"/>
      <c r="AW768" s="4"/>
    </row>
    <row r="769" spans="1:51" ht="19.5" thickBot="1" x14ac:dyDescent="0.45">
      <c r="A769" s="27"/>
      <c r="B769" s="43" t="s">
        <v>196</v>
      </c>
      <c r="C769" s="47">
        <v>0.45141987829614605</v>
      </c>
      <c r="D769" s="45">
        <v>0.81807072718362894</v>
      </c>
      <c r="E769" s="3"/>
      <c r="F769" s="27"/>
      <c r="G769" s="43" t="s">
        <v>196</v>
      </c>
      <c r="H769" s="47">
        <v>0.75055951169888102</v>
      </c>
      <c r="I769" s="45">
        <v>1.0452695829094609</v>
      </c>
      <c r="J769" s="3"/>
      <c r="K769" s="27"/>
      <c r="L769" s="43" t="s">
        <v>196</v>
      </c>
      <c r="M769" s="47">
        <v>0.76876267748478699</v>
      </c>
      <c r="N769" s="45">
        <v>0.95314401622718048</v>
      </c>
      <c r="O769" s="3"/>
      <c r="P769" s="27"/>
      <c r="Q769" s="43" t="s">
        <v>196</v>
      </c>
      <c r="R769" s="47">
        <v>0.47926829268292681</v>
      </c>
      <c r="S769" s="45">
        <v>0.89199113082039916</v>
      </c>
      <c r="T769" s="3"/>
      <c r="U769" s="27"/>
      <c r="V769" s="43" t="s">
        <v>196</v>
      </c>
      <c r="W769" s="47">
        <v>0.43835198372329603</v>
      </c>
      <c r="X769" s="45">
        <v>0.87626203600747576</v>
      </c>
      <c r="Y769" s="3"/>
      <c r="Z769" s="27"/>
      <c r="AA769" s="43" t="s">
        <v>196</v>
      </c>
      <c r="AB769" s="47">
        <v>0.77647058823529413</v>
      </c>
      <c r="AC769" s="45">
        <v>0.88253859112318223</v>
      </c>
      <c r="AD769" s="3"/>
      <c r="AE769" s="27"/>
      <c r="AF769" s="43" t="s">
        <v>196</v>
      </c>
      <c r="AG769" s="47">
        <v>0.65181818181818185</v>
      </c>
      <c r="AH769" s="45">
        <v>0.79880615903817764</v>
      </c>
      <c r="AI769" s="3"/>
      <c r="AJ769" s="27"/>
      <c r="AK769" s="43" t="s">
        <v>196</v>
      </c>
      <c r="AL769" s="47">
        <v>0.48581560283687941</v>
      </c>
      <c r="AM769" s="45">
        <v>0.79929078014184396</v>
      </c>
      <c r="AN769" s="3"/>
      <c r="AO769" s="27"/>
      <c r="AP769" s="43" t="s">
        <v>196</v>
      </c>
      <c r="AQ769" s="47">
        <v>0.62368421052631584</v>
      </c>
      <c r="AR769" s="45">
        <v>0.84230835728678444</v>
      </c>
      <c r="AS769" s="3"/>
      <c r="AT769" s="27"/>
      <c r="AU769" s="43" t="s">
        <v>196</v>
      </c>
      <c r="AV769" s="47">
        <v>0.4503553299492386</v>
      </c>
      <c r="AW769" s="45">
        <v>0.86253878984699706</v>
      </c>
      <c r="AX769" s="3"/>
    </row>
    <row r="770" spans="1:51" x14ac:dyDescent="0.4">
      <c r="C770" t="s">
        <v>478</v>
      </c>
      <c r="H770" t="s">
        <v>479</v>
      </c>
      <c r="M770" t="s">
        <v>480</v>
      </c>
      <c r="R770" s="27" t="s">
        <v>481</v>
      </c>
      <c r="U770">
        <f>+IF(MIN(INDEX((Q772:Q789&gt;=0.99)*10^5+P772:P789,))&gt;30,13,MIN(INDEX((Q772:Q789&gt;=0.99)*10^5+P772:P789,)))</f>
        <v>4</v>
      </c>
      <c r="W770" t="s">
        <v>482</v>
      </c>
      <c r="Z770">
        <f>+IF(MIN(INDEX((V772:V789&gt;=0.99)*10^5+U772:U789,))&gt;30,13,MIN(INDEX((V772:V789&gt;=0.99)*10^5+U772:U789,)))</f>
        <v>3</v>
      </c>
      <c r="AB770" t="s">
        <v>483</v>
      </c>
      <c r="AE770">
        <f>+IF(MIN(INDEX((AA772:AA789&gt;=0.99)*10^5+Z772:Z789,))&gt;30,13,MIN(INDEX((AA772:AA789&gt;=0.99)*10^5+Z772:Z789,)))</f>
        <v>7</v>
      </c>
      <c r="AG770" t="s">
        <v>484</v>
      </c>
      <c r="AJ770">
        <f>+IF(MIN(INDEX((AF772:AF789&gt;=0.99)*10^5+AE772:AE789,))&gt;30,13,MIN(INDEX((AF772:AF789&gt;=0.99)*10^5+AE772:AE789,)))</f>
        <v>3</v>
      </c>
      <c r="AL770" t="s">
        <v>485</v>
      </c>
      <c r="AO770">
        <f>+IF(MIN(INDEX((AK772:AK789&gt;=0.99)*10^5+AJ772:AJ789,))&gt;30,13,MIN(INDEX((AK772:AK789&gt;=0.99)*10^5+AJ772:AJ789,)))</f>
        <v>1</v>
      </c>
      <c r="AQ770" t="s">
        <v>471</v>
      </c>
      <c r="AT770">
        <f>+IF(MIN(INDEX((AP772:AP789&gt;=0.99)*10^5+AO772:AO789,))&gt;30,13,MIN(INDEX((AP772:AP789&gt;=0.99)*10^5+AO772:AO789,)))</f>
        <v>8</v>
      </c>
      <c r="AV770" t="s">
        <v>486</v>
      </c>
      <c r="AY770">
        <f>+IF(MIN(INDEX((AU772:AU789&gt;=0.99)*10^5+AT772:AT789,))&gt;30,13,MIN(INDEX((AU772:AU789&gt;=0.99)*10^5+AT772:AT789,)))</f>
        <v>3</v>
      </c>
    </row>
    <row r="771" spans="1:51" ht="19.5" thickBot="1" x14ac:dyDescent="0.45">
      <c r="A771" s="8" t="s">
        <v>18</v>
      </c>
      <c r="B771" s="4">
        <v>2.6386799999999999</v>
      </c>
      <c r="C771" s="4" t="s">
        <v>351</v>
      </c>
      <c r="D771" s="4"/>
      <c r="E771" s="5"/>
      <c r="F771" s="8" t="s">
        <v>18</v>
      </c>
      <c r="G771" s="4">
        <v>4.0833000000000004</v>
      </c>
      <c r="H771" s="4" t="s">
        <v>237</v>
      </c>
      <c r="I771" s="4"/>
      <c r="J771" s="5"/>
      <c r="K771" s="8" t="s">
        <v>18</v>
      </c>
      <c r="L771" s="4">
        <v>1.2405520000000001</v>
      </c>
      <c r="M771" s="4" t="s">
        <v>487</v>
      </c>
      <c r="N771" s="4"/>
      <c r="O771" s="5"/>
      <c r="Q771" s="8" t="s">
        <v>18</v>
      </c>
      <c r="R771" s="4">
        <v>1.320070351999648</v>
      </c>
      <c r="S771" s="4" t="s">
        <v>306</v>
      </c>
      <c r="T771" s="4"/>
      <c r="U771" s="5" t="str">
        <f>+IF(AND(COUNTIF(T784:T789,"&gt;0")&gt;=3,U770&gt;=10),"〇","")</f>
        <v/>
      </c>
      <c r="V771" s="8" t="s">
        <v>18</v>
      </c>
      <c r="W771" s="4">
        <v>1.05243</v>
      </c>
      <c r="X771" s="4" t="s">
        <v>239</v>
      </c>
      <c r="Y771" s="4"/>
      <c r="Z771" s="5" t="str">
        <f>+IF(AND(COUNTIF(Y784:Y789,"&gt;0")&gt;=3,Z770&gt;=10),"〇","")</f>
        <v/>
      </c>
      <c r="AA771" s="8" t="s">
        <v>18</v>
      </c>
      <c r="AB771" s="4">
        <v>1.31053</v>
      </c>
      <c r="AC771" s="4" t="s">
        <v>488</v>
      </c>
      <c r="AD771" s="4"/>
      <c r="AE771" s="5" t="str">
        <f>+IF(AND(COUNTIF(AD784:AD789,"&gt;0")&gt;=3,AE770&gt;=10),"〇","")</f>
        <v/>
      </c>
      <c r="AF771" s="8" t="s">
        <v>18</v>
      </c>
      <c r="AG771" s="4">
        <v>1.4761013238770686</v>
      </c>
      <c r="AH771" s="4" t="s">
        <v>231</v>
      </c>
      <c r="AI771" s="4"/>
      <c r="AJ771" s="5" t="str">
        <f>+IF(AND(COUNTIF(AI784:AI789,"&gt;0")&gt;=3,AJ770&gt;=10),"〇","")</f>
        <v/>
      </c>
      <c r="AK771" s="8" t="s">
        <v>18</v>
      </c>
      <c r="AL771" s="4">
        <v>0.98475225058004634</v>
      </c>
      <c r="AM771" s="4" t="s">
        <v>233</v>
      </c>
      <c r="AN771" s="4"/>
      <c r="AO771" s="5" t="str">
        <f>+IF(AND(COUNTIF(AN784:AN789,"&gt;0")&gt;=3,AO770&gt;=10),"〇","")</f>
        <v/>
      </c>
      <c r="AP771" s="8" t="s">
        <v>18</v>
      </c>
      <c r="AQ771" s="4">
        <v>1.53451</v>
      </c>
      <c r="AR771" s="4" t="s">
        <v>235</v>
      </c>
      <c r="AS771" s="4"/>
      <c r="AT771" s="5" t="str">
        <f>+IF(AND(COUNTIF(AS784:AS789,"&gt;0")&gt;=3,AT770&gt;=10),"〇","")</f>
        <v/>
      </c>
      <c r="AU771" s="8" t="s">
        <v>18</v>
      </c>
      <c r="AV771" s="4">
        <v>1.3345199999999999</v>
      </c>
      <c r="AW771" s="4" t="s">
        <v>236</v>
      </c>
      <c r="AX771" s="4"/>
      <c r="AY771" s="5" t="str">
        <f>+IF(AND(COUNTIF(AX784:AX789,"&gt;0")&gt;=3,AY770&gt;=10),"〇","")</f>
        <v/>
      </c>
    </row>
    <row r="772" spans="1:51" x14ac:dyDescent="0.4">
      <c r="A772" s="9">
        <v>1</v>
      </c>
      <c r="B772" s="10">
        <v>2.6386799999999999</v>
      </c>
      <c r="C772" s="11">
        <v>175.9</v>
      </c>
      <c r="D772" s="12" t="s">
        <v>34</v>
      </c>
      <c r="F772" s="9">
        <v>1</v>
      </c>
      <c r="G772" s="10">
        <v>4.0833000000000004</v>
      </c>
      <c r="H772" s="11">
        <v>140.80000000000001</v>
      </c>
      <c r="I772" s="12" t="s">
        <v>28</v>
      </c>
      <c r="K772" s="9">
        <v>1</v>
      </c>
      <c r="L772" s="10">
        <v>1.2405520000000001</v>
      </c>
      <c r="M772" s="11">
        <v>15.904</v>
      </c>
      <c r="N772" s="12" t="s">
        <v>66</v>
      </c>
      <c r="P772" s="9">
        <v>1</v>
      </c>
      <c r="Q772" s="10">
        <v>1.320070351999648</v>
      </c>
      <c r="R772" s="11">
        <v>30.000007999992</v>
      </c>
      <c r="S772" s="12" t="s">
        <v>35</v>
      </c>
      <c r="U772" s="9">
        <v>1</v>
      </c>
      <c r="V772" s="10">
        <v>1.05243</v>
      </c>
      <c r="W772" s="11">
        <v>75.16</v>
      </c>
      <c r="X772" s="12" t="s">
        <v>25</v>
      </c>
      <c r="Z772" s="9">
        <v>1</v>
      </c>
      <c r="AA772" s="10">
        <v>1.31053</v>
      </c>
      <c r="AB772" s="11">
        <v>56.973913043478262</v>
      </c>
      <c r="AC772" s="12" t="s">
        <v>25</v>
      </c>
      <c r="AE772" s="9">
        <v>1</v>
      </c>
      <c r="AF772" s="10">
        <v>1.4761013238770686</v>
      </c>
      <c r="AG772" s="11">
        <v>9.9735224586288425</v>
      </c>
      <c r="AH772" s="12" t="s">
        <v>22</v>
      </c>
      <c r="AJ772" s="9">
        <v>1</v>
      </c>
      <c r="AK772" s="10">
        <v>0.98475225058004634</v>
      </c>
      <c r="AL772" s="11">
        <v>6.6535962877030164</v>
      </c>
      <c r="AM772" s="12" t="s">
        <v>489</v>
      </c>
      <c r="AO772" s="9">
        <v>1</v>
      </c>
      <c r="AP772" s="10">
        <v>1.53451</v>
      </c>
      <c r="AQ772" s="11">
        <v>54.8</v>
      </c>
      <c r="AR772" s="12" t="s">
        <v>27</v>
      </c>
      <c r="AT772" s="9">
        <v>1</v>
      </c>
      <c r="AU772" s="10">
        <v>1.3345199999999999</v>
      </c>
      <c r="AV772" s="11">
        <v>55.6</v>
      </c>
      <c r="AW772" s="12" t="s">
        <v>58</v>
      </c>
    </row>
    <row r="773" spans="1:51" x14ac:dyDescent="0.4">
      <c r="A773" s="13">
        <v>2</v>
      </c>
      <c r="B773" s="14">
        <v>2.085670351999648</v>
      </c>
      <c r="C773" s="4">
        <v>47.400007999991999</v>
      </c>
      <c r="D773" s="15" t="s">
        <v>29</v>
      </c>
      <c r="F773" s="13">
        <v>2</v>
      </c>
      <c r="G773" s="14">
        <v>3.3797099999999998</v>
      </c>
      <c r="H773" s="4">
        <v>120.7</v>
      </c>
      <c r="I773" s="15" t="s">
        <v>36</v>
      </c>
      <c r="K773" s="13">
        <v>2</v>
      </c>
      <c r="L773" s="14">
        <v>1.13053</v>
      </c>
      <c r="M773" s="4">
        <v>11.9</v>
      </c>
      <c r="N773" s="15" t="s">
        <v>23</v>
      </c>
      <c r="P773" s="13">
        <v>2</v>
      </c>
      <c r="Q773" s="14">
        <v>1.28698</v>
      </c>
      <c r="R773" s="4">
        <v>55.95</v>
      </c>
      <c r="S773" s="15" t="s">
        <v>50</v>
      </c>
      <c r="U773" s="13">
        <v>2</v>
      </c>
      <c r="V773" s="14">
        <v>1.0353600000000001</v>
      </c>
      <c r="W773" s="4">
        <v>64.7</v>
      </c>
      <c r="X773" s="15" t="s">
        <v>33</v>
      </c>
      <c r="Z773" s="13">
        <v>2</v>
      </c>
      <c r="AA773" s="14">
        <v>1.1535922222222219</v>
      </c>
      <c r="AB773" s="4">
        <v>72.088888888888874</v>
      </c>
      <c r="AC773" s="15" t="s">
        <v>40</v>
      </c>
      <c r="AE773" s="13">
        <v>2</v>
      </c>
      <c r="AF773" s="14">
        <v>1.0527097900262468</v>
      </c>
      <c r="AG773" s="4">
        <v>11.080839895013124</v>
      </c>
      <c r="AH773" s="15" t="s">
        <v>33</v>
      </c>
      <c r="AJ773" s="13">
        <v>2</v>
      </c>
      <c r="AK773" s="14">
        <v>0.86453037999962001</v>
      </c>
      <c r="AL773" s="4">
        <v>9.1000039999959998</v>
      </c>
      <c r="AM773" s="15" t="s">
        <v>40</v>
      </c>
      <c r="AO773" s="13">
        <v>2</v>
      </c>
      <c r="AP773" s="14">
        <v>1.3042899999999999</v>
      </c>
      <c r="AQ773" s="4">
        <v>93.15</v>
      </c>
      <c r="AR773" s="15" t="s">
        <v>48</v>
      </c>
      <c r="AT773" s="13">
        <v>2</v>
      </c>
      <c r="AU773" s="14">
        <v>1.2136204439995557</v>
      </c>
      <c r="AV773" s="4">
        <v>8.2000029999969986</v>
      </c>
      <c r="AW773" s="15" t="s">
        <v>21</v>
      </c>
    </row>
    <row r="774" spans="1:51" x14ac:dyDescent="0.4">
      <c r="A774" s="13">
        <v>3</v>
      </c>
      <c r="B774" s="14">
        <v>1.5423900000000001</v>
      </c>
      <c r="C774" s="4">
        <v>85.68</v>
      </c>
      <c r="D774" s="15" t="s">
        <v>24</v>
      </c>
      <c r="F774" s="13">
        <v>3</v>
      </c>
      <c r="G774" s="14">
        <v>1.9853585714285713</v>
      </c>
      <c r="H774" s="4">
        <v>86.314285714285717</v>
      </c>
      <c r="I774" s="15" t="s">
        <v>67</v>
      </c>
      <c r="K774" s="13">
        <v>3</v>
      </c>
      <c r="L774" s="14">
        <v>1.11696</v>
      </c>
      <c r="M774" s="4">
        <v>69.8</v>
      </c>
      <c r="N774" s="15" t="s">
        <v>28</v>
      </c>
      <c r="P774" s="13">
        <v>3</v>
      </c>
      <c r="Q774" s="14">
        <v>1.0506903399996599</v>
      </c>
      <c r="R774" s="4">
        <v>30.900009999989997</v>
      </c>
      <c r="S774" s="15" t="s">
        <v>36</v>
      </c>
      <c r="U774" s="13">
        <v>3</v>
      </c>
      <c r="V774" s="14">
        <v>0.94931033599966397</v>
      </c>
      <c r="W774" s="4">
        <v>33.900011999987996</v>
      </c>
      <c r="X774" s="15" t="s">
        <v>31</v>
      </c>
      <c r="Z774" s="13">
        <v>3</v>
      </c>
      <c r="AA774" s="14">
        <v>1.1197524999999999</v>
      </c>
      <c r="AB774" s="4">
        <v>79.96875</v>
      </c>
      <c r="AC774" s="15" t="s">
        <v>86</v>
      </c>
      <c r="AE774" s="13">
        <v>3</v>
      </c>
      <c r="AF774" s="14">
        <v>0.90595586776859505</v>
      </c>
      <c r="AG774" s="4">
        <v>17.42107438016529</v>
      </c>
      <c r="AH774" s="15" t="s">
        <v>26</v>
      </c>
      <c r="AJ774" s="13">
        <v>3</v>
      </c>
      <c r="AK774" s="14">
        <v>0.82437561643835633</v>
      </c>
      <c r="AL774" s="4">
        <v>39.249315068493154</v>
      </c>
      <c r="AM774" s="15" t="s">
        <v>24</v>
      </c>
      <c r="AO774" s="13">
        <v>3</v>
      </c>
      <c r="AP774" s="14">
        <v>1.2567417647058823</v>
      </c>
      <c r="AQ774" s="4">
        <v>54.635294117647057</v>
      </c>
      <c r="AR774" s="15" t="s">
        <v>28</v>
      </c>
      <c r="AT774" s="13">
        <v>3</v>
      </c>
      <c r="AU774" s="14">
        <v>0.98817506493506502</v>
      </c>
      <c r="AV774" s="4">
        <v>12.668398268398269</v>
      </c>
      <c r="AW774" s="15" t="s">
        <v>51</v>
      </c>
    </row>
    <row r="775" spans="1:51" x14ac:dyDescent="0.4">
      <c r="A775" s="13">
        <v>4</v>
      </c>
      <c r="B775" s="14">
        <v>1.4171199999999999</v>
      </c>
      <c r="C775" s="4">
        <v>88.56</v>
      </c>
      <c r="D775" s="15" t="s">
        <v>52</v>
      </c>
      <c r="F775" s="13">
        <v>4</v>
      </c>
      <c r="G775" s="14">
        <v>1.6484152941176469</v>
      </c>
      <c r="H775" s="4">
        <v>109.88235294117646</v>
      </c>
      <c r="I775" s="15" t="s">
        <v>58</v>
      </c>
      <c r="K775" s="13">
        <v>4</v>
      </c>
      <c r="L775" s="14">
        <v>1.1151942622950821</v>
      </c>
      <c r="M775" s="4">
        <v>19.563934426229508</v>
      </c>
      <c r="N775" s="15" t="s">
        <v>83</v>
      </c>
      <c r="P775" s="13">
        <v>4</v>
      </c>
      <c r="Q775" s="14">
        <v>0.98958058823529416</v>
      </c>
      <c r="R775" s="4">
        <v>35.338235294117645</v>
      </c>
      <c r="S775" s="15" t="s">
        <v>54</v>
      </c>
      <c r="U775" s="13">
        <v>4</v>
      </c>
      <c r="V775" s="14">
        <v>0.8684599999999999</v>
      </c>
      <c r="W775" s="4">
        <v>16.7</v>
      </c>
      <c r="X775" s="15" t="s">
        <v>44</v>
      </c>
      <c r="Z775" s="13">
        <v>4</v>
      </c>
      <c r="AA775" s="14">
        <v>1.1116266666666668</v>
      </c>
      <c r="AB775" s="4">
        <v>69.466666666666669</v>
      </c>
      <c r="AC775" s="15" t="s">
        <v>53</v>
      </c>
      <c r="AE775" s="13">
        <v>4</v>
      </c>
      <c r="AF775" s="14">
        <v>0.89322478260869564</v>
      </c>
      <c r="AG775" s="4">
        <v>11.451086956521738</v>
      </c>
      <c r="AH775" s="15" t="s">
        <v>50</v>
      </c>
      <c r="AJ775" s="13">
        <v>4</v>
      </c>
      <c r="AK775" s="14">
        <v>0.79629882352941173</v>
      </c>
      <c r="AL775" s="4">
        <v>33.174117647058821</v>
      </c>
      <c r="AM775" s="15" t="s">
        <v>133</v>
      </c>
      <c r="AO775" s="13">
        <v>4</v>
      </c>
      <c r="AP775" s="14">
        <v>1.1203313793103449</v>
      </c>
      <c r="AQ775" s="4">
        <v>32.948275862068968</v>
      </c>
      <c r="AR775" s="15" t="s">
        <v>35</v>
      </c>
      <c r="AT775" s="13">
        <v>4</v>
      </c>
      <c r="AU775" s="14">
        <v>0.88491033599966418</v>
      </c>
      <c r="AV775" s="4">
        <v>31.600011999988002</v>
      </c>
      <c r="AW775" s="15" t="s">
        <v>29</v>
      </c>
    </row>
    <row r="776" spans="1:51" x14ac:dyDescent="0.4">
      <c r="A776" s="13">
        <v>5</v>
      </c>
      <c r="B776" s="14">
        <v>1.3049103359996641</v>
      </c>
      <c r="C776" s="4">
        <v>46.600011999987998</v>
      </c>
      <c r="D776" s="15" t="s">
        <v>22</v>
      </c>
      <c r="F776" s="13">
        <v>5</v>
      </c>
      <c r="G776" s="14">
        <v>1.5550135294117646</v>
      </c>
      <c r="H776" s="4">
        <v>111.05882352941177</v>
      </c>
      <c r="I776" s="15" t="s">
        <v>69</v>
      </c>
      <c r="K776" s="13">
        <v>5</v>
      </c>
      <c r="L776" s="14">
        <v>0.98079650793650808</v>
      </c>
      <c r="M776" s="4">
        <v>18.860317460317464</v>
      </c>
      <c r="N776" s="15" t="s">
        <v>32</v>
      </c>
      <c r="P776" s="13">
        <v>5</v>
      </c>
      <c r="Q776" s="14">
        <v>0.97919294117647071</v>
      </c>
      <c r="R776" s="4">
        <v>46.621568627450984</v>
      </c>
      <c r="S776" s="15" t="s">
        <v>38</v>
      </c>
      <c r="U776" s="13">
        <v>5</v>
      </c>
      <c r="V776" s="14">
        <v>0.84670941176470582</v>
      </c>
      <c r="W776" s="4">
        <v>56.435294117647061</v>
      </c>
      <c r="X776" s="15" t="s">
        <v>34</v>
      </c>
      <c r="Z776" s="13">
        <v>5</v>
      </c>
      <c r="AA776" s="14">
        <v>1.06518</v>
      </c>
      <c r="AB776" s="4">
        <v>71</v>
      </c>
      <c r="AC776" s="15" t="s">
        <v>55</v>
      </c>
      <c r="AE776" s="13">
        <v>5</v>
      </c>
      <c r="AF776" s="14">
        <v>0.84032000000000007</v>
      </c>
      <c r="AG776" s="4">
        <v>40.008571428571429</v>
      </c>
      <c r="AH776" s="15" t="s">
        <v>59</v>
      </c>
      <c r="AJ776" s="13">
        <v>5</v>
      </c>
      <c r="AK776" s="14">
        <v>0.79564000000000001</v>
      </c>
      <c r="AL776" s="4">
        <v>10.199999999999999</v>
      </c>
      <c r="AM776" s="15" t="s">
        <v>135</v>
      </c>
      <c r="AO776" s="13">
        <v>5</v>
      </c>
      <c r="AP776" s="14">
        <v>1.0879527272727272</v>
      </c>
      <c r="AQ776" s="4">
        <v>72.518181818181816</v>
      </c>
      <c r="AR776" s="15" t="s">
        <v>39</v>
      </c>
      <c r="AT776" s="13">
        <v>5</v>
      </c>
      <c r="AU776" s="14">
        <v>0.85997666666666661</v>
      </c>
      <c r="AV776" s="4">
        <v>19.543333333333333</v>
      </c>
      <c r="AW776" s="15" t="s">
        <v>44</v>
      </c>
    </row>
    <row r="777" spans="1:51" x14ac:dyDescent="0.4">
      <c r="A777" s="13">
        <v>6</v>
      </c>
      <c r="B777" s="14">
        <v>1.2597503419996581</v>
      </c>
      <c r="C777" s="4">
        <v>22.100005999994</v>
      </c>
      <c r="D777" s="15" t="s">
        <v>35</v>
      </c>
      <c r="F777" s="13">
        <v>6</v>
      </c>
      <c r="G777" s="14">
        <v>1.3090114285714285</v>
      </c>
      <c r="H777" s="4">
        <v>54.537142857142854</v>
      </c>
      <c r="I777" s="15" t="s">
        <v>57</v>
      </c>
      <c r="K777" s="13">
        <v>6</v>
      </c>
      <c r="L777" s="14">
        <v>0.96051033599966396</v>
      </c>
      <c r="M777" s="4">
        <v>34.300011999987994</v>
      </c>
      <c r="N777" s="15" t="s">
        <v>56</v>
      </c>
      <c r="P777" s="13">
        <v>6</v>
      </c>
      <c r="Q777" s="14">
        <v>0.88802044399955604</v>
      </c>
      <c r="R777" s="4">
        <v>6.0000029999970002</v>
      </c>
      <c r="S777" s="15" t="s">
        <v>26</v>
      </c>
      <c r="U777" s="13">
        <v>6</v>
      </c>
      <c r="V777" s="14">
        <v>0.78885551020408162</v>
      </c>
      <c r="W777" s="4">
        <v>19.719387755102041</v>
      </c>
      <c r="X777" s="15" t="s">
        <v>47</v>
      </c>
      <c r="Z777" s="13">
        <v>6</v>
      </c>
      <c r="AA777" s="14">
        <v>1.0264177777777779</v>
      </c>
      <c r="AB777" s="4">
        <v>48.870370370370374</v>
      </c>
      <c r="AC777" s="15" t="s">
        <v>19</v>
      </c>
      <c r="AE777" s="13">
        <v>6</v>
      </c>
      <c r="AF777" s="14">
        <v>0.81504130434782596</v>
      </c>
      <c r="AG777" s="4">
        <v>45.271739130434781</v>
      </c>
      <c r="AH777" s="15" t="s">
        <v>39</v>
      </c>
      <c r="AJ777" s="13">
        <v>6</v>
      </c>
      <c r="AK777" s="14">
        <v>0.79405592592592589</v>
      </c>
      <c r="AL777" s="4">
        <v>34.518518518518519</v>
      </c>
      <c r="AM777" s="15" t="s">
        <v>244</v>
      </c>
      <c r="AO777" s="13">
        <v>6</v>
      </c>
      <c r="AP777" s="14">
        <v>1.020740314999685</v>
      </c>
      <c r="AQ777" s="4">
        <v>48.600014999985</v>
      </c>
      <c r="AR777" s="15" t="s">
        <v>29</v>
      </c>
      <c r="AT777" s="13">
        <v>6</v>
      </c>
      <c r="AU777" s="14">
        <v>0.85068122905027921</v>
      </c>
      <c r="AV777" s="4">
        <v>16.358100558659217</v>
      </c>
      <c r="AW777" s="15" t="s">
        <v>54</v>
      </c>
    </row>
    <row r="778" spans="1:51" x14ac:dyDescent="0.4">
      <c r="A778" s="13">
        <v>7</v>
      </c>
      <c r="B778" s="14">
        <v>1.0854533333333332</v>
      </c>
      <c r="C778" s="4">
        <v>45.222222222222221</v>
      </c>
      <c r="D778" s="15" t="s">
        <v>46</v>
      </c>
      <c r="F778" s="13">
        <v>7</v>
      </c>
      <c r="G778" s="14">
        <v>1.2853400000000001</v>
      </c>
      <c r="H778" s="4">
        <v>61.2</v>
      </c>
      <c r="I778" s="15" t="s">
        <v>24</v>
      </c>
      <c r="K778" s="13">
        <v>7</v>
      </c>
      <c r="L778" s="14">
        <v>0.87557131868131877</v>
      </c>
      <c r="M778" s="4">
        <v>25.74945054945055</v>
      </c>
      <c r="N778" s="15" t="s">
        <v>152</v>
      </c>
      <c r="P778" s="13">
        <v>7</v>
      </c>
      <c r="Q778" s="14">
        <v>0.83404941176470582</v>
      </c>
      <c r="R778" s="4">
        <v>34.747058823529407</v>
      </c>
      <c r="S778" s="15" t="s">
        <v>31</v>
      </c>
      <c r="U778" s="13">
        <v>7</v>
      </c>
      <c r="V778" s="14">
        <v>0.78673032199967807</v>
      </c>
      <c r="W778" s="4">
        <v>34.200013999986005</v>
      </c>
      <c r="X778" s="15" t="s">
        <v>24</v>
      </c>
      <c r="Z778" s="13">
        <v>7</v>
      </c>
      <c r="AA778" s="14">
        <v>0.95834999999999981</v>
      </c>
      <c r="AB778" s="4">
        <v>53.233333333333327</v>
      </c>
      <c r="AC778" s="15" t="s">
        <v>47</v>
      </c>
      <c r="AE778" s="13">
        <v>7</v>
      </c>
      <c r="AF778" s="14">
        <v>0.81019538461538476</v>
      </c>
      <c r="AG778" s="20">
        <v>20.25288461538462</v>
      </c>
      <c r="AH778" s="15" t="s">
        <v>66</v>
      </c>
      <c r="AJ778" s="13">
        <v>7</v>
      </c>
      <c r="AK778" s="14">
        <v>0.78836200000000012</v>
      </c>
      <c r="AL778" s="4">
        <v>56.298000000000002</v>
      </c>
      <c r="AM778" s="15" t="s">
        <v>32</v>
      </c>
      <c r="AO778" s="13">
        <v>7</v>
      </c>
      <c r="AP778" s="14">
        <v>1.0064003189996811</v>
      </c>
      <c r="AQ778" s="4">
        <v>34.700010999989004</v>
      </c>
      <c r="AR778" s="15" t="s">
        <v>19</v>
      </c>
      <c r="AT778" s="13">
        <v>7</v>
      </c>
      <c r="AU778" s="14">
        <v>0.83603000000000005</v>
      </c>
      <c r="AV778" s="4">
        <v>8.8000000000000007</v>
      </c>
      <c r="AW778" s="15" t="s">
        <v>37</v>
      </c>
    </row>
    <row r="779" spans="1:51" x14ac:dyDescent="0.4">
      <c r="A779" s="13">
        <v>8</v>
      </c>
      <c r="B779" s="14">
        <v>1.0762809090909089</v>
      </c>
      <c r="C779" s="4">
        <v>76.86363636363636</v>
      </c>
      <c r="D779" s="15" t="s">
        <v>33</v>
      </c>
      <c r="F779" s="13">
        <v>8</v>
      </c>
      <c r="G779" s="14">
        <v>1.2144428571428574</v>
      </c>
      <c r="H779" s="4">
        <v>67.460714285714303</v>
      </c>
      <c r="I779" s="15" t="s">
        <v>56</v>
      </c>
      <c r="K779" s="13">
        <v>8</v>
      </c>
      <c r="L779" s="14">
        <v>0.86131636363636377</v>
      </c>
      <c r="M779" s="4">
        <v>21.530909090909095</v>
      </c>
      <c r="N779" s="15" t="s">
        <v>25</v>
      </c>
      <c r="P779" s="13">
        <v>8</v>
      </c>
      <c r="Q779" s="14">
        <v>0.78926638297872354</v>
      </c>
      <c r="R779" s="4">
        <v>49.319148936170215</v>
      </c>
      <c r="S779" s="15" t="s">
        <v>46</v>
      </c>
      <c r="U779" s="13">
        <v>8</v>
      </c>
      <c r="V779" s="14">
        <v>0.77524999999999999</v>
      </c>
      <c r="W779" s="4">
        <v>13.6</v>
      </c>
      <c r="X779" s="15" t="s">
        <v>64</v>
      </c>
      <c r="Z779" s="13">
        <v>8</v>
      </c>
      <c r="AA779" s="14">
        <v>0.8057951063829788</v>
      </c>
      <c r="AB779" s="4">
        <v>28.774468085106381</v>
      </c>
      <c r="AC779" s="15" t="s">
        <v>38</v>
      </c>
      <c r="AE779" s="13">
        <v>8</v>
      </c>
      <c r="AF779" s="14">
        <v>0.77203623655913989</v>
      </c>
      <c r="AG779" s="4">
        <v>22.704301075268816</v>
      </c>
      <c r="AH779" s="15" t="s">
        <v>107</v>
      </c>
      <c r="AJ779" s="13">
        <v>8</v>
      </c>
      <c r="AK779" s="14">
        <v>0.77456999999999998</v>
      </c>
      <c r="AL779" s="4">
        <v>48.4</v>
      </c>
      <c r="AM779" s="15" t="s">
        <v>27</v>
      </c>
      <c r="AO779" s="13">
        <v>8</v>
      </c>
      <c r="AP779" s="14">
        <v>0.95164038999960998</v>
      </c>
      <c r="AQ779" s="4">
        <v>12.200004999994999</v>
      </c>
      <c r="AR779" s="15" t="s">
        <v>34</v>
      </c>
      <c r="AT779" s="13">
        <v>8</v>
      </c>
      <c r="AU779" s="14">
        <v>0.78095034199965796</v>
      </c>
      <c r="AV779" s="4">
        <v>13.700005999994</v>
      </c>
      <c r="AW779" s="15" t="s">
        <v>19</v>
      </c>
    </row>
    <row r="780" spans="1:51" x14ac:dyDescent="0.4">
      <c r="A780" s="13">
        <v>9</v>
      </c>
      <c r="B780" s="14">
        <v>1.0742618181818184</v>
      </c>
      <c r="C780" s="4">
        <v>26.854545454545455</v>
      </c>
      <c r="D780" s="15" t="s">
        <v>31</v>
      </c>
      <c r="F780" s="13">
        <v>9</v>
      </c>
      <c r="G780" s="14">
        <v>1.0913700000000002</v>
      </c>
      <c r="H780" s="4">
        <v>68.2</v>
      </c>
      <c r="I780" s="15" t="s">
        <v>39</v>
      </c>
      <c r="K780" s="13">
        <v>9</v>
      </c>
      <c r="L780" s="14">
        <v>0.8321938095238095</v>
      </c>
      <c r="M780" s="4">
        <v>18.911904761904761</v>
      </c>
      <c r="N780" s="15" t="s">
        <v>63</v>
      </c>
      <c r="P780" s="13">
        <v>9</v>
      </c>
      <c r="Q780" s="14">
        <v>0.76003037999961998</v>
      </c>
      <c r="R780" s="4">
        <v>8.0000039999960002</v>
      </c>
      <c r="S780" s="15" t="s">
        <v>29</v>
      </c>
      <c r="U780" s="13">
        <v>9</v>
      </c>
      <c r="V780" s="14">
        <v>0.76582853658536598</v>
      </c>
      <c r="W780" s="4">
        <v>47.853658536585371</v>
      </c>
      <c r="X780" s="15" t="s">
        <v>87</v>
      </c>
      <c r="Z780" s="13">
        <v>9</v>
      </c>
      <c r="AA780" s="14">
        <v>0.78889000000000009</v>
      </c>
      <c r="AB780" s="4">
        <v>23.2</v>
      </c>
      <c r="AC780" s="15" t="s">
        <v>37</v>
      </c>
      <c r="AE780" s="13">
        <v>9</v>
      </c>
      <c r="AF780" s="14">
        <v>0.73161615384615386</v>
      </c>
      <c r="AG780" s="4">
        <v>45.715384615384615</v>
      </c>
      <c r="AH780" s="15" t="s">
        <v>67</v>
      </c>
      <c r="AJ780" s="13">
        <v>9</v>
      </c>
      <c r="AK780" s="14">
        <v>0.73517999999999994</v>
      </c>
      <c r="AL780" s="4">
        <v>49</v>
      </c>
      <c r="AM780" s="15" t="s">
        <v>127</v>
      </c>
      <c r="AO780" s="13">
        <v>9</v>
      </c>
      <c r="AP780" s="14">
        <v>0.90207035199964802</v>
      </c>
      <c r="AQ780" s="4">
        <v>20.500007999992</v>
      </c>
      <c r="AR780" s="15" t="s">
        <v>43</v>
      </c>
      <c r="AT780" s="13">
        <v>9</v>
      </c>
      <c r="AU780" s="14">
        <v>0.76169000000000009</v>
      </c>
      <c r="AV780" s="4">
        <v>22.4</v>
      </c>
      <c r="AW780" s="15" t="s">
        <v>36</v>
      </c>
    </row>
    <row r="781" spans="1:51" x14ac:dyDescent="0.4">
      <c r="A781" s="13">
        <v>10</v>
      </c>
      <c r="B781" s="14">
        <v>1.0218142105263157</v>
      </c>
      <c r="C781" s="4">
        <v>44.421052631578945</v>
      </c>
      <c r="D781" s="15" t="s">
        <v>50</v>
      </c>
      <c r="F781" s="13">
        <v>10</v>
      </c>
      <c r="G781" s="14">
        <v>0.9361600000000001</v>
      </c>
      <c r="H781" s="4">
        <v>58.5</v>
      </c>
      <c r="I781" s="15" t="s">
        <v>60</v>
      </c>
      <c r="K781" s="13">
        <v>10</v>
      </c>
      <c r="L781" s="14">
        <v>0.83197409836065572</v>
      </c>
      <c r="M781" s="4">
        <v>5.6213114754098363</v>
      </c>
      <c r="N781" s="15" t="s">
        <v>53</v>
      </c>
      <c r="P781" s="13">
        <v>10</v>
      </c>
      <c r="Q781" s="14">
        <v>0.74219027999971998</v>
      </c>
      <c r="R781" s="4">
        <v>53.000019999979997</v>
      </c>
      <c r="S781" s="15" t="s">
        <v>43</v>
      </c>
      <c r="U781" s="13">
        <v>10</v>
      </c>
      <c r="V781" s="14">
        <v>0.76566999999999996</v>
      </c>
      <c r="W781" s="4">
        <v>17.399999999999999</v>
      </c>
      <c r="X781" s="15" t="s">
        <v>61</v>
      </c>
      <c r="Z781" s="13">
        <v>10</v>
      </c>
      <c r="AA781" s="14">
        <v>0.75639615384615388</v>
      </c>
      <c r="AB781" s="4">
        <v>13.26923076923077</v>
      </c>
      <c r="AC781" s="15" t="s">
        <v>27</v>
      </c>
      <c r="AE781" s="13">
        <v>10</v>
      </c>
      <c r="AF781" s="14">
        <v>0.72166999999999992</v>
      </c>
      <c r="AG781" s="4">
        <v>16.399999999999999</v>
      </c>
      <c r="AH781" s="15" t="s">
        <v>41</v>
      </c>
      <c r="AJ781" s="13">
        <v>10</v>
      </c>
      <c r="AK781" s="14">
        <v>0.71635666666666675</v>
      </c>
      <c r="AL781" s="4">
        <v>21.066666666666666</v>
      </c>
      <c r="AM781" s="15" t="s">
        <v>37</v>
      </c>
      <c r="AO781" s="13">
        <v>10</v>
      </c>
      <c r="AP781" s="14">
        <v>0.89465411764705893</v>
      </c>
      <c r="AQ781" s="4">
        <v>55.905882352941177</v>
      </c>
      <c r="AR781" s="15" t="s">
        <v>38</v>
      </c>
      <c r="AT781" s="13">
        <v>10</v>
      </c>
      <c r="AU781" s="14">
        <v>0.75410031899968111</v>
      </c>
      <c r="AV781" s="4">
        <v>26.000010999989001</v>
      </c>
      <c r="AW781" s="15" t="s">
        <v>35</v>
      </c>
    </row>
    <row r="782" spans="1:51" x14ac:dyDescent="0.4">
      <c r="A782" s="13">
        <v>11</v>
      </c>
      <c r="B782" s="14">
        <v>0.96496999999999999</v>
      </c>
      <c r="C782" s="4">
        <v>60.3</v>
      </c>
      <c r="D782" s="15" t="s">
        <v>88</v>
      </c>
      <c r="F782" s="13">
        <v>11</v>
      </c>
      <c r="G782" s="14">
        <v>0.93607999999999991</v>
      </c>
      <c r="H782" s="4">
        <v>23.4</v>
      </c>
      <c r="I782" s="15" t="s">
        <v>37</v>
      </c>
      <c r="K782" s="13">
        <v>11</v>
      </c>
      <c r="L782" s="14">
        <v>0.67898657534246587</v>
      </c>
      <c r="M782" s="4">
        <v>32.326027397260276</v>
      </c>
      <c r="N782" s="15" t="s">
        <v>40</v>
      </c>
      <c r="P782" s="13">
        <v>11</v>
      </c>
      <c r="Q782" s="14">
        <v>0.72075000000000011</v>
      </c>
      <c r="R782" s="4">
        <v>24.85</v>
      </c>
      <c r="S782" s="15" t="s">
        <v>42</v>
      </c>
      <c r="U782" s="13">
        <v>11</v>
      </c>
      <c r="V782" s="14">
        <v>0.75120031899968098</v>
      </c>
      <c r="W782" s="4">
        <v>25.900010999989</v>
      </c>
      <c r="X782" s="15" t="s">
        <v>40</v>
      </c>
      <c r="Z782" s="13">
        <v>11</v>
      </c>
      <c r="AA782" s="14">
        <v>0.69132000000000005</v>
      </c>
      <c r="AB782" s="4">
        <v>28.8</v>
      </c>
      <c r="AC782" s="15" t="s">
        <v>23</v>
      </c>
      <c r="AE782" s="13">
        <v>11</v>
      </c>
      <c r="AF782" s="14">
        <v>0.71979000000000004</v>
      </c>
      <c r="AG782" s="4">
        <v>51.4</v>
      </c>
      <c r="AH782" s="15" t="s">
        <v>68</v>
      </c>
      <c r="AJ782" s="13">
        <v>11</v>
      </c>
      <c r="AK782" s="14">
        <v>0.7107</v>
      </c>
      <c r="AL782" s="4">
        <v>24.50344827586207</v>
      </c>
      <c r="AM782" s="15" t="s">
        <v>43</v>
      </c>
      <c r="AO782" s="13">
        <v>11</v>
      </c>
      <c r="AP782" s="14">
        <v>0.85608035999963994</v>
      </c>
      <c r="AQ782" s="4">
        <v>21.400008999990998</v>
      </c>
      <c r="AR782" s="15" t="s">
        <v>41</v>
      </c>
      <c r="AT782" s="13">
        <v>11</v>
      </c>
      <c r="AU782" s="14">
        <v>0.74808035999963995</v>
      </c>
      <c r="AV782" s="4">
        <v>18.700008999990999</v>
      </c>
      <c r="AW782" s="15" t="s">
        <v>27</v>
      </c>
    </row>
    <row r="783" spans="1:51" x14ac:dyDescent="0.4">
      <c r="A783" s="13">
        <v>12</v>
      </c>
      <c r="B783" s="14">
        <v>0.90314000000000005</v>
      </c>
      <c r="C783" s="4">
        <v>43</v>
      </c>
      <c r="D783" s="15" t="s">
        <v>51</v>
      </c>
      <c r="F783" s="13">
        <v>12</v>
      </c>
      <c r="G783" s="14">
        <v>0.86029000000000011</v>
      </c>
      <c r="H783" s="4">
        <v>25.3</v>
      </c>
      <c r="I783" s="15" t="s">
        <v>38</v>
      </c>
      <c r="K783" s="13">
        <v>12</v>
      </c>
      <c r="L783" s="14">
        <v>0.66193471698113193</v>
      </c>
      <c r="M783" s="4">
        <v>44.116981132075466</v>
      </c>
      <c r="N783" s="15" t="s">
        <v>70</v>
      </c>
      <c r="P783" s="13">
        <v>12</v>
      </c>
      <c r="Q783" s="14">
        <v>0.69112117647058824</v>
      </c>
      <c r="R783" s="4">
        <v>46.062745098039223</v>
      </c>
      <c r="S783" s="15" t="s">
        <v>63</v>
      </c>
      <c r="U783" s="13">
        <v>12</v>
      </c>
      <c r="V783" s="14">
        <v>0.74002000000000001</v>
      </c>
      <c r="W783" s="4">
        <v>5</v>
      </c>
      <c r="X783" s="15" t="s">
        <v>53</v>
      </c>
      <c r="Z783" s="13">
        <v>12</v>
      </c>
      <c r="AA783" s="14">
        <v>0.67869999999999997</v>
      </c>
      <c r="AB783" s="4">
        <v>23.4</v>
      </c>
      <c r="AC783" s="15" t="s">
        <v>43</v>
      </c>
      <c r="AE783" s="13">
        <v>12</v>
      </c>
      <c r="AF783" s="14">
        <v>0.67211033599966408</v>
      </c>
      <c r="AG783" s="4">
        <v>24.000011999988001</v>
      </c>
      <c r="AH783" s="15" t="s">
        <v>30</v>
      </c>
      <c r="AJ783" s="13">
        <v>12</v>
      </c>
      <c r="AK783" s="14">
        <v>0.70011000000000012</v>
      </c>
      <c r="AL783" s="20">
        <v>25</v>
      </c>
      <c r="AM783" s="15" t="s">
        <v>122</v>
      </c>
      <c r="AO783" s="13">
        <v>12</v>
      </c>
      <c r="AP783" s="14">
        <v>0.83531999999999995</v>
      </c>
      <c r="AQ783" s="4">
        <v>34.799999999999997</v>
      </c>
      <c r="AR783" s="15" t="s">
        <v>50</v>
      </c>
      <c r="AT783" s="13">
        <v>12</v>
      </c>
      <c r="AU783" s="14">
        <v>0.65867999999999993</v>
      </c>
      <c r="AV783" s="4">
        <v>43.9</v>
      </c>
      <c r="AW783" s="15" t="s">
        <v>83</v>
      </c>
    </row>
    <row r="784" spans="1:51" x14ac:dyDescent="0.4">
      <c r="A784" s="13">
        <v>13</v>
      </c>
      <c r="B784" s="14">
        <v>0.90200000000000002</v>
      </c>
      <c r="C784" s="4">
        <v>31.1</v>
      </c>
      <c r="D784" s="15" t="s">
        <v>68</v>
      </c>
      <c r="F784" s="13">
        <v>13</v>
      </c>
      <c r="G784" s="14">
        <v>0.74002000000000001</v>
      </c>
      <c r="H784" s="4">
        <v>5</v>
      </c>
      <c r="I784" s="15" t="s">
        <v>70</v>
      </c>
      <c r="K784" s="13">
        <v>13</v>
      </c>
      <c r="L784" s="14">
        <v>0.63519999999999999</v>
      </c>
      <c r="M784" s="4">
        <v>21.9</v>
      </c>
      <c r="N784" s="15" t="s">
        <v>45</v>
      </c>
      <c r="P784" s="13">
        <v>13</v>
      </c>
      <c r="Q784" s="14">
        <v>0.65525999999999995</v>
      </c>
      <c r="R784" s="20">
        <v>12.6</v>
      </c>
      <c r="S784" s="15" t="s">
        <v>33</v>
      </c>
      <c r="U784" s="13">
        <v>13</v>
      </c>
      <c r="V784" s="14">
        <v>0.72972031199968801</v>
      </c>
      <c r="W784" s="4">
        <v>30.400012999986998</v>
      </c>
      <c r="X784" s="15" t="s">
        <v>45</v>
      </c>
      <c r="Z784" s="13">
        <v>13</v>
      </c>
      <c r="AA784" s="14">
        <v>0.67605999999999988</v>
      </c>
      <c r="AB784" s="4">
        <v>13</v>
      </c>
      <c r="AC784" s="15" t="s">
        <v>50</v>
      </c>
      <c r="AE784" s="13">
        <v>13</v>
      </c>
      <c r="AF784" s="14">
        <v>0.66192000000000006</v>
      </c>
      <c r="AG784" s="4">
        <v>41.36</v>
      </c>
      <c r="AH784" s="15" t="s">
        <v>29</v>
      </c>
      <c r="AJ784" s="13">
        <v>13</v>
      </c>
      <c r="AK784" s="14">
        <v>0.69532872340425533</v>
      </c>
      <c r="AL784" s="4">
        <v>12.197872340425532</v>
      </c>
      <c r="AM784" s="15" t="s">
        <v>25</v>
      </c>
      <c r="AO784" s="13">
        <v>13</v>
      </c>
      <c r="AP784" s="14">
        <v>0.7633700000000001</v>
      </c>
      <c r="AQ784" s="4">
        <v>47.7</v>
      </c>
      <c r="AR784" s="15" t="s">
        <v>68</v>
      </c>
      <c r="AT784" s="13">
        <v>13</v>
      </c>
      <c r="AU784" s="14">
        <v>0.57435028799971188</v>
      </c>
      <c r="AV784" s="4">
        <v>31.900015999983999</v>
      </c>
      <c r="AW784" s="15" t="s">
        <v>42</v>
      </c>
    </row>
    <row r="785" spans="1:50" x14ac:dyDescent="0.4">
      <c r="A785" s="13">
        <v>14</v>
      </c>
      <c r="B785" s="14">
        <v>0.80249000000000015</v>
      </c>
      <c r="C785" s="4">
        <v>23.6</v>
      </c>
      <c r="D785" s="15" t="s">
        <v>28</v>
      </c>
      <c r="F785" s="13">
        <v>14</v>
      </c>
      <c r="G785" s="14">
        <v>0.55810474820143896</v>
      </c>
      <c r="H785" s="20">
        <v>7.1546762589928061</v>
      </c>
      <c r="I785" s="15" t="s">
        <v>46</v>
      </c>
      <c r="K785" s="13">
        <v>14</v>
      </c>
      <c r="L785" s="14">
        <v>0.60987652173913054</v>
      </c>
      <c r="M785" s="4">
        <v>25.406521739130437</v>
      </c>
      <c r="N785" s="15" t="s">
        <v>30</v>
      </c>
      <c r="P785" s="13">
        <v>14</v>
      </c>
      <c r="Q785" s="14">
        <v>0.64496999999999993</v>
      </c>
      <c r="R785" s="4">
        <v>40.299999999999997</v>
      </c>
      <c r="S785" s="15" t="s">
        <v>27</v>
      </c>
      <c r="U785" s="13">
        <v>14</v>
      </c>
      <c r="V785" s="14">
        <v>0.68907315789473689</v>
      </c>
      <c r="W785" s="4">
        <v>20.264210526315789</v>
      </c>
      <c r="X785" s="15" t="s">
        <v>58</v>
      </c>
      <c r="Z785" s="13">
        <v>14</v>
      </c>
      <c r="AA785" s="14">
        <v>0.65662652173913039</v>
      </c>
      <c r="AB785" s="4">
        <v>14.921739130434782</v>
      </c>
      <c r="AC785" s="15" t="s">
        <v>45</v>
      </c>
      <c r="AE785" s="13">
        <v>14</v>
      </c>
      <c r="AF785" s="14">
        <v>0.66125</v>
      </c>
      <c r="AG785" s="4">
        <v>11.6</v>
      </c>
      <c r="AH785" s="15" t="s">
        <v>55</v>
      </c>
      <c r="AJ785" s="13">
        <v>14</v>
      </c>
      <c r="AK785" s="14">
        <v>0.67874999999999996</v>
      </c>
      <c r="AL785" s="4">
        <v>37.700000000000003</v>
      </c>
      <c r="AM785" s="15" t="s">
        <v>490</v>
      </c>
      <c r="AO785" s="13">
        <v>14</v>
      </c>
      <c r="AP785" s="14">
        <v>0.74534999999999996</v>
      </c>
      <c r="AQ785" s="4">
        <v>41.4</v>
      </c>
      <c r="AR785" s="15" t="s">
        <v>33</v>
      </c>
      <c r="AT785" s="13">
        <v>14</v>
      </c>
      <c r="AU785" s="14">
        <v>0.54522999999999999</v>
      </c>
      <c r="AV785" s="4">
        <v>23.7</v>
      </c>
      <c r="AW785" s="15" t="s">
        <v>46</v>
      </c>
    </row>
    <row r="786" spans="1:50" x14ac:dyDescent="0.4">
      <c r="A786" s="13">
        <v>15</v>
      </c>
      <c r="B786" s="14">
        <v>0.74885999999999997</v>
      </c>
      <c r="C786" s="4">
        <v>14.4</v>
      </c>
      <c r="D786" s="18" t="s">
        <v>26</v>
      </c>
      <c r="F786" s="13">
        <v>15</v>
      </c>
      <c r="G786" s="14">
        <v>0.54619903743315501</v>
      </c>
      <c r="H786" s="4">
        <v>10.502673796791443</v>
      </c>
      <c r="I786" s="18" t="s">
        <v>83</v>
      </c>
      <c r="K786" s="13">
        <v>15</v>
      </c>
      <c r="L786" s="14">
        <v>0.60337028799971204</v>
      </c>
      <c r="M786" s="4">
        <v>37.700017999982002</v>
      </c>
      <c r="N786" s="18" t="s">
        <v>88</v>
      </c>
      <c r="P786" s="13">
        <v>15</v>
      </c>
      <c r="Q786" s="14">
        <v>0.64105746268656705</v>
      </c>
      <c r="R786" s="4">
        <v>35.605970149253729</v>
      </c>
      <c r="S786" s="18" t="s">
        <v>30</v>
      </c>
      <c r="U786" s="13">
        <v>15</v>
      </c>
      <c r="V786" s="14">
        <v>0.66831947598253272</v>
      </c>
      <c r="W786" s="4">
        <v>8.56768558951965</v>
      </c>
      <c r="X786" s="18" t="s">
        <v>23</v>
      </c>
      <c r="Z786" s="13">
        <v>15</v>
      </c>
      <c r="AA786" s="14">
        <v>0.65524038999960998</v>
      </c>
      <c r="AB786" s="4">
        <v>8.4000049999949997</v>
      </c>
      <c r="AC786" s="18" t="s">
        <v>63</v>
      </c>
      <c r="AE786" s="13">
        <v>15</v>
      </c>
      <c r="AF786" s="14">
        <v>0.65840031899968099</v>
      </c>
      <c r="AG786" s="4">
        <v>22.700010999989001</v>
      </c>
      <c r="AH786" s="18" t="s">
        <v>42</v>
      </c>
      <c r="AJ786" s="13">
        <v>15</v>
      </c>
      <c r="AK786" s="14">
        <v>0.67424470588235297</v>
      </c>
      <c r="AL786" s="4">
        <v>16.854117647058825</v>
      </c>
      <c r="AM786" s="18" t="s">
        <v>212</v>
      </c>
      <c r="AO786" s="13">
        <v>15</v>
      </c>
      <c r="AP786" s="14">
        <v>0.7353503419996581</v>
      </c>
      <c r="AQ786" s="4">
        <v>12.900005999994001</v>
      </c>
      <c r="AR786" s="18" t="s">
        <v>26</v>
      </c>
      <c r="AT786" s="13">
        <v>15</v>
      </c>
      <c r="AU786" s="14">
        <v>0.53457028799971196</v>
      </c>
      <c r="AV786" s="4">
        <v>33.400017999981998</v>
      </c>
      <c r="AW786" s="18" t="s">
        <v>22</v>
      </c>
    </row>
    <row r="787" spans="1:50" x14ac:dyDescent="0.4">
      <c r="A787" s="13">
        <v>16</v>
      </c>
      <c r="B787" s="14">
        <v>0.72544000000000008</v>
      </c>
      <c r="C787" s="20">
        <v>9.3000000000000007</v>
      </c>
      <c r="D787" s="18" t="s">
        <v>30</v>
      </c>
      <c r="F787" s="13">
        <v>16</v>
      </c>
      <c r="G787" s="14">
        <v>0.54566999999999999</v>
      </c>
      <c r="H787" s="4">
        <v>12.4</v>
      </c>
      <c r="I787" s="18" t="s">
        <v>63</v>
      </c>
      <c r="K787" s="13">
        <v>16</v>
      </c>
      <c r="L787" s="14">
        <v>0.60272999999999999</v>
      </c>
      <c r="M787" s="4">
        <v>26.2</v>
      </c>
      <c r="N787" s="18" t="s">
        <v>128</v>
      </c>
      <c r="P787" s="13">
        <v>16</v>
      </c>
      <c r="Q787" s="14">
        <v>0.62007999999999996</v>
      </c>
      <c r="R787" s="4">
        <v>15.5</v>
      </c>
      <c r="S787" s="18" t="s">
        <v>41</v>
      </c>
      <c r="U787" s="13">
        <v>16</v>
      </c>
      <c r="V787" s="14">
        <v>0.65723677419354842</v>
      </c>
      <c r="W787" s="4">
        <v>31.29032258064516</v>
      </c>
      <c r="X787" s="18" t="s">
        <v>43</v>
      </c>
      <c r="Z787" s="13">
        <v>16</v>
      </c>
      <c r="AA787" s="14">
        <v>0.60803000000000007</v>
      </c>
      <c r="AB787" s="4">
        <v>6.4</v>
      </c>
      <c r="AC787" s="18" t="s">
        <v>39</v>
      </c>
      <c r="AE787" s="13">
        <v>16</v>
      </c>
      <c r="AF787" s="14">
        <v>0.64642999999999995</v>
      </c>
      <c r="AG787" s="4">
        <v>28.1</v>
      </c>
      <c r="AH787" s="18" t="s">
        <v>61</v>
      </c>
      <c r="AJ787" s="13">
        <v>16</v>
      </c>
      <c r="AK787" s="14">
        <v>0.67196895522388067</v>
      </c>
      <c r="AL787" s="4">
        <v>41.988059701492539</v>
      </c>
      <c r="AM787" s="18" t="s">
        <v>213</v>
      </c>
      <c r="AO787" s="13">
        <v>16</v>
      </c>
      <c r="AP787" s="14">
        <v>0.72382527559055121</v>
      </c>
      <c r="AQ787" s="4">
        <v>7.6188976377952757</v>
      </c>
      <c r="AR787" s="18" t="s">
        <v>42</v>
      </c>
      <c r="AT787" s="13">
        <v>16</v>
      </c>
      <c r="AU787" s="14">
        <v>0.52514000000000005</v>
      </c>
      <c r="AV787" s="4">
        <v>25</v>
      </c>
      <c r="AW787" s="18" t="s">
        <v>38</v>
      </c>
    </row>
    <row r="788" spans="1:50" ht="19.5" thickBot="1" x14ac:dyDescent="0.45">
      <c r="A788" s="13">
        <v>17</v>
      </c>
      <c r="B788" s="14">
        <v>0.68403037999962002</v>
      </c>
      <c r="C788" s="4">
        <v>7.2000039999960004</v>
      </c>
      <c r="D788" s="18" t="s">
        <v>42</v>
      </c>
      <c r="F788" s="13">
        <v>17</v>
      </c>
      <c r="G788" s="14">
        <v>0.51537246575342466</v>
      </c>
      <c r="H788" s="4">
        <v>5.4246575342465757</v>
      </c>
      <c r="I788" s="18" t="s">
        <v>54</v>
      </c>
      <c r="K788" s="13">
        <v>17</v>
      </c>
      <c r="L788" s="14">
        <v>0.58118999999999998</v>
      </c>
      <c r="M788" s="4">
        <v>41.5</v>
      </c>
      <c r="N788" s="18" t="s">
        <v>44</v>
      </c>
      <c r="P788" s="13">
        <v>17</v>
      </c>
      <c r="Q788" s="14">
        <v>0.60064038999961011</v>
      </c>
      <c r="R788" s="4">
        <v>7.7000049999950004</v>
      </c>
      <c r="S788" s="18" t="s">
        <v>22</v>
      </c>
      <c r="U788" s="13">
        <v>17</v>
      </c>
      <c r="V788" s="14">
        <v>0.5815499999999999</v>
      </c>
      <c r="W788" s="4">
        <v>32.299999999999997</v>
      </c>
      <c r="X788" s="18" t="s">
        <v>48</v>
      </c>
      <c r="Z788" s="13">
        <v>17</v>
      </c>
      <c r="AA788" s="14">
        <v>0.59208000000000005</v>
      </c>
      <c r="AB788" s="4">
        <v>14.8</v>
      </c>
      <c r="AC788" s="18" t="s">
        <v>22</v>
      </c>
      <c r="AE788" s="13">
        <v>17</v>
      </c>
      <c r="AF788" s="14">
        <v>0.63605878787878778</v>
      </c>
      <c r="AG788" s="4">
        <v>42.391919191919193</v>
      </c>
      <c r="AH788" s="18" t="s">
        <v>35</v>
      </c>
      <c r="AJ788" s="13">
        <v>17</v>
      </c>
      <c r="AK788" s="14">
        <v>0.66006999999999993</v>
      </c>
      <c r="AL788" s="4">
        <v>15</v>
      </c>
      <c r="AM788" s="18" t="s">
        <v>491</v>
      </c>
      <c r="AO788" s="13">
        <v>17</v>
      </c>
      <c r="AP788" s="14">
        <v>0.66045999999999994</v>
      </c>
      <c r="AQ788" s="4">
        <v>12.7</v>
      </c>
      <c r="AR788" s="18" t="s">
        <v>65</v>
      </c>
      <c r="AT788" s="13">
        <v>17</v>
      </c>
      <c r="AU788" s="14">
        <v>0.50839000000000001</v>
      </c>
      <c r="AV788" s="4">
        <v>36.299999999999997</v>
      </c>
      <c r="AW788" s="18" t="s">
        <v>26</v>
      </c>
    </row>
    <row r="789" spans="1:50" ht="19.5" thickBot="1" x14ac:dyDescent="0.45">
      <c r="A789" s="40">
        <v>18</v>
      </c>
      <c r="B789" s="22">
        <v>0.35522044399955599</v>
      </c>
      <c r="C789" s="23">
        <v>2.4000029999970001</v>
      </c>
      <c r="D789" s="24" t="s">
        <v>36</v>
      </c>
      <c r="F789" s="40">
        <v>18</v>
      </c>
      <c r="G789" s="22">
        <v>0.45605034199965805</v>
      </c>
      <c r="H789" s="23">
        <v>8.0000059999940003</v>
      </c>
      <c r="I789" s="24" t="s">
        <v>25</v>
      </c>
      <c r="K789" s="40">
        <v>18</v>
      </c>
      <c r="L789" s="22">
        <v>0.5247722222222222</v>
      </c>
      <c r="M789" s="23">
        <v>29.145679012345678</v>
      </c>
      <c r="N789" s="24" t="s">
        <v>69</v>
      </c>
      <c r="P789" s="40">
        <v>18</v>
      </c>
      <c r="Q789" s="22">
        <v>0.58145000000000002</v>
      </c>
      <c r="R789" s="23">
        <v>10.199999999999999</v>
      </c>
      <c r="S789" s="24" t="s">
        <v>39</v>
      </c>
      <c r="U789" s="40">
        <v>18</v>
      </c>
      <c r="V789" s="22">
        <v>0.50352999999999992</v>
      </c>
      <c r="W789" s="23">
        <v>5.3</v>
      </c>
      <c r="X789" s="24" t="s">
        <v>32</v>
      </c>
      <c r="Z789" s="40">
        <v>18</v>
      </c>
      <c r="AA789" s="22">
        <v>0.50322</v>
      </c>
      <c r="AB789" s="23">
        <v>3.4</v>
      </c>
      <c r="AC789" s="24" t="s">
        <v>33</v>
      </c>
      <c r="AE789" s="40">
        <v>18</v>
      </c>
      <c r="AF789" s="22">
        <v>0.56891999999999998</v>
      </c>
      <c r="AG789" s="23">
        <v>23.7</v>
      </c>
      <c r="AH789" s="24" t="s">
        <v>65</v>
      </c>
      <c r="AJ789" s="40">
        <v>18</v>
      </c>
      <c r="AK789" s="22">
        <v>0.65005999999999997</v>
      </c>
      <c r="AL789" s="23">
        <v>12.5</v>
      </c>
      <c r="AM789" s="24" t="s">
        <v>210</v>
      </c>
      <c r="AO789" s="40">
        <v>18</v>
      </c>
      <c r="AP789" s="22">
        <v>0.39096339622641507</v>
      </c>
      <c r="AQ789" s="23">
        <v>2.641509433962264</v>
      </c>
      <c r="AR789" s="24" t="s">
        <v>22</v>
      </c>
      <c r="AT789" s="40">
        <v>18</v>
      </c>
      <c r="AU789" s="22">
        <v>0.44816</v>
      </c>
      <c r="AV789" s="23">
        <v>28</v>
      </c>
      <c r="AW789" s="24" t="s">
        <v>39</v>
      </c>
    </row>
    <row r="790" spans="1:50" x14ac:dyDescent="0.4">
      <c r="A790" s="27">
        <v>19</v>
      </c>
      <c r="B790" s="14">
        <v>0.31</v>
      </c>
      <c r="C790" s="4">
        <v>98.722222222222229</v>
      </c>
      <c r="D790" s="28" t="s">
        <v>54</v>
      </c>
      <c r="E790" s="29"/>
      <c r="F790" s="27">
        <v>19</v>
      </c>
      <c r="G790" s="14">
        <v>0.31</v>
      </c>
      <c r="H790" s="4">
        <v>75.599999999999994</v>
      </c>
      <c r="I790" s="28" t="s">
        <v>88</v>
      </c>
      <c r="J790" s="29"/>
      <c r="K790" s="27">
        <v>19</v>
      </c>
      <c r="L790" s="14">
        <v>0.31</v>
      </c>
      <c r="M790" s="4">
        <v>63.5</v>
      </c>
      <c r="N790" s="28" t="s">
        <v>51</v>
      </c>
      <c r="O790" s="29"/>
      <c r="P790" s="27">
        <v>19</v>
      </c>
      <c r="Q790" s="14">
        <v>0.31</v>
      </c>
      <c r="R790" s="4">
        <v>51.6</v>
      </c>
      <c r="S790" s="28" t="s">
        <v>65</v>
      </c>
      <c r="T790" s="29"/>
      <c r="U790" s="27">
        <v>19</v>
      </c>
      <c r="V790" s="14">
        <v>0.31</v>
      </c>
      <c r="W790" s="4">
        <v>70.8</v>
      </c>
      <c r="X790" s="28" t="s">
        <v>52</v>
      </c>
      <c r="Y790" s="29"/>
      <c r="Z790" s="27">
        <v>19</v>
      </c>
      <c r="AA790" s="14">
        <v>0.31</v>
      </c>
      <c r="AB790" s="4">
        <v>94.5</v>
      </c>
      <c r="AC790" s="28" t="s">
        <v>66</v>
      </c>
      <c r="AD790" s="29"/>
      <c r="AE790" s="27">
        <v>19</v>
      </c>
      <c r="AF790" s="14">
        <v>0.31</v>
      </c>
      <c r="AG790" s="4">
        <v>55.7</v>
      </c>
      <c r="AH790" s="28" t="s">
        <v>31</v>
      </c>
      <c r="AI790" s="29"/>
      <c r="AJ790" s="27">
        <v>19</v>
      </c>
      <c r="AK790" s="14">
        <v>0.31</v>
      </c>
      <c r="AL790" s="4">
        <v>68.146341463414629</v>
      </c>
      <c r="AM790" s="28" t="s">
        <v>39</v>
      </c>
      <c r="AN790" s="29"/>
      <c r="AO790" s="27">
        <v>19</v>
      </c>
      <c r="AP790" s="14">
        <v>0.31</v>
      </c>
      <c r="AQ790" s="4">
        <v>126.11428571428571</v>
      </c>
      <c r="AR790" s="28" t="s">
        <v>51</v>
      </c>
      <c r="AS790" s="29"/>
      <c r="AT790" s="27">
        <v>19</v>
      </c>
      <c r="AU790" s="14">
        <v>0.31</v>
      </c>
      <c r="AV790" s="4">
        <v>52.114285714285714</v>
      </c>
      <c r="AW790" s="28" t="s">
        <v>87</v>
      </c>
      <c r="AX790" s="29"/>
    </row>
    <row r="791" spans="1:50" x14ac:dyDescent="0.4">
      <c r="A791" s="27">
        <v>20</v>
      </c>
      <c r="B791" s="14">
        <v>0.3</v>
      </c>
      <c r="C791" s="4">
        <v>123.20002199997801</v>
      </c>
      <c r="D791" s="28" t="s">
        <v>19</v>
      </c>
      <c r="E791" s="30"/>
      <c r="F791" s="27">
        <v>20</v>
      </c>
      <c r="G791" s="14">
        <v>0.3</v>
      </c>
      <c r="H791" s="4">
        <v>82</v>
      </c>
      <c r="I791" s="28" t="s">
        <v>23</v>
      </c>
      <c r="J791" s="30"/>
      <c r="K791" s="27">
        <v>20</v>
      </c>
      <c r="L791" s="14">
        <v>0.3</v>
      </c>
      <c r="M791" s="4">
        <v>54.1</v>
      </c>
      <c r="N791" s="28" t="s">
        <v>37</v>
      </c>
      <c r="O791" s="30"/>
      <c r="P791" s="27">
        <v>20</v>
      </c>
      <c r="Q791" s="14">
        <v>0.3</v>
      </c>
      <c r="R791" s="4">
        <v>82.2</v>
      </c>
      <c r="S791" s="28" t="s">
        <v>68</v>
      </c>
      <c r="T791" s="30"/>
      <c r="U791" s="27">
        <v>20</v>
      </c>
      <c r="V791" s="14">
        <v>0.3</v>
      </c>
      <c r="W791" s="4">
        <v>58.9</v>
      </c>
      <c r="X791" s="28" t="s">
        <v>83</v>
      </c>
      <c r="Y791" s="30"/>
      <c r="Z791" s="27">
        <v>20</v>
      </c>
      <c r="AA791" s="14">
        <v>0.3</v>
      </c>
      <c r="AB791" s="4">
        <v>154</v>
      </c>
      <c r="AC791" s="28" t="s">
        <v>29</v>
      </c>
      <c r="AD791" s="30"/>
      <c r="AE791" s="27">
        <v>20</v>
      </c>
      <c r="AF791" s="14">
        <v>0.3</v>
      </c>
      <c r="AG791" s="4">
        <v>134.1</v>
      </c>
      <c r="AH791" s="28" t="s">
        <v>43</v>
      </c>
      <c r="AI791" s="30"/>
      <c r="AJ791" s="27">
        <v>20</v>
      </c>
      <c r="AK791" s="14">
        <v>0.3</v>
      </c>
      <c r="AL791" s="4">
        <v>58.136170212765954</v>
      </c>
      <c r="AM791" s="28" t="s">
        <v>134</v>
      </c>
      <c r="AN791" s="30"/>
      <c r="AO791" s="27">
        <v>20</v>
      </c>
      <c r="AP791" s="14">
        <v>0.3</v>
      </c>
      <c r="AQ791" s="4">
        <v>146.12</v>
      </c>
      <c r="AR791" s="28" t="s">
        <v>40</v>
      </c>
      <c r="AS791" s="30"/>
      <c r="AT791" s="27">
        <v>20</v>
      </c>
      <c r="AU791" s="14">
        <v>0.3</v>
      </c>
      <c r="AV791" s="4">
        <v>45.187692307692309</v>
      </c>
      <c r="AW791" s="28" t="s">
        <v>88</v>
      </c>
      <c r="AX791" s="30"/>
    </row>
    <row r="792" spans="1:50" x14ac:dyDescent="0.4">
      <c r="A792" s="27">
        <v>21</v>
      </c>
      <c r="B792" s="14">
        <v>0.28999999999999998</v>
      </c>
      <c r="C792" s="4">
        <v>109.5</v>
      </c>
      <c r="D792" s="28" t="s">
        <v>65</v>
      </c>
      <c r="E792" s="31"/>
      <c r="F792" s="27">
        <v>21</v>
      </c>
      <c r="G792" s="14">
        <v>0.28999999999999998</v>
      </c>
      <c r="H792" s="4">
        <v>90.6</v>
      </c>
      <c r="I792" s="28" t="s">
        <v>32</v>
      </c>
      <c r="J792" s="31"/>
      <c r="K792" s="27">
        <v>21</v>
      </c>
      <c r="L792" s="14">
        <v>0.28999999999999998</v>
      </c>
      <c r="M792" s="4">
        <v>69.8</v>
      </c>
      <c r="N792" s="28" t="s">
        <v>28</v>
      </c>
      <c r="O792" s="31"/>
      <c r="P792" s="27">
        <v>21</v>
      </c>
      <c r="Q792" s="14">
        <v>0.28999999999999998</v>
      </c>
      <c r="R792" s="4">
        <v>145.1</v>
      </c>
      <c r="S792" s="28" t="s">
        <v>45</v>
      </c>
      <c r="T792" s="31"/>
      <c r="U792" s="27">
        <v>21</v>
      </c>
      <c r="V792" s="14">
        <v>0.28999999999999998</v>
      </c>
      <c r="W792" s="4">
        <v>71.567999999999998</v>
      </c>
      <c r="X792" s="28" t="s">
        <v>27</v>
      </c>
      <c r="Y792" s="31"/>
      <c r="Z792" s="27">
        <v>21</v>
      </c>
      <c r="AA792" s="14">
        <v>0.28999999999999998</v>
      </c>
      <c r="AB792" s="4">
        <v>132.70002299997699</v>
      </c>
      <c r="AC792" s="28" t="s">
        <v>34</v>
      </c>
      <c r="AD792" s="31"/>
      <c r="AE792" s="27">
        <v>21</v>
      </c>
      <c r="AF792" s="14">
        <v>0.28999999999999998</v>
      </c>
      <c r="AG792" s="4">
        <v>77.290566037735843</v>
      </c>
      <c r="AH792" s="28" t="s">
        <v>57</v>
      </c>
      <c r="AI792" s="31"/>
      <c r="AJ792" s="27">
        <v>21</v>
      </c>
      <c r="AK792" s="14">
        <v>0.28999999999999998</v>
      </c>
      <c r="AL792" s="4">
        <v>65.8</v>
      </c>
      <c r="AM792" s="28" t="s">
        <v>126</v>
      </c>
      <c r="AN792" s="31"/>
      <c r="AO792" s="27">
        <v>21</v>
      </c>
      <c r="AP792" s="14">
        <v>0.28999999999999998</v>
      </c>
      <c r="AQ792" s="4">
        <v>116.05714285714286</v>
      </c>
      <c r="AR792" s="28" t="s">
        <v>36</v>
      </c>
      <c r="AS792" s="31"/>
      <c r="AT792" s="27">
        <v>21</v>
      </c>
      <c r="AU792" s="14">
        <v>0.28999999999999998</v>
      </c>
      <c r="AV792" s="4">
        <v>57.39411764705882</v>
      </c>
      <c r="AW792" s="28" t="s">
        <v>45</v>
      </c>
      <c r="AX792" s="31"/>
    </row>
    <row r="793" spans="1:50" x14ac:dyDescent="0.4">
      <c r="A793" s="27">
        <v>22</v>
      </c>
      <c r="B793" s="14">
        <v>0.28000000000000003</v>
      </c>
      <c r="C793" s="4">
        <v>112.4</v>
      </c>
      <c r="D793" s="28" t="s">
        <v>21</v>
      </c>
      <c r="E793" s="32"/>
      <c r="F793" s="27">
        <v>22</v>
      </c>
      <c r="G793" s="14">
        <v>0.28000000000000003</v>
      </c>
      <c r="H793" s="4">
        <v>98.1</v>
      </c>
      <c r="I793" s="28" t="s">
        <v>30</v>
      </c>
      <c r="J793" s="32"/>
      <c r="K793" s="27">
        <v>22</v>
      </c>
      <c r="L793" s="14">
        <v>0.28000000000000003</v>
      </c>
      <c r="M793" s="4">
        <v>148.19999999999999</v>
      </c>
      <c r="N793" s="28" t="s">
        <v>20</v>
      </c>
      <c r="O793" s="32"/>
      <c r="P793" s="27">
        <v>22</v>
      </c>
      <c r="Q793" s="14">
        <v>0.28000000000000003</v>
      </c>
      <c r="R793" s="4">
        <v>82.7</v>
      </c>
      <c r="S793" s="28" t="s">
        <v>19</v>
      </c>
      <c r="T793" s="32"/>
      <c r="U793" s="27">
        <v>22</v>
      </c>
      <c r="V793" s="14">
        <v>0.28000000000000003</v>
      </c>
      <c r="W793" s="4">
        <v>86.857142857142861</v>
      </c>
      <c r="X793" s="28" t="s">
        <v>49</v>
      </c>
      <c r="Y793" s="32"/>
      <c r="Z793" s="27">
        <v>22</v>
      </c>
      <c r="AA793" s="14">
        <v>0.28000000000000003</v>
      </c>
      <c r="AB793" s="4">
        <v>148.4</v>
      </c>
      <c r="AC793" s="28" t="s">
        <v>94</v>
      </c>
      <c r="AD793" s="32"/>
      <c r="AE793" s="27">
        <v>22</v>
      </c>
      <c r="AF793" s="14">
        <v>0.28000000000000003</v>
      </c>
      <c r="AG793" s="4">
        <v>74.099999999999994</v>
      </c>
      <c r="AH793" s="28" t="s">
        <v>46</v>
      </c>
      <c r="AI793" s="32"/>
      <c r="AJ793" s="27">
        <v>22</v>
      </c>
      <c r="AK793" s="14">
        <v>0.28000000000000003</v>
      </c>
      <c r="AL793" s="4">
        <v>69.5</v>
      </c>
      <c r="AM793" s="28" t="s">
        <v>139</v>
      </c>
      <c r="AN793" s="32"/>
      <c r="AO793" s="27">
        <v>22</v>
      </c>
      <c r="AP793" s="14">
        <v>0.28000000000000003</v>
      </c>
      <c r="AQ793" s="4">
        <v>265.89999999999998</v>
      </c>
      <c r="AR793" s="28" t="s">
        <v>30</v>
      </c>
      <c r="AS793" s="32"/>
      <c r="AT793" s="27">
        <v>22</v>
      </c>
      <c r="AU793" s="14">
        <v>0.28000000000000003</v>
      </c>
      <c r="AV793" s="4">
        <v>62.615555555555552</v>
      </c>
      <c r="AW793" s="28" t="s">
        <v>20</v>
      </c>
      <c r="AX793" s="32"/>
    </row>
    <row r="794" spans="1:50" x14ac:dyDescent="0.4">
      <c r="A794" s="27">
        <v>23</v>
      </c>
      <c r="B794" s="14">
        <v>0.27</v>
      </c>
      <c r="C794" s="4">
        <v>300.3</v>
      </c>
      <c r="D794" s="28" t="s">
        <v>61</v>
      </c>
      <c r="E794" s="32"/>
      <c r="F794" s="27">
        <v>23</v>
      </c>
      <c r="G794" s="14">
        <v>0.27</v>
      </c>
      <c r="H794" s="4">
        <v>221.7</v>
      </c>
      <c r="I794" s="28" t="s">
        <v>66</v>
      </c>
      <c r="J794" s="32"/>
      <c r="K794" s="27">
        <v>23</v>
      </c>
      <c r="L794" s="14">
        <v>0.27</v>
      </c>
      <c r="M794" s="4">
        <v>101.7</v>
      </c>
      <c r="N794" s="28" t="s">
        <v>33</v>
      </c>
      <c r="O794" s="32"/>
      <c r="P794" s="27">
        <v>23</v>
      </c>
      <c r="Q794" s="14">
        <v>0.27</v>
      </c>
      <c r="R794" s="4">
        <v>84.2</v>
      </c>
      <c r="S794" s="28" t="s">
        <v>52</v>
      </c>
      <c r="T794" s="32"/>
      <c r="U794" s="27">
        <v>23</v>
      </c>
      <c r="V794" s="14">
        <v>0.27</v>
      </c>
      <c r="W794" s="4">
        <v>77.3</v>
      </c>
      <c r="X794" s="28" t="s">
        <v>50</v>
      </c>
      <c r="Y794" s="32"/>
      <c r="Z794" s="27">
        <v>23</v>
      </c>
      <c r="AA794" s="14">
        <v>0.27</v>
      </c>
      <c r="AB794" s="4">
        <v>211.2</v>
      </c>
      <c r="AC794" s="28" t="s">
        <v>83</v>
      </c>
      <c r="AD794" s="32"/>
      <c r="AE794" s="27">
        <v>23</v>
      </c>
      <c r="AF794" s="14">
        <v>0.27</v>
      </c>
      <c r="AG794" s="4">
        <v>147.69999999999999</v>
      </c>
      <c r="AH794" s="28" t="s">
        <v>38</v>
      </c>
      <c r="AI794" s="32"/>
      <c r="AJ794" s="27">
        <v>23</v>
      </c>
      <c r="AK794" s="14">
        <v>0.27</v>
      </c>
      <c r="AL794" s="4">
        <v>78.7</v>
      </c>
      <c r="AM794" s="28" t="s">
        <v>21</v>
      </c>
      <c r="AN794" s="32"/>
      <c r="AO794" s="27">
        <v>23</v>
      </c>
      <c r="AP794" s="14">
        <v>0.27</v>
      </c>
      <c r="AQ794" s="4">
        <v>150.56</v>
      </c>
      <c r="AR794" s="28" t="s">
        <v>49</v>
      </c>
      <c r="AS794" s="32"/>
      <c r="AT794" s="27">
        <v>23</v>
      </c>
      <c r="AU794" s="14">
        <v>0.27</v>
      </c>
      <c r="AV794" s="4">
        <v>57.6</v>
      </c>
      <c r="AW794" s="28" t="s">
        <v>47</v>
      </c>
      <c r="AX794" s="32"/>
    </row>
    <row r="795" spans="1:50" x14ac:dyDescent="0.4">
      <c r="A795" s="27">
        <v>24</v>
      </c>
      <c r="B795" s="14">
        <v>0.26</v>
      </c>
      <c r="C795" s="4">
        <v>305.60000000000002</v>
      </c>
      <c r="D795" s="41" t="s">
        <v>58</v>
      </c>
      <c r="E795" s="32"/>
      <c r="F795" s="27">
        <v>24</v>
      </c>
      <c r="G795" s="14">
        <v>0.26</v>
      </c>
      <c r="H795" s="4">
        <v>217.3</v>
      </c>
      <c r="I795" s="41" t="s">
        <v>40</v>
      </c>
      <c r="J795" s="32"/>
      <c r="K795" s="27">
        <v>24</v>
      </c>
      <c r="L795" s="14">
        <v>0.26</v>
      </c>
      <c r="M795" s="4">
        <v>118.1</v>
      </c>
      <c r="N795" s="41" t="s">
        <v>48</v>
      </c>
      <c r="O795" s="32"/>
      <c r="P795" s="27">
        <v>24</v>
      </c>
      <c r="Q795" s="14">
        <v>0.26</v>
      </c>
      <c r="R795" s="4">
        <v>104.3</v>
      </c>
      <c r="S795" s="41" t="s">
        <v>61</v>
      </c>
      <c r="T795" s="32"/>
      <c r="U795" s="27">
        <v>24</v>
      </c>
      <c r="V795" s="14">
        <v>0.26</v>
      </c>
      <c r="W795" s="4">
        <v>77.599999999999994</v>
      </c>
      <c r="X795" s="41" t="s">
        <v>63</v>
      </c>
      <c r="Y795" s="32"/>
      <c r="Z795" s="27">
        <v>24</v>
      </c>
      <c r="AA795" s="14">
        <v>0.26</v>
      </c>
      <c r="AB795" s="4">
        <v>163.4</v>
      </c>
      <c r="AC795" s="41" t="s">
        <v>26</v>
      </c>
      <c r="AD795" s="32"/>
      <c r="AE795" s="27">
        <v>24</v>
      </c>
      <c r="AF795" s="14">
        <v>0.26</v>
      </c>
      <c r="AG795" s="4">
        <v>77.599999999999994</v>
      </c>
      <c r="AH795" s="41" t="s">
        <v>70</v>
      </c>
      <c r="AI795" s="32"/>
      <c r="AJ795" s="27">
        <v>24</v>
      </c>
      <c r="AK795" s="14">
        <v>0.26</v>
      </c>
      <c r="AL795" s="4">
        <v>145.5</v>
      </c>
      <c r="AM795" s="41" t="s">
        <v>34</v>
      </c>
      <c r="AN795" s="32"/>
      <c r="AO795" s="27">
        <v>24</v>
      </c>
      <c r="AP795" s="14">
        <v>0.26</v>
      </c>
      <c r="AQ795" s="4">
        <v>242.9</v>
      </c>
      <c r="AR795" s="41" t="s">
        <v>87</v>
      </c>
      <c r="AS795" s="32"/>
      <c r="AT795" s="27">
        <v>24</v>
      </c>
      <c r="AU795" s="14">
        <v>0.26</v>
      </c>
      <c r="AV795" s="4">
        <v>160.6</v>
      </c>
      <c r="AW795" s="41" t="s">
        <v>31</v>
      </c>
      <c r="AX795" s="32"/>
    </row>
    <row r="796" spans="1:50" ht="19.5" thickBot="1" x14ac:dyDescent="0.45">
      <c r="A796" s="27">
        <v>25</v>
      </c>
      <c r="B796" s="14">
        <v>0.25</v>
      </c>
      <c r="C796" s="4">
        <v>342.300026999973</v>
      </c>
      <c r="D796" s="41" t="s">
        <v>40</v>
      </c>
      <c r="E796" s="33"/>
      <c r="F796" s="27">
        <v>25</v>
      </c>
      <c r="G796" s="14">
        <v>0.25</v>
      </c>
      <c r="H796" s="4">
        <v>327.60000000000002</v>
      </c>
      <c r="I796" s="41" t="s">
        <v>31</v>
      </c>
      <c r="J796" s="33"/>
      <c r="K796" s="27">
        <v>25</v>
      </c>
      <c r="L796" s="14">
        <v>0.25</v>
      </c>
      <c r="M796" s="4">
        <v>72.599999999999994</v>
      </c>
      <c r="N796" s="41" t="s">
        <v>61</v>
      </c>
      <c r="O796" s="33"/>
      <c r="P796" s="27">
        <v>25</v>
      </c>
      <c r="Q796" s="14">
        <v>0.25</v>
      </c>
      <c r="R796" s="4">
        <v>162.69999999999999</v>
      </c>
      <c r="S796" s="41" t="s">
        <v>24</v>
      </c>
      <c r="T796" s="33"/>
      <c r="U796" s="27">
        <v>25</v>
      </c>
      <c r="V796" s="14">
        <v>0.25</v>
      </c>
      <c r="W796" s="4">
        <v>164.1</v>
      </c>
      <c r="X796" s="41" t="s">
        <v>21</v>
      </c>
      <c r="Y796" s="33"/>
      <c r="Z796" s="27">
        <v>25</v>
      </c>
      <c r="AA796" s="14">
        <v>0.25</v>
      </c>
      <c r="AB796" s="4">
        <v>177.8</v>
      </c>
      <c r="AC796" s="41" t="s">
        <v>41</v>
      </c>
      <c r="AD796" s="33"/>
      <c r="AE796" s="27">
        <v>25</v>
      </c>
      <c r="AF796" s="14">
        <v>0.25</v>
      </c>
      <c r="AG796" s="4">
        <v>159.9</v>
      </c>
      <c r="AH796" s="41" t="s">
        <v>36</v>
      </c>
      <c r="AI796" s="33"/>
      <c r="AJ796" s="27">
        <v>25</v>
      </c>
      <c r="AK796" s="14">
        <v>0.25</v>
      </c>
      <c r="AL796" s="4">
        <v>86.7</v>
      </c>
      <c r="AM796" s="41" t="s">
        <v>205</v>
      </c>
      <c r="AN796" s="33"/>
      <c r="AO796" s="27">
        <v>25</v>
      </c>
      <c r="AP796" s="14">
        <v>0.25</v>
      </c>
      <c r="AQ796" s="4">
        <v>131.9</v>
      </c>
      <c r="AR796" s="41" t="s">
        <v>23</v>
      </c>
      <c r="AS796" s="33"/>
      <c r="AT796" s="27">
        <v>25</v>
      </c>
      <c r="AU796" s="14">
        <v>0.25</v>
      </c>
      <c r="AV796" s="4">
        <v>165.1</v>
      </c>
      <c r="AW796" s="41" t="s">
        <v>107</v>
      </c>
      <c r="AX796" s="33"/>
    </row>
    <row r="797" spans="1:50" ht="19.5" thickBot="1" x14ac:dyDescent="0.45">
      <c r="A797" s="27">
        <v>26</v>
      </c>
      <c r="B797" s="14">
        <v>0.24</v>
      </c>
      <c r="C797" s="4">
        <v>256.70002799997201</v>
      </c>
      <c r="D797" s="28" t="s">
        <v>43</v>
      </c>
      <c r="E797" s="35"/>
      <c r="F797" s="27">
        <v>26</v>
      </c>
      <c r="G797" s="14">
        <v>0.24</v>
      </c>
      <c r="H797" s="4">
        <v>139.6</v>
      </c>
      <c r="I797" s="28" t="s">
        <v>42</v>
      </c>
      <c r="J797" s="35"/>
      <c r="K797" s="27">
        <v>26</v>
      </c>
      <c r="L797" s="14">
        <v>0.24</v>
      </c>
      <c r="M797" s="4">
        <v>75.3</v>
      </c>
      <c r="N797" s="28" t="s">
        <v>133</v>
      </c>
      <c r="O797" s="35"/>
      <c r="P797" s="27">
        <v>26</v>
      </c>
      <c r="Q797" s="14">
        <v>0.24</v>
      </c>
      <c r="R797" s="4">
        <v>198.9</v>
      </c>
      <c r="S797" s="28" t="s">
        <v>25</v>
      </c>
      <c r="T797" s="35"/>
      <c r="U797" s="27">
        <v>26</v>
      </c>
      <c r="V797" s="14">
        <v>0.24</v>
      </c>
      <c r="W797" s="4">
        <v>204.7</v>
      </c>
      <c r="X797" s="28" t="s">
        <v>41</v>
      </c>
      <c r="Y797" s="35"/>
      <c r="Z797" s="27">
        <v>26</v>
      </c>
      <c r="AA797" s="14">
        <v>0.24</v>
      </c>
      <c r="AB797" s="4">
        <v>281</v>
      </c>
      <c r="AC797" s="28" t="s">
        <v>44</v>
      </c>
      <c r="AD797" s="35"/>
      <c r="AE797" s="27">
        <v>26</v>
      </c>
      <c r="AF797" s="14">
        <v>0.24</v>
      </c>
      <c r="AG797" s="4">
        <v>162.5</v>
      </c>
      <c r="AH797" s="28" t="s">
        <v>63</v>
      </c>
      <c r="AI797" s="35"/>
      <c r="AJ797" s="27">
        <v>26</v>
      </c>
      <c r="AK797" s="14">
        <v>0.24</v>
      </c>
      <c r="AL797" s="4">
        <v>112</v>
      </c>
      <c r="AM797" s="28" t="s">
        <v>492</v>
      </c>
      <c r="AN797" s="35"/>
      <c r="AO797" s="27">
        <v>26</v>
      </c>
      <c r="AP797" s="14">
        <v>0.24</v>
      </c>
      <c r="AQ797" s="4">
        <v>370</v>
      </c>
      <c r="AR797" s="28" t="s">
        <v>24</v>
      </c>
      <c r="AS797" s="35"/>
      <c r="AT797" s="27">
        <v>26</v>
      </c>
      <c r="AU797" s="14">
        <v>0.24</v>
      </c>
      <c r="AV797" s="4">
        <v>136.9</v>
      </c>
      <c r="AW797" s="28" t="s">
        <v>57</v>
      </c>
      <c r="AX797" s="35"/>
    </row>
    <row r="798" spans="1:50" x14ac:dyDescent="0.4">
      <c r="A798" s="27">
        <v>27</v>
      </c>
      <c r="B798" s="14">
        <v>0.23</v>
      </c>
      <c r="C798" s="4">
        <v>268</v>
      </c>
      <c r="D798" s="28" t="s">
        <v>23</v>
      </c>
      <c r="E798" s="36"/>
      <c r="F798" s="27">
        <v>27</v>
      </c>
      <c r="G798" s="14">
        <v>0.23</v>
      </c>
      <c r="H798" s="4">
        <v>337.7</v>
      </c>
      <c r="I798" s="28" t="s">
        <v>51</v>
      </c>
      <c r="J798" s="36"/>
      <c r="K798" s="27">
        <v>27</v>
      </c>
      <c r="L798" s="14">
        <v>0.23</v>
      </c>
      <c r="M798" s="4">
        <v>101.1</v>
      </c>
      <c r="N798" s="28" t="s">
        <v>47</v>
      </c>
      <c r="O798" s="36"/>
      <c r="P798" s="27">
        <v>27</v>
      </c>
      <c r="Q798" s="14">
        <v>0.23</v>
      </c>
      <c r="R798" s="4">
        <v>131</v>
      </c>
      <c r="S798" s="28" t="s">
        <v>51</v>
      </c>
      <c r="T798" s="36"/>
      <c r="U798" s="27">
        <v>27</v>
      </c>
      <c r="V798" s="14">
        <v>0.23</v>
      </c>
      <c r="W798" s="4">
        <v>121.00002899997099</v>
      </c>
      <c r="X798" s="28" t="s">
        <v>29</v>
      </c>
      <c r="Y798" s="36"/>
      <c r="Z798" s="27">
        <v>27</v>
      </c>
      <c r="AA798" s="14">
        <v>0.23</v>
      </c>
      <c r="AB798" s="4">
        <v>176</v>
      </c>
      <c r="AC798" s="28" t="s">
        <v>70</v>
      </c>
      <c r="AD798" s="36"/>
      <c r="AE798" s="27">
        <v>27</v>
      </c>
      <c r="AF798" s="14">
        <v>0.23</v>
      </c>
      <c r="AG798" s="4">
        <v>116.6</v>
      </c>
      <c r="AH798" s="28" t="s">
        <v>86</v>
      </c>
      <c r="AI798" s="36"/>
      <c r="AJ798" s="27">
        <v>27</v>
      </c>
      <c r="AK798" s="14">
        <v>0.23</v>
      </c>
      <c r="AL798" s="4">
        <v>111.3</v>
      </c>
      <c r="AM798" s="28" t="s">
        <v>120</v>
      </c>
      <c r="AN798" s="36"/>
      <c r="AO798" s="27">
        <v>27</v>
      </c>
      <c r="AP798" s="14">
        <v>0.23</v>
      </c>
      <c r="AQ798" s="4">
        <v>406.3</v>
      </c>
      <c r="AR798" s="28" t="s">
        <v>52</v>
      </c>
      <c r="AS798" s="36"/>
      <c r="AT798" s="27">
        <v>27</v>
      </c>
      <c r="AU798" s="14">
        <v>0.23</v>
      </c>
      <c r="AV798" s="4">
        <v>132.5</v>
      </c>
      <c r="AW798" s="28" t="s">
        <v>70</v>
      </c>
      <c r="AX798" s="36"/>
    </row>
    <row r="799" spans="1:50" x14ac:dyDescent="0.4">
      <c r="A799" s="27">
        <v>28</v>
      </c>
      <c r="B799" s="14">
        <v>0.22</v>
      </c>
      <c r="C799" s="4">
        <v>169.3</v>
      </c>
      <c r="D799" s="28" t="s">
        <v>53</v>
      </c>
      <c r="F799" s="27">
        <v>28</v>
      </c>
      <c r="G799" s="14">
        <v>0.22</v>
      </c>
      <c r="H799" s="4">
        <v>213.30002999997001</v>
      </c>
      <c r="I799" s="28" t="s">
        <v>45</v>
      </c>
      <c r="K799" s="27">
        <v>28</v>
      </c>
      <c r="L799" s="14">
        <v>0.22</v>
      </c>
      <c r="M799" s="4">
        <v>84</v>
      </c>
      <c r="N799" s="28" t="s">
        <v>46</v>
      </c>
      <c r="P799" s="27">
        <v>28</v>
      </c>
      <c r="Q799" s="14">
        <v>0.22</v>
      </c>
      <c r="R799" s="4">
        <v>198.9</v>
      </c>
      <c r="S799" s="28" t="s">
        <v>25</v>
      </c>
      <c r="U799" s="27">
        <v>28</v>
      </c>
      <c r="V799" s="14">
        <v>0.22</v>
      </c>
      <c r="W799" s="4">
        <v>137.80000000000001</v>
      </c>
      <c r="X799" s="28" t="s">
        <v>88</v>
      </c>
      <c r="Z799" s="27">
        <v>28</v>
      </c>
      <c r="AA799" s="14">
        <v>0.22</v>
      </c>
      <c r="AB799" s="4">
        <v>183.9</v>
      </c>
      <c r="AC799" s="28" t="s">
        <v>107</v>
      </c>
      <c r="AE799" s="27">
        <v>28</v>
      </c>
      <c r="AF799" s="14">
        <v>0.22</v>
      </c>
      <c r="AG799" s="4">
        <v>155.30000000000001</v>
      </c>
      <c r="AH799" s="28" t="s">
        <v>52</v>
      </c>
      <c r="AJ799" s="27">
        <v>28</v>
      </c>
      <c r="AK799" s="14">
        <v>0.22</v>
      </c>
      <c r="AL799" s="4">
        <v>204.4</v>
      </c>
      <c r="AM799" s="28" t="s">
        <v>44</v>
      </c>
      <c r="AO799" s="27">
        <v>28</v>
      </c>
      <c r="AP799" s="14">
        <v>0.22</v>
      </c>
      <c r="AQ799" s="4">
        <v>379.7</v>
      </c>
      <c r="AR799" s="28" t="s">
        <v>46</v>
      </c>
      <c r="AT799" s="27">
        <v>28</v>
      </c>
      <c r="AU799" s="14">
        <v>0.22</v>
      </c>
      <c r="AV799" s="4">
        <v>166.2</v>
      </c>
      <c r="AW799" s="28" t="s">
        <v>63</v>
      </c>
    </row>
    <row r="800" spans="1:50" x14ac:dyDescent="0.4">
      <c r="A800" s="27">
        <v>29</v>
      </c>
      <c r="B800" s="14">
        <v>0.21</v>
      </c>
      <c r="C800" s="4">
        <v>191.7</v>
      </c>
      <c r="D800" s="28" t="s">
        <v>38</v>
      </c>
      <c r="F800" s="27">
        <v>29</v>
      </c>
      <c r="G800" s="14">
        <v>0.21</v>
      </c>
      <c r="H800" s="4">
        <v>168.5</v>
      </c>
      <c r="I800" s="28" t="s">
        <v>53</v>
      </c>
      <c r="J800" s="4"/>
      <c r="K800" s="27">
        <v>29</v>
      </c>
      <c r="L800" s="14">
        <v>0.21</v>
      </c>
      <c r="M800" s="4">
        <v>94.5</v>
      </c>
      <c r="N800" s="28" t="s">
        <v>67</v>
      </c>
      <c r="O800" s="4"/>
      <c r="P800" s="27">
        <v>29</v>
      </c>
      <c r="Q800" s="14">
        <v>0.21</v>
      </c>
      <c r="R800" s="4">
        <v>206.5</v>
      </c>
      <c r="S800" s="28" t="s">
        <v>60</v>
      </c>
      <c r="T800" s="4"/>
      <c r="U800" s="27">
        <v>29</v>
      </c>
      <c r="V800" s="14">
        <v>0.21</v>
      </c>
      <c r="W800" s="4">
        <v>159.80000000000001</v>
      </c>
      <c r="X800" s="28" t="s">
        <v>38</v>
      </c>
      <c r="Y800" s="4"/>
      <c r="Z800" s="27">
        <v>29</v>
      </c>
      <c r="AA800" s="14">
        <v>0.21</v>
      </c>
      <c r="AB800" s="4">
        <v>186.7</v>
      </c>
      <c r="AC800" s="28" t="s">
        <v>20</v>
      </c>
      <c r="AD800" s="4"/>
      <c r="AE800" s="27">
        <v>29</v>
      </c>
      <c r="AF800" s="14">
        <v>0.21</v>
      </c>
      <c r="AG800" s="4">
        <v>155.69999999999999</v>
      </c>
      <c r="AH800" s="28" t="s">
        <v>23</v>
      </c>
      <c r="AI800" s="4"/>
      <c r="AJ800" s="27">
        <v>29</v>
      </c>
      <c r="AK800" s="14">
        <v>0.21</v>
      </c>
      <c r="AL800" s="4">
        <v>131.69999999999999</v>
      </c>
      <c r="AM800" s="28" t="s">
        <v>54</v>
      </c>
      <c r="AN800" s="4"/>
      <c r="AO800" s="27">
        <v>29</v>
      </c>
      <c r="AP800" s="14">
        <v>0.21</v>
      </c>
      <c r="AQ800" s="4">
        <v>177.2</v>
      </c>
      <c r="AR800" s="28" t="s">
        <v>61</v>
      </c>
      <c r="AS800" s="4"/>
      <c r="AT800" s="27">
        <v>29</v>
      </c>
      <c r="AU800" s="14">
        <v>0.21</v>
      </c>
      <c r="AV800" s="4">
        <v>96.4</v>
      </c>
      <c r="AW800" s="28" t="s">
        <v>67</v>
      </c>
      <c r="AX800" s="4"/>
    </row>
    <row r="801" spans="1:50" x14ac:dyDescent="0.4">
      <c r="A801" s="27">
        <v>30</v>
      </c>
      <c r="B801" s="14">
        <v>0.2</v>
      </c>
      <c r="C801" s="4">
        <v>206.9</v>
      </c>
      <c r="D801" s="28" t="s">
        <v>27</v>
      </c>
      <c r="F801" s="27">
        <v>30</v>
      </c>
      <c r="G801" s="14">
        <v>0.2</v>
      </c>
      <c r="H801" s="4">
        <v>174.2</v>
      </c>
      <c r="I801" s="28" t="s">
        <v>20</v>
      </c>
      <c r="J801" s="4"/>
      <c r="K801" s="27">
        <v>30</v>
      </c>
      <c r="L801" s="14">
        <v>0.2</v>
      </c>
      <c r="M801" s="4">
        <v>99.7</v>
      </c>
      <c r="N801" s="28" t="s">
        <v>153</v>
      </c>
      <c r="O801" s="4"/>
      <c r="P801" s="27">
        <v>30</v>
      </c>
      <c r="Q801" s="14">
        <v>0.2</v>
      </c>
      <c r="R801" s="4">
        <v>129.69999999999999</v>
      </c>
      <c r="S801" s="28" t="s">
        <v>37</v>
      </c>
      <c r="T801" s="4"/>
      <c r="U801" s="27">
        <v>30</v>
      </c>
      <c r="V801" s="14">
        <v>0.2</v>
      </c>
      <c r="W801" s="4">
        <v>162.1</v>
      </c>
      <c r="X801" s="28" t="s">
        <v>54</v>
      </c>
      <c r="Y801" s="4"/>
      <c r="Z801" s="27">
        <v>30</v>
      </c>
      <c r="AA801" s="14">
        <v>0.2</v>
      </c>
      <c r="AB801" s="4">
        <v>223</v>
      </c>
      <c r="AC801" s="28" t="s">
        <v>31</v>
      </c>
      <c r="AD801" s="4"/>
      <c r="AE801" s="27">
        <v>30</v>
      </c>
      <c r="AF801" s="14">
        <v>0.2</v>
      </c>
      <c r="AG801" s="4">
        <v>96.1</v>
      </c>
      <c r="AH801" s="28" t="s">
        <v>56</v>
      </c>
      <c r="AI801" s="4"/>
      <c r="AJ801" s="27">
        <v>30</v>
      </c>
      <c r="AK801" s="14">
        <v>0.2</v>
      </c>
      <c r="AL801" s="4">
        <v>150.1</v>
      </c>
      <c r="AM801" s="28" t="s">
        <v>83</v>
      </c>
      <c r="AN801" s="4"/>
      <c r="AO801" s="27">
        <v>30</v>
      </c>
      <c r="AP801" s="14">
        <v>0.2</v>
      </c>
      <c r="AQ801" s="4">
        <v>432.6</v>
      </c>
      <c r="AR801" s="28" t="s">
        <v>25</v>
      </c>
      <c r="AS801" s="4"/>
      <c r="AT801" s="27">
        <v>30</v>
      </c>
      <c r="AU801" s="14">
        <v>0.2</v>
      </c>
      <c r="AV801" s="4">
        <v>107</v>
      </c>
      <c r="AW801" s="28" t="s">
        <v>30</v>
      </c>
      <c r="AX801" s="4"/>
    </row>
    <row r="802" spans="1:50" ht="19.5" thickBot="1" x14ac:dyDescent="0.45">
      <c r="A802" s="27"/>
      <c r="B802" s="4"/>
      <c r="C802" s="4"/>
      <c r="D802" s="4"/>
    </row>
    <row r="803" spans="1:50" ht="19.5" thickBot="1" x14ac:dyDescent="0.45">
      <c r="A803" s="27"/>
      <c r="B803" s="43" t="s">
        <v>196</v>
      </c>
      <c r="C803" s="47">
        <v>0.6091277890466531</v>
      </c>
      <c r="D803" s="45">
        <v>0.89878296146044623</v>
      </c>
      <c r="E803" s="3"/>
    </row>
    <row r="804" spans="1:50" x14ac:dyDescent="0.4">
      <c r="C804" t="s">
        <v>493</v>
      </c>
      <c r="G804" s="27" t="s">
        <v>161</v>
      </c>
      <c r="L804" t="s">
        <v>168</v>
      </c>
      <c r="Q804" t="s">
        <v>199</v>
      </c>
      <c r="V804" s="27" t="s">
        <v>494</v>
      </c>
      <c r="AA804" t="s">
        <v>495</v>
      </c>
      <c r="AF804" t="s">
        <v>496</v>
      </c>
      <c r="AK804" t="s">
        <v>497</v>
      </c>
      <c r="AQ804" t="s">
        <v>498</v>
      </c>
      <c r="AU804" t="s">
        <v>295</v>
      </c>
    </row>
    <row r="805" spans="1:50" ht="19.5" thickBot="1" x14ac:dyDescent="0.45">
      <c r="A805" s="8" t="s">
        <v>18</v>
      </c>
      <c r="B805" s="4">
        <v>4.0713600000000003</v>
      </c>
      <c r="C805" s="4" t="s">
        <v>328</v>
      </c>
      <c r="D805" s="4"/>
      <c r="E805" s="5"/>
      <c r="F805" s="8" t="s">
        <v>18</v>
      </c>
      <c r="G805" s="4">
        <v>4.3009899999999996</v>
      </c>
      <c r="H805" s="4" t="s">
        <v>329</v>
      </c>
      <c r="I805" s="4"/>
      <c r="J805" s="5"/>
      <c r="K805" s="8" t="s">
        <v>18</v>
      </c>
      <c r="L805" s="4">
        <v>2.642406666666667</v>
      </c>
      <c r="M805" s="4" t="s">
        <v>499</v>
      </c>
      <c r="N805" s="4"/>
      <c r="O805" s="5"/>
      <c r="P805" s="8" t="s">
        <v>18</v>
      </c>
      <c r="Q805" s="4">
        <v>1.7921702879997121</v>
      </c>
      <c r="R805" s="4" t="s">
        <v>351</v>
      </c>
      <c r="S805" s="4"/>
      <c r="T805" s="5"/>
      <c r="U805" s="8" t="s">
        <v>18</v>
      </c>
      <c r="V805" s="4">
        <v>2.6017699999999997</v>
      </c>
      <c r="W805" s="4" t="s">
        <v>238</v>
      </c>
      <c r="X805" s="4"/>
      <c r="Y805" s="5"/>
      <c r="Z805" s="8" t="s">
        <v>18</v>
      </c>
      <c r="AA805" s="4">
        <v>2.10439</v>
      </c>
      <c r="AB805" s="4" t="s">
        <v>330</v>
      </c>
      <c r="AC805" s="4"/>
      <c r="AD805" s="5"/>
      <c r="AE805" s="8" t="s">
        <v>18</v>
      </c>
      <c r="AF805" s="4">
        <v>1.235493781902552</v>
      </c>
      <c r="AG805" s="4" t="s">
        <v>239</v>
      </c>
      <c r="AH805" s="4"/>
      <c r="AI805" s="5"/>
      <c r="AJ805" s="8" t="s">
        <v>18</v>
      </c>
      <c r="AK805" s="4">
        <v>7.1097700000000001</v>
      </c>
      <c r="AL805" s="4" t="s">
        <v>500</v>
      </c>
      <c r="AM805" s="4"/>
      <c r="AN805" s="5"/>
      <c r="AO805" s="8" t="s">
        <v>18</v>
      </c>
      <c r="AP805" s="4">
        <v>1.6351038461538463</v>
      </c>
      <c r="AQ805" s="4" t="s">
        <v>501</v>
      </c>
      <c r="AR805" s="4"/>
      <c r="AS805" s="5"/>
      <c r="AT805" s="8" t="s">
        <v>18</v>
      </c>
      <c r="AU805" s="4">
        <v>2.1766799999999997</v>
      </c>
      <c r="AV805" s="4" t="s">
        <v>502</v>
      </c>
      <c r="AW805" s="4"/>
      <c r="AX805" s="5"/>
    </row>
    <row r="806" spans="1:50" x14ac:dyDescent="0.4">
      <c r="A806" s="9">
        <v>1</v>
      </c>
      <c r="B806" s="10">
        <v>4.0713600000000003</v>
      </c>
      <c r="C806" s="11">
        <v>254.45</v>
      </c>
      <c r="D806" s="12" t="s">
        <v>51</v>
      </c>
      <c r="F806" s="9">
        <v>1</v>
      </c>
      <c r="G806" s="10">
        <v>4.3009899999999996</v>
      </c>
      <c r="H806" s="11">
        <v>307.2</v>
      </c>
      <c r="I806" s="12" t="s">
        <v>21</v>
      </c>
      <c r="K806" s="9">
        <v>1</v>
      </c>
      <c r="L806" s="10">
        <v>2.642406666666667</v>
      </c>
      <c r="M806" s="11">
        <v>125.82222222222224</v>
      </c>
      <c r="N806" s="12" t="s">
        <v>39</v>
      </c>
      <c r="P806" s="9">
        <v>1</v>
      </c>
      <c r="Q806" s="10">
        <v>1.7921702879997121</v>
      </c>
      <c r="R806" s="11">
        <v>112.00001799998201</v>
      </c>
      <c r="S806" s="12" t="s">
        <v>27</v>
      </c>
      <c r="U806" s="9">
        <v>1</v>
      </c>
      <c r="V806" s="10">
        <v>2.6017699999999997</v>
      </c>
      <c r="W806" s="11">
        <v>162.6</v>
      </c>
      <c r="X806" s="12" t="s">
        <v>93</v>
      </c>
      <c r="Z806" s="9">
        <v>1</v>
      </c>
      <c r="AA806" s="10">
        <v>2.10439</v>
      </c>
      <c r="AB806" s="11">
        <v>150.30000000000001</v>
      </c>
      <c r="AC806" s="12" t="s">
        <v>31</v>
      </c>
      <c r="AE806" s="9">
        <v>1</v>
      </c>
      <c r="AF806" s="10">
        <v>1.235493781902552</v>
      </c>
      <c r="AG806" s="11">
        <v>8.3477958236658925</v>
      </c>
      <c r="AH806" s="12" t="s">
        <v>46</v>
      </c>
      <c r="AJ806" s="9">
        <v>1</v>
      </c>
      <c r="AK806" s="10">
        <v>7.1097700000000001</v>
      </c>
      <c r="AL806" s="11">
        <v>444.35</v>
      </c>
      <c r="AM806" s="12" t="s">
        <v>21</v>
      </c>
      <c r="AO806" s="9">
        <v>1</v>
      </c>
      <c r="AP806" s="10">
        <v>1.6351038461538463</v>
      </c>
      <c r="AQ806" s="11">
        <v>90.830769230769235</v>
      </c>
      <c r="AR806" s="12" t="s">
        <v>45</v>
      </c>
      <c r="AT806" s="9">
        <v>1</v>
      </c>
      <c r="AU806" s="10">
        <v>2.1766799999999997</v>
      </c>
      <c r="AV806" s="11">
        <v>145.1</v>
      </c>
      <c r="AW806" s="12" t="s">
        <v>31</v>
      </c>
    </row>
    <row r="807" spans="1:50" x14ac:dyDescent="0.4">
      <c r="A807" s="13">
        <v>2</v>
      </c>
      <c r="B807" s="14">
        <v>2.4632066666666668</v>
      </c>
      <c r="C807" s="4">
        <v>117.28888888888888</v>
      </c>
      <c r="D807" s="15" t="s">
        <v>36</v>
      </c>
      <c r="F807" s="13">
        <v>2</v>
      </c>
      <c r="G807" s="14">
        <v>3.9084300000000001</v>
      </c>
      <c r="H807" s="4">
        <v>260.55</v>
      </c>
      <c r="I807" s="15" t="s">
        <v>36</v>
      </c>
      <c r="K807" s="13">
        <v>2</v>
      </c>
      <c r="L807" s="14">
        <v>1.6266045454545455</v>
      </c>
      <c r="M807" s="4">
        <v>56.086363636363636</v>
      </c>
      <c r="N807" s="15" t="s">
        <v>46</v>
      </c>
      <c r="P807" s="13">
        <v>2</v>
      </c>
      <c r="Q807" s="14">
        <v>1.3572603639996361</v>
      </c>
      <c r="R807" s="4">
        <v>26.100006999993003</v>
      </c>
      <c r="S807" s="15" t="s">
        <v>21</v>
      </c>
      <c r="U807" s="13">
        <v>2</v>
      </c>
      <c r="V807" s="14">
        <v>1.3750293939393938</v>
      </c>
      <c r="W807" s="4">
        <v>40.439393939393938</v>
      </c>
      <c r="X807" s="15" t="s">
        <v>86</v>
      </c>
      <c r="Z807" s="13">
        <v>2</v>
      </c>
      <c r="AA807" s="14">
        <v>1.2686175</v>
      </c>
      <c r="AB807" s="4">
        <v>84.5625</v>
      </c>
      <c r="AC807" s="15" t="s">
        <v>36</v>
      </c>
      <c r="AE807" s="13">
        <v>2</v>
      </c>
      <c r="AF807" s="14">
        <v>1.1458727868852459</v>
      </c>
      <c r="AG807" s="4">
        <v>14.690163934426229</v>
      </c>
      <c r="AH807" s="15" t="s">
        <v>54</v>
      </c>
      <c r="AJ807" s="13">
        <v>2</v>
      </c>
      <c r="AK807" s="14">
        <v>3.5079299999999995</v>
      </c>
      <c r="AL807" s="4">
        <v>233.85</v>
      </c>
      <c r="AM807" s="15" t="s">
        <v>22</v>
      </c>
      <c r="AO807" s="13">
        <v>2</v>
      </c>
      <c r="AP807" s="14">
        <v>1.5750933333333335</v>
      </c>
      <c r="AQ807" s="4">
        <v>98.433333333333337</v>
      </c>
      <c r="AR807" s="15" t="s">
        <v>31</v>
      </c>
      <c r="AT807" s="13">
        <v>2</v>
      </c>
      <c r="AU807" s="14">
        <v>1.63209033999966</v>
      </c>
      <c r="AV807" s="4">
        <v>48.000009999989999</v>
      </c>
      <c r="AW807" s="15" t="s">
        <v>29</v>
      </c>
    </row>
    <row r="808" spans="1:50" x14ac:dyDescent="0.4">
      <c r="A808" s="13">
        <v>3</v>
      </c>
      <c r="B808" s="14">
        <v>2.1113499999999998</v>
      </c>
      <c r="C808" s="4">
        <v>117.28888888888888</v>
      </c>
      <c r="D808" s="15" t="s">
        <v>36</v>
      </c>
      <c r="F808" s="13">
        <v>3</v>
      </c>
      <c r="G808" s="14">
        <v>2.8401699999999996</v>
      </c>
      <c r="H808" s="4">
        <v>177.5</v>
      </c>
      <c r="I808" s="15" t="s">
        <v>23</v>
      </c>
      <c r="K808" s="13">
        <v>3</v>
      </c>
      <c r="L808" s="14">
        <v>1.5556094117647061</v>
      </c>
      <c r="M808" s="4">
        <v>38.888235294117649</v>
      </c>
      <c r="N808" s="15" t="s">
        <v>26</v>
      </c>
      <c r="P808" s="13">
        <v>3</v>
      </c>
      <c r="Q808" s="14">
        <v>1.2520803599996402</v>
      </c>
      <c r="R808" s="4">
        <v>31.300008999991</v>
      </c>
      <c r="S808" s="15" t="s">
        <v>31</v>
      </c>
      <c r="U808" s="13">
        <v>3</v>
      </c>
      <c r="V808" s="14">
        <v>1.2166305882352941</v>
      </c>
      <c r="W808" s="4">
        <v>76.029411764705884</v>
      </c>
      <c r="X808" s="15" t="s">
        <v>43</v>
      </c>
      <c r="Z808" s="13">
        <v>3</v>
      </c>
      <c r="AA808" s="14">
        <v>1.0886100000000001</v>
      </c>
      <c r="AB808" s="4">
        <v>38.875</v>
      </c>
      <c r="AC808" s="15" t="s">
        <v>40</v>
      </c>
      <c r="AE808" s="13">
        <v>3</v>
      </c>
      <c r="AF808" s="14">
        <v>1.0739446616541355</v>
      </c>
      <c r="AG808" s="4">
        <v>26.846616541353384</v>
      </c>
      <c r="AH808" s="15" t="s">
        <v>28</v>
      </c>
      <c r="AJ808" s="13">
        <v>3</v>
      </c>
      <c r="AK808" s="14">
        <v>3.2740899999999997</v>
      </c>
      <c r="AL808" s="4">
        <v>233.85</v>
      </c>
      <c r="AM808" s="15" t="s">
        <v>22</v>
      </c>
      <c r="AO808" s="13">
        <v>3</v>
      </c>
      <c r="AP808" s="14">
        <v>1.4825099999999998</v>
      </c>
      <c r="AQ808" s="4">
        <v>105.88</v>
      </c>
      <c r="AR808" s="15" t="s">
        <v>50</v>
      </c>
      <c r="AT808" s="13">
        <v>3</v>
      </c>
      <c r="AU808" s="14">
        <v>1.1644985714285714</v>
      </c>
      <c r="AV808" s="4">
        <v>26.464285714285715</v>
      </c>
      <c r="AW808" s="15" t="s">
        <v>54</v>
      </c>
    </row>
    <row r="809" spans="1:50" x14ac:dyDescent="0.4">
      <c r="A809" s="13">
        <v>4</v>
      </c>
      <c r="B809" s="14">
        <v>2.0782566666666669</v>
      </c>
      <c r="C809" s="4">
        <v>148.43333333333334</v>
      </c>
      <c r="D809" s="15" t="s">
        <v>43</v>
      </c>
      <c r="F809" s="13">
        <v>4</v>
      </c>
      <c r="G809" s="14">
        <v>2.7957650000000003</v>
      </c>
      <c r="H809" s="4">
        <v>133.125</v>
      </c>
      <c r="I809" s="15" t="s">
        <v>28</v>
      </c>
      <c r="K809" s="13">
        <v>4</v>
      </c>
      <c r="L809" s="14">
        <v>1.5273300000000001</v>
      </c>
      <c r="M809" s="4">
        <v>66.400000000000006</v>
      </c>
      <c r="N809" s="15" t="s">
        <v>24</v>
      </c>
      <c r="P809" s="13">
        <v>4</v>
      </c>
      <c r="Q809" s="14">
        <v>1.128750287999712</v>
      </c>
      <c r="R809" s="4">
        <v>62.700015999984004</v>
      </c>
      <c r="S809" s="15" t="s">
        <v>30</v>
      </c>
      <c r="U809" s="13">
        <v>4</v>
      </c>
      <c r="V809" s="14">
        <v>1.1866433333333333</v>
      </c>
      <c r="W809" s="4">
        <v>84.74666666666667</v>
      </c>
      <c r="X809" s="15" t="s">
        <v>55</v>
      </c>
      <c r="Z809" s="13">
        <v>4</v>
      </c>
      <c r="AA809" s="14">
        <v>1.0679699999999999</v>
      </c>
      <c r="AB809" s="4">
        <v>44.493749999999999</v>
      </c>
      <c r="AC809" s="15" t="s">
        <v>27</v>
      </c>
      <c r="AE809" s="13">
        <v>4</v>
      </c>
      <c r="AF809" s="14">
        <v>0.9595499999999999</v>
      </c>
      <c r="AG809" s="4">
        <v>53.3</v>
      </c>
      <c r="AH809" s="15" t="s">
        <v>70</v>
      </c>
      <c r="AJ809" s="13">
        <v>4</v>
      </c>
      <c r="AK809" s="14">
        <v>2.5393599999999998</v>
      </c>
      <c r="AL809" s="4">
        <v>158.69999999999999</v>
      </c>
      <c r="AM809" s="15" t="s">
        <v>35</v>
      </c>
      <c r="AO809" s="13">
        <v>4</v>
      </c>
      <c r="AP809" s="14">
        <v>1.2601166666666668</v>
      </c>
      <c r="AQ809" s="4">
        <v>78.74666666666667</v>
      </c>
      <c r="AR809" s="15" t="s">
        <v>41</v>
      </c>
      <c r="AT809" s="13">
        <v>4</v>
      </c>
      <c r="AU809" s="14">
        <v>1.0244599999999999</v>
      </c>
      <c r="AV809" s="4">
        <v>19.7</v>
      </c>
      <c r="AW809" s="15" t="s">
        <v>58</v>
      </c>
    </row>
    <row r="810" spans="1:50" x14ac:dyDescent="0.4">
      <c r="A810" s="13">
        <v>5</v>
      </c>
      <c r="B810" s="14">
        <v>2.0435915384615382</v>
      </c>
      <c r="C810" s="4">
        <v>88.84615384615384</v>
      </c>
      <c r="D810" s="15" t="s">
        <v>54</v>
      </c>
      <c r="F810" s="13">
        <v>5</v>
      </c>
      <c r="G810" s="14">
        <v>2.6324800000000002</v>
      </c>
      <c r="H810" s="4">
        <v>114.45</v>
      </c>
      <c r="I810" s="15" t="s">
        <v>29</v>
      </c>
      <c r="K810" s="13">
        <v>5</v>
      </c>
      <c r="L810" s="14">
        <v>1.4627233333333332</v>
      </c>
      <c r="M810" s="4">
        <v>104.46666666666665</v>
      </c>
      <c r="N810" s="15" t="s">
        <v>51</v>
      </c>
      <c r="P810" s="13">
        <v>5</v>
      </c>
      <c r="Q810" s="14">
        <v>1.069710335999664</v>
      </c>
      <c r="R810" s="4">
        <v>38.200011999988</v>
      </c>
      <c r="S810" s="15" t="s">
        <v>33</v>
      </c>
      <c r="U810" s="13">
        <v>5</v>
      </c>
      <c r="V810" s="14">
        <v>1.1602502127659575</v>
      </c>
      <c r="W810" s="4">
        <v>29.004255319148935</v>
      </c>
      <c r="X810" s="15" t="s">
        <v>130</v>
      </c>
      <c r="Z810" s="13">
        <v>5</v>
      </c>
      <c r="AA810" s="14">
        <v>0.96629999999999983</v>
      </c>
      <c r="AB810" s="4">
        <v>53.674999999999997</v>
      </c>
      <c r="AC810" s="15" t="s">
        <v>23</v>
      </c>
      <c r="AE810" s="13">
        <v>5</v>
      </c>
      <c r="AF810" s="14">
        <v>0.91966999999999988</v>
      </c>
      <c r="AG810" s="4">
        <v>20.9</v>
      </c>
      <c r="AH810" s="15" t="s">
        <v>83</v>
      </c>
      <c r="AJ810" s="13">
        <v>5</v>
      </c>
      <c r="AK810" s="14">
        <v>2.1827100000000002</v>
      </c>
      <c r="AL810" s="20">
        <v>77.95</v>
      </c>
      <c r="AM810" s="15" t="s">
        <v>24</v>
      </c>
      <c r="AO810" s="13">
        <v>5</v>
      </c>
      <c r="AP810" s="14">
        <v>1.0695917647058824</v>
      </c>
      <c r="AQ810" s="4">
        <v>71.294117647058826</v>
      </c>
      <c r="AR810" s="15" t="s">
        <v>34</v>
      </c>
      <c r="AT810" s="13">
        <v>5</v>
      </c>
      <c r="AU810" s="14">
        <v>1.0201347945205479</v>
      </c>
      <c r="AV810" s="4">
        <v>25.501369863013693</v>
      </c>
      <c r="AW810" s="15" t="s">
        <v>56</v>
      </c>
    </row>
    <row r="811" spans="1:50" x14ac:dyDescent="0.4">
      <c r="A811" s="13">
        <v>6</v>
      </c>
      <c r="B811" s="14">
        <v>1.6117434782608697</v>
      </c>
      <c r="C811" s="4">
        <v>55.573913043478264</v>
      </c>
      <c r="D811" s="15" t="s">
        <v>28</v>
      </c>
      <c r="F811" s="13">
        <v>6</v>
      </c>
      <c r="G811" s="14">
        <v>2.4493499999999999</v>
      </c>
      <c r="H811" s="4">
        <v>136.06666666666666</v>
      </c>
      <c r="I811" s="15" t="s">
        <v>40</v>
      </c>
      <c r="K811" s="13">
        <v>6</v>
      </c>
      <c r="L811" s="14">
        <v>1.4168703519996482</v>
      </c>
      <c r="M811" s="4">
        <v>32.200007999992003</v>
      </c>
      <c r="N811" s="15" t="s">
        <v>22</v>
      </c>
      <c r="P811" s="13">
        <v>6</v>
      </c>
      <c r="Q811" s="14">
        <v>1.0426933333333332</v>
      </c>
      <c r="R811" s="4">
        <v>65.158333333333331</v>
      </c>
      <c r="S811" s="15" t="s">
        <v>40</v>
      </c>
      <c r="U811" s="13">
        <v>6</v>
      </c>
      <c r="V811" s="14">
        <v>1.1383403149996851</v>
      </c>
      <c r="W811" s="4">
        <v>54.200014999985001</v>
      </c>
      <c r="X811" s="15" t="s">
        <v>21</v>
      </c>
      <c r="Z811" s="13">
        <v>6</v>
      </c>
      <c r="AA811" s="14">
        <v>0.84423000000000004</v>
      </c>
      <c r="AB811" s="4">
        <v>36.700000000000003</v>
      </c>
      <c r="AC811" s="15" t="s">
        <v>38</v>
      </c>
      <c r="AE811" s="13">
        <v>6</v>
      </c>
      <c r="AF811" s="14">
        <v>0.85285999999999984</v>
      </c>
      <c r="AG811" s="4">
        <v>16.399999999999999</v>
      </c>
      <c r="AH811" s="15" t="s">
        <v>38</v>
      </c>
      <c r="AJ811" s="13">
        <v>6</v>
      </c>
      <c r="AK811" s="14">
        <v>1.9069233333333335</v>
      </c>
      <c r="AL811" s="4">
        <v>56.083333333333336</v>
      </c>
      <c r="AM811" s="15" t="s">
        <v>29</v>
      </c>
      <c r="AO811" s="13">
        <v>6</v>
      </c>
      <c r="AP811" s="14">
        <v>1.05566</v>
      </c>
      <c r="AQ811" s="4">
        <v>20.3</v>
      </c>
      <c r="AR811" s="15" t="s">
        <v>23</v>
      </c>
      <c r="AT811" s="13">
        <v>6</v>
      </c>
      <c r="AU811" s="14">
        <v>0.99162044399955607</v>
      </c>
      <c r="AV811" s="20">
        <v>6.7000029999970003</v>
      </c>
      <c r="AW811" s="15" t="s">
        <v>24</v>
      </c>
    </row>
    <row r="812" spans="1:50" x14ac:dyDescent="0.4">
      <c r="A812" s="13">
        <v>7</v>
      </c>
      <c r="B812" s="14">
        <v>1.54918</v>
      </c>
      <c r="C812" s="4">
        <v>103.26666666666667</v>
      </c>
      <c r="D812" s="15" t="s">
        <v>63</v>
      </c>
      <c r="F812" s="13">
        <v>7</v>
      </c>
      <c r="G812" s="14">
        <v>2.05776</v>
      </c>
      <c r="H812" s="4">
        <v>128.6</v>
      </c>
      <c r="I812" s="15" t="s">
        <v>63</v>
      </c>
      <c r="K812" s="13">
        <v>7</v>
      </c>
      <c r="L812" s="14">
        <v>1.2537514285714286</v>
      </c>
      <c r="M812" s="4">
        <v>83.571428571428569</v>
      </c>
      <c r="N812" s="15" t="s">
        <v>19</v>
      </c>
      <c r="P812" s="13">
        <v>7</v>
      </c>
      <c r="Q812" s="14">
        <v>1.0064903399996601</v>
      </c>
      <c r="R812" s="4">
        <v>29.60000999999</v>
      </c>
      <c r="S812" s="15" t="s">
        <v>41</v>
      </c>
      <c r="U812" s="13">
        <v>7</v>
      </c>
      <c r="V812" s="14">
        <v>1.0519760869565218</v>
      </c>
      <c r="W812" s="4">
        <v>58.434782608695649</v>
      </c>
      <c r="X812" s="15" t="s">
        <v>85</v>
      </c>
      <c r="Z812" s="13">
        <v>7</v>
      </c>
      <c r="AA812" s="14">
        <v>0.83174000000000015</v>
      </c>
      <c r="AB812" s="4">
        <v>39.6</v>
      </c>
      <c r="AC812" s="15" t="s">
        <v>28</v>
      </c>
      <c r="AE812" s="13">
        <v>7</v>
      </c>
      <c r="AF812" s="14">
        <v>0.84249623762376236</v>
      </c>
      <c r="AG812" s="4">
        <v>35.099009900990097</v>
      </c>
      <c r="AH812" s="15" t="s">
        <v>36</v>
      </c>
      <c r="AJ812" s="13">
        <v>7</v>
      </c>
      <c r="AK812" s="14">
        <v>1.61595</v>
      </c>
      <c r="AL812" s="4">
        <v>89.766666666666666</v>
      </c>
      <c r="AM812" s="15" t="s">
        <v>43</v>
      </c>
      <c r="AO812" s="13">
        <v>7</v>
      </c>
      <c r="AP812" s="14">
        <v>0.85343032199967805</v>
      </c>
      <c r="AQ812" s="4">
        <v>37.100013999986004</v>
      </c>
      <c r="AR812" s="15" t="s">
        <v>28</v>
      </c>
      <c r="AT812" s="13">
        <v>7</v>
      </c>
      <c r="AU812" s="14">
        <v>0.8718876470588236</v>
      </c>
      <c r="AV812" s="4">
        <v>54.482352941176472</v>
      </c>
      <c r="AW812" s="15" t="s">
        <v>36</v>
      </c>
    </row>
    <row r="813" spans="1:50" x14ac:dyDescent="0.4">
      <c r="A813" s="13">
        <v>8</v>
      </c>
      <c r="B813" s="14">
        <v>1.4996147368421051</v>
      </c>
      <c r="C813" s="4">
        <v>62.478947368421053</v>
      </c>
      <c r="D813" s="15" t="s">
        <v>46</v>
      </c>
      <c r="F813" s="13">
        <v>8</v>
      </c>
      <c r="G813" s="14">
        <v>1.9762428571428572</v>
      </c>
      <c r="H813" s="4">
        <v>68.142857142857139</v>
      </c>
      <c r="I813" s="15" t="s">
        <v>35</v>
      </c>
      <c r="K813" s="13">
        <v>8</v>
      </c>
      <c r="L813" s="14">
        <v>1.153770287999712</v>
      </c>
      <c r="M813" s="4">
        <v>72.100017999982001</v>
      </c>
      <c r="N813" s="15" t="s">
        <v>35</v>
      </c>
      <c r="P813" s="13">
        <v>8</v>
      </c>
      <c r="Q813" s="14">
        <v>0.97968028499971482</v>
      </c>
      <c r="R813" s="4">
        <v>65.300018999980992</v>
      </c>
      <c r="S813" s="15" t="s">
        <v>23</v>
      </c>
      <c r="U813" s="13">
        <v>8</v>
      </c>
      <c r="V813" s="14">
        <v>1.0463499999999999</v>
      </c>
      <c r="W813" s="4">
        <v>37.365714285714283</v>
      </c>
      <c r="X813" s="15" t="s">
        <v>121</v>
      </c>
      <c r="Z813" s="13">
        <v>8</v>
      </c>
      <c r="AA813" s="14">
        <v>0.82244148148148155</v>
      </c>
      <c r="AB813" s="4">
        <v>51.392592592592592</v>
      </c>
      <c r="AC813" s="15" t="s">
        <v>21</v>
      </c>
      <c r="AE813" s="13">
        <v>8</v>
      </c>
      <c r="AF813" s="14">
        <v>0.80568735099337763</v>
      </c>
      <c r="AG813" s="4">
        <v>23.694039735099338</v>
      </c>
      <c r="AH813" s="15" t="s">
        <v>131</v>
      </c>
      <c r="AJ813" s="13">
        <v>8</v>
      </c>
      <c r="AK813" s="14">
        <v>1.4724714285714287</v>
      </c>
      <c r="AL813" s="4">
        <v>50.771428571428572</v>
      </c>
      <c r="AM813" s="15" t="s">
        <v>42</v>
      </c>
      <c r="AO813" s="13">
        <v>8</v>
      </c>
      <c r="AP813" s="14">
        <v>0.84927035199964807</v>
      </c>
      <c r="AQ813" s="4">
        <v>19.300007999992001</v>
      </c>
      <c r="AR813" s="15" t="s">
        <v>65</v>
      </c>
      <c r="AT813" s="13">
        <v>8</v>
      </c>
      <c r="AU813" s="14">
        <v>0.84999000000000013</v>
      </c>
      <c r="AV813" s="4">
        <v>60.7</v>
      </c>
      <c r="AW813" s="15" t="s">
        <v>57</v>
      </c>
    </row>
    <row r="814" spans="1:50" x14ac:dyDescent="0.4">
      <c r="A814" s="13">
        <v>9</v>
      </c>
      <c r="B814" s="14">
        <v>1.27217</v>
      </c>
      <c r="C814" s="4">
        <v>79.5</v>
      </c>
      <c r="D814" s="15" t="s">
        <v>40</v>
      </c>
      <c r="F814" s="13">
        <v>9</v>
      </c>
      <c r="G814" s="14">
        <v>1.8254914285714288</v>
      </c>
      <c r="H814" s="4">
        <v>76.057142857142864</v>
      </c>
      <c r="I814" s="15" t="s">
        <v>22</v>
      </c>
      <c r="K814" s="13">
        <v>9</v>
      </c>
      <c r="L814" s="14">
        <v>0.97509333333333348</v>
      </c>
      <c r="M814" s="4">
        <v>60.933333333333337</v>
      </c>
      <c r="N814" s="15" t="s">
        <v>30</v>
      </c>
      <c r="P814" s="13">
        <v>9</v>
      </c>
      <c r="Q814" s="14">
        <v>0.95643270270270275</v>
      </c>
      <c r="R814" s="4">
        <v>41.578378378378382</v>
      </c>
      <c r="S814" s="15" t="s">
        <v>60</v>
      </c>
      <c r="U814" s="13">
        <v>9</v>
      </c>
      <c r="V814" s="14">
        <v>0.95117999999999991</v>
      </c>
      <c r="W814" s="4">
        <v>63.4</v>
      </c>
      <c r="X814" s="15" t="s">
        <v>91</v>
      </c>
      <c r="Z814" s="13">
        <v>9</v>
      </c>
      <c r="AA814" s="14">
        <v>0.81777</v>
      </c>
      <c r="AB814" s="4">
        <v>51.1</v>
      </c>
      <c r="AC814" s="15" t="s">
        <v>26</v>
      </c>
      <c r="AE814" s="13">
        <v>9</v>
      </c>
      <c r="AF814" s="14">
        <v>0.79823</v>
      </c>
      <c r="AG814" s="4">
        <v>34.700000000000003</v>
      </c>
      <c r="AH814" s="15" t="s">
        <v>24</v>
      </c>
      <c r="AJ814" s="13">
        <v>9</v>
      </c>
      <c r="AK814" s="14">
        <v>1.41923</v>
      </c>
      <c r="AL814" s="4">
        <v>61.7</v>
      </c>
      <c r="AM814" s="15" t="s">
        <v>51</v>
      </c>
      <c r="AO814" s="13">
        <v>9</v>
      </c>
      <c r="AP814" s="14">
        <v>0.83408000000000004</v>
      </c>
      <c r="AQ814" s="4">
        <v>20.85</v>
      </c>
      <c r="AR814" s="15" t="s">
        <v>52</v>
      </c>
      <c r="AT814" s="13">
        <v>9</v>
      </c>
      <c r="AU814" s="14">
        <v>0.77774999999999994</v>
      </c>
      <c r="AV814" s="4">
        <v>43.2</v>
      </c>
      <c r="AW814" s="15" t="s">
        <v>39</v>
      </c>
    </row>
    <row r="815" spans="1:50" x14ac:dyDescent="0.4">
      <c r="A815" s="13">
        <v>10</v>
      </c>
      <c r="B815" s="14">
        <v>1.0249100000000002</v>
      </c>
      <c r="C815" s="4">
        <v>36.6</v>
      </c>
      <c r="D815" s="15" t="s">
        <v>24</v>
      </c>
      <c r="F815" s="13">
        <v>10</v>
      </c>
      <c r="G815" s="14">
        <v>1.69669</v>
      </c>
      <c r="H815" s="4">
        <v>49.9</v>
      </c>
      <c r="I815" s="15" t="s">
        <v>37</v>
      </c>
      <c r="K815" s="13">
        <v>10</v>
      </c>
      <c r="L815" s="14">
        <v>0.9520900000000001</v>
      </c>
      <c r="M815" s="4">
        <v>28</v>
      </c>
      <c r="N815" s="15" t="s">
        <v>23</v>
      </c>
      <c r="P815" s="13">
        <v>10</v>
      </c>
      <c r="Q815" s="14">
        <v>0.940940314999685</v>
      </c>
      <c r="R815" s="4">
        <v>44.800014999984995</v>
      </c>
      <c r="S815" s="15" t="s">
        <v>51</v>
      </c>
      <c r="U815" s="13">
        <v>10</v>
      </c>
      <c r="V815" s="14">
        <v>0.86005941176470591</v>
      </c>
      <c r="W815" s="4">
        <v>37.388235294117649</v>
      </c>
      <c r="X815" s="15" t="s">
        <v>45</v>
      </c>
      <c r="Z815" s="13">
        <v>10</v>
      </c>
      <c r="AA815" s="14">
        <v>0.80809469135802459</v>
      </c>
      <c r="AB815" s="4">
        <v>18.364197530864196</v>
      </c>
      <c r="AC815" s="15" t="s">
        <v>22</v>
      </c>
      <c r="AE815" s="13">
        <v>10</v>
      </c>
      <c r="AF815" s="14">
        <v>0.79803000000000002</v>
      </c>
      <c r="AG815" s="4">
        <v>8.4</v>
      </c>
      <c r="AH815" s="15" t="s">
        <v>139</v>
      </c>
      <c r="AJ815" s="13">
        <v>10</v>
      </c>
      <c r="AK815" s="14">
        <v>1.13412</v>
      </c>
      <c r="AL815" s="4">
        <v>47.25</v>
      </c>
      <c r="AM815" s="15" t="s">
        <v>45</v>
      </c>
      <c r="AO815" s="13">
        <v>10</v>
      </c>
      <c r="AP815" s="14">
        <v>0.78928062500000007</v>
      </c>
      <c r="AQ815" s="4">
        <v>37.578125</v>
      </c>
      <c r="AR815" s="15" t="s">
        <v>46</v>
      </c>
      <c r="AT815" s="13">
        <v>10</v>
      </c>
      <c r="AU815" s="14">
        <v>0.71255034199965805</v>
      </c>
      <c r="AV815" s="4">
        <v>12.500005999994</v>
      </c>
      <c r="AW815" s="15" t="s">
        <v>43</v>
      </c>
    </row>
    <row r="816" spans="1:50" x14ac:dyDescent="0.4">
      <c r="A816" s="13">
        <v>11</v>
      </c>
      <c r="B816" s="14">
        <v>0.88409000000000015</v>
      </c>
      <c r="C816" s="4">
        <v>26</v>
      </c>
      <c r="D816" s="15" t="s">
        <v>25</v>
      </c>
      <c r="F816" s="13">
        <v>11</v>
      </c>
      <c r="G816" s="14">
        <v>1.68851</v>
      </c>
      <c r="H816" s="4">
        <v>60.3</v>
      </c>
      <c r="I816" s="15" t="s">
        <v>46</v>
      </c>
      <c r="K816" s="13">
        <v>11</v>
      </c>
      <c r="L816" s="14">
        <v>0.91005999999999987</v>
      </c>
      <c r="M816" s="4">
        <v>17.5</v>
      </c>
      <c r="N816" s="15" t="s">
        <v>25</v>
      </c>
      <c r="P816" s="13">
        <v>11</v>
      </c>
      <c r="Q816" s="14">
        <v>0.91650000000000009</v>
      </c>
      <c r="R816" s="4">
        <v>31.6</v>
      </c>
      <c r="S816" s="15" t="s">
        <v>48</v>
      </c>
      <c r="U816" s="13">
        <v>11</v>
      </c>
      <c r="V816" s="14">
        <v>0.80171999999999999</v>
      </c>
      <c r="W816" s="4">
        <v>33.4</v>
      </c>
      <c r="X816" s="15" t="s">
        <v>19</v>
      </c>
      <c r="Z816" s="13">
        <v>11</v>
      </c>
      <c r="AA816" s="14">
        <v>0.68081999999999998</v>
      </c>
      <c r="AB816" s="4">
        <v>4.5999999999999996</v>
      </c>
      <c r="AC816" s="15" t="s">
        <v>43</v>
      </c>
      <c r="AE816" s="13">
        <v>11</v>
      </c>
      <c r="AF816" s="14">
        <v>0.7812546268656716</v>
      </c>
      <c r="AG816" s="4">
        <v>52.071641791044776</v>
      </c>
      <c r="AH816" s="15" t="s">
        <v>88</v>
      </c>
      <c r="AJ816" s="13">
        <v>11</v>
      </c>
      <c r="AK816" s="14">
        <v>0.99959000000000009</v>
      </c>
      <c r="AL816" s="4">
        <v>47.592857142857142</v>
      </c>
      <c r="AM816" s="15" t="s">
        <v>50</v>
      </c>
      <c r="AO816" s="13">
        <v>11</v>
      </c>
      <c r="AP816" s="14">
        <v>0.74641982456140366</v>
      </c>
      <c r="AQ816" s="4">
        <v>21.950877192982457</v>
      </c>
      <c r="AR816" s="15" t="s">
        <v>63</v>
      </c>
      <c r="AT816" s="13">
        <v>11</v>
      </c>
      <c r="AU816" s="14">
        <v>0.71253</v>
      </c>
      <c r="AV816" s="4">
        <v>7.5</v>
      </c>
      <c r="AW816" s="15" t="s">
        <v>32</v>
      </c>
    </row>
    <row r="817" spans="1:50" x14ac:dyDescent="0.4">
      <c r="A817" s="13">
        <v>12</v>
      </c>
      <c r="B817" s="14">
        <v>0.62636571428571419</v>
      </c>
      <c r="C817" s="4">
        <v>15.657142857142857</v>
      </c>
      <c r="D817" s="15" t="s">
        <v>22</v>
      </c>
      <c r="F817" s="13">
        <v>12</v>
      </c>
      <c r="G817" s="14">
        <v>1.6093107692307695</v>
      </c>
      <c r="H817" s="4">
        <v>40.230769230769234</v>
      </c>
      <c r="I817" s="15" t="s">
        <v>43</v>
      </c>
      <c r="K817" s="13">
        <v>12</v>
      </c>
      <c r="L817" s="14">
        <v>0.85629536585365873</v>
      </c>
      <c r="M817" s="4">
        <v>30.578048780487809</v>
      </c>
      <c r="N817" s="15" t="s">
        <v>38</v>
      </c>
      <c r="P817" s="13">
        <v>12</v>
      </c>
      <c r="Q817" s="14">
        <v>0.89327000000000001</v>
      </c>
      <c r="R817" s="4">
        <v>20.3</v>
      </c>
      <c r="S817" s="15" t="s">
        <v>68</v>
      </c>
      <c r="U817" s="13">
        <v>12</v>
      </c>
      <c r="V817" s="14">
        <v>0.77446999999999999</v>
      </c>
      <c r="W817" s="4">
        <v>17.600000000000001</v>
      </c>
      <c r="X817" s="15" t="s">
        <v>49</v>
      </c>
      <c r="Z817" s="13">
        <v>12</v>
      </c>
      <c r="AA817" s="14">
        <v>0.66040578947368433</v>
      </c>
      <c r="AB817" s="4">
        <v>19.421052631578949</v>
      </c>
      <c r="AC817" s="15" t="s">
        <v>39</v>
      </c>
      <c r="AE817" s="13">
        <v>12</v>
      </c>
      <c r="AF817" s="14">
        <v>0.7666400000000001</v>
      </c>
      <c r="AG817" s="4">
        <v>36.5</v>
      </c>
      <c r="AH817" s="15" t="s">
        <v>133</v>
      </c>
      <c r="AJ817" s="13">
        <v>12</v>
      </c>
      <c r="AK817" s="14">
        <v>0.90252999999999994</v>
      </c>
      <c r="AL817" s="4">
        <v>9.5</v>
      </c>
      <c r="AM817" s="15" t="s">
        <v>33</v>
      </c>
      <c r="AO817" s="13">
        <v>12</v>
      </c>
      <c r="AP817" s="14">
        <v>0.70811999999999997</v>
      </c>
      <c r="AQ817" s="4">
        <v>29.5</v>
      </c>
      <c r="AR817" s="15" t="s">
        <v>30</v>
      </c>
      <c r="AT817" s="13">
        <v>12</v>
      </c>
      <c r="AU817" s="14">
        <v>0.70365526315789473</v>
      </c>
      <c r="AV817" s="4">
        <v>24.260526315789473</v>
      </c>
      <c r="AW817" s="15" t="s">
        <v>23</v>
      </c>
    </row>
    <row r="818" spans="1:50" x14ac:dyDescent="0.4">
      <c r="A818" s="13">
        <v>13</v>
      </c>
      <c r="B818" s="14">
        <v>0.61365999999999998</v>
      </c>
      <c r="C818" s="4">
        <v>11.8</v>
      </c>
      <c r="D818" s="15" t="s">
        <v>19</v>
      </c>
      <c r="F818" s="13">
        <v>13</v>
      </c>
      <c r="G818" s="14">
        <v>1.1700699999999999</v>
      </c>
      <c r="H818" s="4">
        <v>26.59090909090909</v>
      </c>
      <c r="I818" s="15" t="s">
        <v>34</v>
      </c>
      <c r="K818" s="13">
        <v>13</v>
      </c>
      <c r="L818" s="14">
        <v>0.82572031199968798</v>
      </c>
      <c r="M818" s="4">
        <v>34.400012999986998</v>
      </c>
      <c r="N818" s="15" t="s">
        <v>40</v>
      </c>
      <c r="P818" s="13">
        <v>13</v>
      </c>
      <c r="Q818" s="14">
        <v>0.84176499999999999</v>
      </c>
      <c r="R818" s="20">
        <v>60.112499999999997</v>
      </c>
      <c r="S818" s="15" t="s">
        <v>50</v>
      </c>
      <c r="U818" s="13">
        <v>13</v>
      </c>
      <c r="V818" s="14">
        <v>0.70984038999960997</v>
      </c>
      <c r="W818" s="4">
        <v>9.100004999994999</v>
      </c>
      <c r="X818" s="15" t="s">
        <v>27</v>
      </c>
      <c r="Z818" s="13">
        <v>13</v>
      </c>
      <c r="AA818" s="14">
        <v>0.63966000000000001</v>
      </c>
      <c r="AB818" s="4">
        <v>12.3</v>
      </c>
      <c r="AC818" s="15" t="s">
        <v>25</v>
      </c>
      <c r="AE818" s="13">
        <v>13</v>
      </c>
      <c r="AF818" s="14">
        <v>0.75447666666666668</v>
      </c>
      <c r="AG818" s="4">
        <v>26.941666666666666</v>
      </c>
      <c r="AH818" s="15" t="s">
        <v>129</v>
      </c>
      <c r="AJ818" s="13">
        <v>13</v>
      </c>
      <c r="AK818" s="14">
        <v>0.78004000000000007</v>
      </c>
      <c r="AL818" s="4">
        <v>10</v>
      </c>
      <c r="AM818" s="15" t="s">
        <v>26</v>
      </c>
      <c r="AO818" s="13">
        <v>13</v>
      </c>
      <c r="AP818" s="14">
        <v>0.70571033599966404</v>
      </c>
      <c r="AQ818" s="4">
        <v>25.200011999988</v>
      </c>
      <c r="AR818" s="15" t="s">
        <v>49</v>
      </c>
      <c r="AT818" s="13">
        <v>13</v>
      </c>
      <c r="AU818" s="14">
        <v>0.68891000000000013</v>
      </c>
      <c r="AV818" s="4">
        <v>24.6</v>
      </c>
      <c r="AW818" s="15" t="s">
        <v>48</v>
      </c>
    </row>
    <row r="819" spans="1:50" x14ac:dyDescent="0.4">
      <c r="A819" s="13">
        <v>14</v>
      </c>
      <c r="B819" s="14">
        <v>0.59846999999999995</v>
      </c>
      <c r="C819" s="4">
        <v>13.6</v>
      </c>
      <c r="D819" s="15" t="s">
        <v>50</v>
      </c>
      <c r="F819" s="13">
        <v>14</v>
      </c>
      <c r="G819" s="14">
        <v>0.97430516129032241</v>
      </c>
      <c r="H819" s="4">
        <v>18.735483870967741</v>
      </c>
      <c r="I819" s="15" t="s">
        <v>24</v>
      </c>
      <c r="K819" s="13">
        <v>14</v>
      </c>
      <c r="L819" s="14">
        <v>0.79214999999999991</v>
      </c>
      <c r="M819" s="4">
        <v>44</v>
      </c>
      <c r="N819" s="15" t="s">
        <v>50</v>
      </c>
      <c r="P819" s="13">
        <v>14</v>
      </c>
      <c r="Q819" s="14">
        <v>0.80344038999961009</v>
      </c>
      <c r="R819" s="4">
        <v>10.300004999995</v>
      </c>
      <c r="S819" s="15" t="s">
        <v>45</v>
      </c>
      <c r="U819" s="13">
        <v>14</v>
      </c>
      <c r="V819" s="14">
        <v>0.69685999999999992</v>
      </c>
      <c r="W819" s="4">
        <v>13.4</v>
      </c>
      <c r="X819" s="15" t="s">
        <v>51</v>
      </c>
      <c r="Z819" s="13">
        <v>14</v>
      </c>
      <c r="AA819" s="14">
        <v>0.60632608695652168</v>
      </c>
      <c r="AB819" s="4">
        <v>20.904347826086955</v>
      </c>
      <c r="AC819" s="15" t="s">
        <v>54</v>
      </c>
      <c r="AE819" s="13">
        <v>14</v>
      </c>
      <c r="AF819" s="14">
        <v>0.72800000000000009</v>
      </c>
      <c r="AG819" s="4">
        <v>25.1</v>
      </c>
      <c r="AH819" s="15" t="s">
        <v>244</v>
      </c>
      <c r="AJ819" s="13">
        <v>14</v>
      </c>
      <c r="AK819" s="14">
        <v>0.68807999999999991</v>
      </c>
      <c r="AL819" s="4">
        <v>17.2</v>
      </c>
      <c r="AM819" s="15" t="s">
        <v>28</v>
      </c>
      <c r="AO819" s="13">
        <v>14</v>
      </c>
      <c r="AP819" s="14">
        <v>0.70279230769230772</v>
      </c>
      <c r="AQ819" s="4">
        <v>24.23076923076923</v>
      </c>
      <c r="AR819" s="15" t="s">
        <v>25</v>
      </c>
      <c r="AT819" s="13">
        <v>14</v>
      </c>
      <c r="AU819" s="14">
        <v>0.67004000000000008</v>
      </c>
      <c r="AV819" s="4">
        <v>31.9</v>
      </c>
      <c r="AW819" s="15" t="s">
        <v>34</v>
      </c>
    </row>
    <row r="820" spans="1:50" x14ac:dyDescent="0.4">
      <c r="A820" s="13">
        <v>15</v>
      </c>
      <c r="B820" s="14">
        <v>0.52252999999999994</v>
      </c>
      <c r="C820" s="4">
        <v>5.5</v>
      </c>
      <c r="D820" s="18" t="s">
        <v>38</v>
      </c>
      <c r="F820" s="13">
        <v>15</v>
      </c>
      <c r="G820" s="14">
        <v>0.64615940298507468</v>
      </c>
      <c r="H820" s="4">
        <v>8.2835820895522385</v>
      </c>
      <c r="I820" s="18" t="s">
        <v>39</v>
      </c>
      <c r="K820" s="13">
        <v>15</v>
      </c>
      <c r="L820" s="14">
        <v>0.78784038999960992</v>
      </c>
      <c r="M820" s="4">
        <v>10.100004999994999</v>
      </c>
      <c r="N820" s="18" t="s">
        <v>43</v>
      </c>
      <c r="P820" s="13">
        <v>15</v>
      </c>
      <c r="Q820" s="14">
        <v>0.7825200000000001</v>
      </c>
      <c r="R820" s="4">
        <v>32.6</v>
      </c>
      <c r="S820" s="18" t="s">
        <v>65</v>
      </c>
      <c r="U820" s="13">
        <v>15</v>
      </c>
      <c r="V820" s="14">
        <v>0.63275000000000003</v>
      </c>
      <c r="W820" s="4">
        <v>11.1</v>
      </c>
      <c r="X820" s="18" t="s">
        <v>40</v>
      </c>
      <c r="Z820" s="13">
        <v>15</v>
      </c>
      <c r="AA820" s="14">
        <v>0.58774375000000001</v>
      </c>
      <c r="AB820" s="4">
        <v>10.310416666666667</v>
      </c>
      <c r="AC820" s="18" t="s">
        <v>34</v>
      </c>
      <c r="AE820" s="13">
        <v>15</v>
      </c>
      <c r="AF820" s="14">
        <v>0.71697</v>
      </c>
      <c r="AG820" s="4">
        <v>44.8</v>
      </c>
      <c r="AH820" s="18" t="s">
        <v>42</v>
      </c>
      <c r="AJ820" s="13">
        <v>15</v>
      </c>
      <c r="AK820" s="14">
        <v>0.58526999999999996</v>
      </c>
      <c r="AL820" s="4">
        <v>13.3</v>
      </c>
      <c r="AM820" s="18" t="s">
        <v>23</v>
      </c>
      <c r="AO820" s="13">
        <v>15</v>
      </c>
      <c r="AP820" s="14">
        <v>0.65122000000000002</v>
      </c>
      <c r="AQ820" s="4">
        <v>4.4000000000000004</v>
      </c>
      <c r="AR820" s="18" t="s">
        <v>61</v>
      </c>
      <c r="AT820" s="13">
        <v>15</v>
      </c>
      <c r="AU820" s="14">
        <v>0.66022999999999998</v>
      </c>
      <c r="AV820" s="4">
        <v>28.7</v>
      </c>
      <c r="AW820" s="18" t="s">
        <v>83</v>
      </c>
    </row>
    <row r="821" spans="1:50" x14ac:dyDescent="0.4">
      <c r="A821" s="13">
        <v>16</v>
      </c>
      <c r="B821" s="14">
        <v>0.50322</v>
      </c>
      <c r="C821" s="4">
        <v>3.4</v>
      </c>
      <c r="D821" s="18" t="s">
        <v>34</v>
      </c>
      <c r="F821" s="13">
        <v>16</v>
      </c>
      <c r="G821" s="14">
        <v>0.63566636363636353</v>
      </c>
      <c r="H821" s="4">
        <v>6.6909090909090905</v>
      </c>
      <c r="I821" s="18" t="s">
        <v>54</v>
      </c>
      <c r="K821" s="13">
        <v>16</v>
      </c>
      <c r="L821" s="14">
        <v>0.73312428571428578</v>
      </c>
      <c r="M821" s="4">
        <v>12.860952380952382</v>
      </c>
      <c r="N821" s="18" t="s">
        <v>42</v>
      </c>
      <c r="P821" s="13">
        <v>16</v>
      </c>
      <c r="Q821" s="14">
        <v>0.69562044399955603</v>
      </c>
      <c r="R821" s="4">
        <v>4.7000029999970003</v>
      </c>
      <c r="S821" s="18" t="s">
        <v>49</v>
      </c>
      <c r="U821" s="13">
        <v>16</v>
      </c>
      <c r="V821" s="14">
        <v>0.62721446601941744</v>
      </c>
      <c r="W821" s="4">
        <v>6.6019417475728153</v>
      </c>
      <c r="X821" s="18" t="s">
        <v>20</v>
      </c>
      <c r="Z821" s="13">
        <v>16</v>
      </c>
      <c r="AA821" s="14">
        <v>0.58428000000000002</v>
      </c>
      <c r="AB821" s="4">
        <v>6.15</v>
      </c>
      <c r="AC821" s="18" t="s">
        <v>24</v>
      </c>
      <c r="AE821" s="13">
        <v>16</v>
      </c>
      <c r="AF821" s="14">
        <v>0.70256000000000007</v>
      </c>
      <c r="AG821" s="4">
        <v>43.9</v>
      </c>
      <c r="AH821" s="18" t="s">
        <v>138</v>
      </c>
      <c r="AJ821" s="13">
        <v>16</v>
      </c>
      <c r="AK821" s="14">
        <v>0.57012916666666669</v>
      </c>
      <c r="AL821" s="4">
        <v>10.001388888888888</v>
      </c>
      <c r="AM821" s="18" t="s">
        <v>36</v>
      </c>
      <c r="AO821" s="13">
        <v>16</v>
      </c>
      <c r="AP821" s="14">
        <v>0.59754724137931026</v>
      </c>
      <c r="AQ821" s="4">
        <v>6.2896551724137924</v>
      </c>
      <c r="AR821" s="18" t="s">
        <v>48</v>
      </c>
      <c r="AT821" s="13">
        <v>16</v>
      </c>
      <c r="AU821" s="14">
        <v>0.63963999999999999</v>
      </c>
      <c r="AV821" s="4">
        <v>8.1999999999999993</v>
      </c>
      <c r="AW821" s="18" t="s">
        <v>25</v>
      </c>
    </row>
    <row r="822" spans="1:50" ht="19.5" thickBot="1" x14ac:dyDescent="0.45">
      <c r="A822" s="13">
        <v>17</v>
      </c>
      <c r="B822" s="14">
        <v>0.48375359223300968</v>
      </c>
      <c r="C822" s="20">
        <v>6.2014563106796112</v>
      </c>
      <c r="D822" s="18" t="s">
        <v>42</v>
      </c>
      <c r="F822" s="13">
        <v>17</v>
      </c>
      <c r="G822" s="14">
        <v>0.47689571428571437</v>
      </c>
      <c r="H822" s="20">
        <v>8.3657142857142865</v>
      </c>
      <c r="I822" s="18" t="s">
        <v>38</v>
      </c>
      <c r="K822" s="13">
        <v>17</v>
      </c>
      <c r="L822" s="14">
        <v>0.68082044399955599</v>
      </c>
      <c r="M822" s="20">
        <v>4.6000029999969998</v>
      </c>
      <c r="N822" s="18" t="s">
        <v>34</v>
      </c>
      <c r="P822" s="13">
        <v>17</v>
      </c>
      <c r="Q822" s="14">
        <v>0.62135000000000007</v>
      </c>
      <c r="R822" s="4">
        <v>10.9</v>
      </c>
      <c r="S822" s="18" t="s">
        <v>52</v>
      </c>
      <c r="U822" s="13">
        <v>17</v>
      </c>
      <c r="V822" s="14">
        <v>0.62313225806451611</v>
      </c>
      <c r="W822" s="4">
        <v>21.483870967741936</v>
      </c>
      <c r="X822" s="18" t="s">
        <v>44</v>
      </c>
      <c r="Z822" s="13">
        <v>17</v>
      </c>
      <c r="AA822" s="14">
        <v>0.57879999999999998</v>
      </c>
      <c r="AB822" s="20">
        <v>7.42</v>
      </c>
      <c r="AC822" s="18" t="s">
        <v>29</v>
      </c>
      <c r="AE822" s="13">
        <v>17</v>
      </c>
      <c r="AF822" s="14">
        <v>0.68974999999999997</v>
      </c>
      <c r="AG822" s="4">
        <v>12.1</v>
      </c>
      <c r="AH822" s="18" t="s">
        <v>25</v>
      </c>
      <c r="AJ822" s="13">
        <v>17</v>
      </c>
      <c r="AK822" s="14">
        <v>0.52525999999999995</v>
      </c>
      <c r="AL822" s="4">
        <v>10.1</v>
      </c>
      <c r="AM822" s="18" t="s">
        <v>31</v>
      </c>
      <c r="AO822" s="13">
        <v>17</v>
      </c>
      <c r="AP822" s="14">
        <v>0.50473749999999995</v>
      </c>
      <c r="AQ822" s="4">
        <v>8.8541666666666661</v>
      </c>
      <c r="AR822" s="18" t="s">
        <v>68</v>
      </c>
      <c r="AT822" s="13">
        <v>17</v>
      </c>
      <c r="AU822" s="14">
        <v>0.63216000000000006</v>
      </c>
      <c r="AV822" s="4">
        <v>39.5</v>
      </c>
      <c r="AW822" s="18" t="s">
        <v>47</v>
      </c>
    </row>
    <row r="823" spans="1:50" ht="19.5" thickBot="1" x14ac:dyDescent="0.45">
      <c r="A823" s="40">
        <v>18</v>
      </c>
      <c r="B823" s="22">
        <v>0.35345000000000004</v>
      </c>
      <c r="C823" s="23">
        <v>6.2</v>
      </c>
      <c r="D823" s="24" t="s">
        <v>35</v>
      </c>
      <c r="F823" s="40">
        <v>18</v>
      </c>
      <c r="G823" s="22">
        <v>0.23682</v>
      </c>
      <c r="H823" s="23">
        <v>1.6</v>
      </c>
      <c r="I823" s="24" t="s">
        <v>25</v>
      </c>
      <c r="K823" s="40">
        <v>18</v>
      </c>
      <c r="L823" s="22">
        <v>0.36102999999999996</v>
      </c>
      <c r="M823" s="23">
        <v>3.8</v>
      </c>
      <c r="N823" s="24" t="s">
        <v>28</v>
      </c>
      <c r="P823" s="40">
        <v>18</v>
      </c>
      <c r="Q823" s="22">
        <v>0.38400448979591834</v>
      </c>
      <c r="R823" s="23">
        <v>4.0418367346938773</v>
      </c>
      <c r="S823" s="24" t="s">
        <v>61</v>
      </c>
      <c r="U823" s="40">
        <v>18</v>
      </c>
      <c r="V823" s="22">
        <v>0.57721999999999996</v>
      </c>
      <c r="W823" s="23">
        <v>3.9</v>
      </c>
      <c r="X823" s="24" t="s">
        <v>84</v>
      </c>
      <c r="Z823" s="40">
        <v>18</v>
      </c>
      <c r="AA823" s="22">
        <v>0.52807999999999999</v>
      </c>
      <c r="AB823" s="23">
        <v>13.2</v>
      </c>
      <c r="AC823" s="24" t="s">
        <v>35</v>
      </c>
      <c r="AE823" s="40">
        <v>18</v>
      </c>
      <c r="AF823" s="22">
        <v>0.66378999999999999</v>
      </c>
      <c r="AG823" s="23">
        <v>47.4</v>
      </c>
      <c r="AH823" s="24" t="s">
        <v>60</v>
      </c>
      <c r="AJ823" s="40">
        <v>18</v>
      </c>
      <c r="AK823" s="22">
        <v>0.25902000000000003</v>
      </c>
      <c r="AL823" s="23">
        <v>1.75</v>
      </c>
      <c r="AM823" s="24" t="s">
        <v>30</v>
      </c>
      <c r="AO823" s="40">
        <v>18</v>
      </c>
      <c r="AP823" s="22">
        <v>0.49143999999999999</v>
      </c>
      <c r="AQ823" s="23">
        <v>6.3</v>
      </c>
      <c r="AR823" s="24" t="s">
        <v>60</v>
      </c>
      <c r="AT823" s="40">
        <v>18</v>
      </c>
      <c r="AU823" s="22">
        <v>0.60972000000000004</v>
      </c>
      <c r="AV823" s="23">
        <v>25.4</v>
      </c>
      <c r="AW823" s="24" t="s">
        <v>28</v>
      </c>
    </row>
    <row r="824" spans="1:50" x14ac:dyDescent="0.4">
      <c r="A824" s="27">
        <v>19</v>
      </c>
      <c r="B824" s="14">
        <v>0.31</v>
      </c>
      <c r="C824" s="4">
        <v>194.28</v>
      </c>
      <c r="D824" s="28" t="s">
        <v>39</v>
      </c>
      <c r="E824" s="29"/>
      <c r="F824" s="27">
        <v>19</v>
      </c>
      <c r="G824" s="14">
        <v>0.31</v>
      </c>
      <c r="H824" s="4">
        <v>1884.2</v>
      </c>
      <c r="I824" s="28" t="s">
        <v>50</v>
      </c>
      <c r="J824" s="29"/>
      <c r="K824" s="27">
        <v>19</v>
      </c>
      <c r="L824" s="14">
        <v>0.31</v>
      </c>
      <c r="M824" s="4">
        <v>155</v>
      </c>
      <c r="N824" s="28" t="s">
        <v>36</v>
      </c>
      <c r="O824" s="29"/>
      <c r="P824" s="27">
        <v>19</v>
      </c>
      <c r="Q824" s="14">
        <v>0.31</v>
      </c>
      <c r="R824" s="4">
        <v>62.708333333333336</v>
      </c>
      <c r="S824" s="28" t="s">
        <v>36</v>
      </c>
      <c r="T824" s="29"/>
      <c r="U824" s="27">
        <v>19</v>
      </c>
      <c r="V824" s="14">
        <v>0.31</v>
      </c>
      <c r="W824" s="4">
        <v>79.099999999999994</v>
      </c>
      <c r="X824" s="28" t="s">
        <v>37</v>
      </c>
      <c r="Y824" s="29"/>
      <c r="Z824" s="27">
        <v>19</v>
      </c>
      <c r="AA824" s="14">
        <v>0.31</v>
      </c>
      <c r="AB824" s="4">
        <v>99.092307692307699</v>
      </c>
      <c r="AC824" s="28" t="s">
        <v>19</v>
      </c>
      <c r="AD824" s="29"/>
      <c r="AE824" s="27">
        <v>19</v>
      </c>
      <c r="AF824" s="14">
        <v>0.31</v>
      </c>
      <c r="AG824" s="4">
        <v>55.600020999979002</v>
      </c>
      <c r="AH824" s="28" t="s">
        <v>34</v>
      </c>
      <c r="AI824" s="29"/>
      <c r="AJ824" s="27">
        <v>19</v>
      </c>
      <c r="AK824" s="14">
        <v>0.31</v>
      </c>
      <c r="AL824" s="4">
        <v>211.6</v>
      </c>
      <c r="AM824" s="28" t="s">
        <v>34</v>
      </c>
      <c r="AN824" s="29"/>
      <c r="AO824" s="27">
        <v>19</v>
      </c>
      <c r="AP824" s="14">
        <v>0.31</v>
      </c>
      <c r="AQ824" s="4">
        <v>66.900000000000006</v>
      </c>
      <c r="AR824" s="28" t="s">
        <v>54</v>
      </c>
      <c r="AS824" s="29"/>
      <c r="AT824" s="27">
        <v>19</v>
      </c>
      <c r="AU824" s="14">
        <v>0.31</v>
      </c>
      <c r="AV824" s="4">
        <v>136.6</v>
      </c>
      <c r="AW824" s="28" t="s">
        <v>35</v>
      </c>
      <c r="AX824" s="29"/>
    </row>
    <row r="825" spans="1:50" x14ac:dyDescent="0.4">
      <c r="A825" s="27">
        <v>20</v>
      </c>
      <c r="B825" s="14">
        <v>0.3</v>
      </c>
      <c r="C825" s="4">
        <v>125.8</v>
      </c>
      <c r="D825" s="28" t="s">
        <v>23</v>
      </c>
      <c r="E825" s="30"/>
      <c r="F825" s="27">
        <v>20</v>
      </c>
      <c r="G825" s="14">
        <v>0.3</v>
      </c>
      <c r="H825" s="4">
        <v>382.7</v>
      </c>
      <c r="I825" s="28" t="s">
        <v>19</v>
      </c>
      <c r="J825" s="30"/>
      <c r="K825" s="27">
        <v>20</v>
      </c>
      <c r="L825" s="14">
        <v>0.3</v>
      </c>
      <c r="M825" s="4">
        <v>82.9</v>
      </c>
      <c r="N825" s="28" t="s">
        <v>32</v>
      </c>
      <c r="O825" s="30"/>
      <c r="P825" s="27">
        <v>20</v>
      </c>
      <c r="Q825" s="14">
        <v>0.3</v>
      </c>
      <c r="R825" s="4">
        <v>86.752941176470586</v>
      </c>
      <c r="S825" s="28" t="s">
        <v>19</v>
      </c>
      <c r="T825" s="30"/>
      <c r="U825" s="27">
        <v>20</v>
      </c>
      <c r="V825" s="14">
        <v>0.3</v>
      </c>
      <c r="W825" s="4">
        <v>110.54545454545455</v>
      </c>
      <c r="X825" s="28" t="s">
        <v>56</v>
      </c>
      <c r="Y825" s="30"/>
      <c r="Z825" s="27">
        <v>20</v>
      </c>
      <c r="AA825" s="14">
        <v>0.3</v>
      </c>
      <c r="AB825" s="4">
        <v>105.5923076923077</v>
      </c>
      <c r="AC825" s="28" t="s">
        <v>42</v>
      </c>
      <c r="AD825" s="30"/>
      <c r="AE825" s="27">
        <v>20</v>
      </c>
      <c r="AF825" s="14">
        <v>0.3</v>
      </c>
      <c r="AG825" s="4">
        <v>51.4</v>
      </c>
      <c r="AH825" s="28" t="s">
        <v>292</v>
      </c>
      <c r="AI825" s="30"/>
      <c r="AJ825" s="27">
        <v>20</v>
      </c>
      <c r="AK825" s="14">
        <v>0.3</v>
      </c>
      <c r="AL825" s="4">
        <v>493.75</v>
      </c>
      <c r="AM825" s="28" t="s">
        <v>40</v>
      </c>
      <c r="AN825" s="30"/>
      <c r="AO825" s="27">
        <v>20</v>
      </c>
      <c r="AP825" s="14">
        <v>0.3</v>
      </c>
      <c r="AQ825" s="4">
        <v>78.72</v>
      </c>
      <c r="AR825" s="28" t="s">
        <v>24</v>
      </c>
      <c r="AS825" s="30"/>
      <c r="AT825" s="27">
        <v>20</v>
      </c>
      <c r="AU825" s="14">
        <v>0.3</v>
      </c>
      <c r="AV825" s="4">
        <v>73.900000000000006</v>
      </c>
      <c r="AW825" s="28" t="s">
        <v>69</v>
      </c>
      <c r="AX825" s="30"/>
    </row>
    <row r="826" spans="1:50" x14ac:dyDescent="0.4">
      <c r="A826" s="27">
        <v>21</v>
      </c>
      <c r="B826" s="14">
        <v>0.28999999999999998</v>
      </c>
      <c r="C826" s="4">
        <v>712.5</v>
      </c>
      <c r="D826" s="28" t="s">
        <v>26</v>
      </c>
      <c r="E826" s="31"/>
      <c r="F826" s="27">
        <v>21</v>
      </c>
      <c r="G826" s="14">
        <v>0.28999999999999998</v>
      </c>
      <c r="H826" s="4">
        <v>816.5</v>
      </c>
      <c r="I826" s="28" t="s">
        <v>26</v>
      </c>
      <c r="J826" s="31"/>
      <c r="K826" s="27">
        <v>21</v>
      </c>
      <c r="L826" s="14">
        <v>0.28999999999999998</v>
      </c>
      <c r="M826" s="4">
        <v>96.9</v>
      </c>
      <c r="N826" s="28" t="s">
        <v>88</v>
      </c>
      <c r="O826" s="31"/>
      <c r="P826" s="27">
        <v>21</v>
      </c>
      <c r="Q826" s="14">
        <v>0.28999999999999998</v>
      </c>
      <c r="R826" s="4">
        <v>313.80002299997699</v>
      </c>
      <c r="S826" s="28" t="s">
        <v>26</v>
      </c>
      <c r="T826" s="31"/>
      <c r="U826" s="27">
        <v>21</v>
      </c>
      <c r="V826" s="14">
        <v>0.28999999999999998</v>
      </c>
      <c r="W826" s="4">
        <v>152.40002299997701</v>
      </c>
      <c r="X826" s="28" t="s">
        <v>36</v>
      </c>
      <c r="Y826" s="31"/>
      <c r="Z826" s="27">
        <v>21</v>
      </c>
      <c r="AA826" s="14">
        <v>0.28999999999999998</v>
      </c>
      <c r="AB826" s="4">
        <v>117.10909090909091</v>
      </c>
      <c r="AC826" s="28" t="s">
        <v>33</v>
      </c>
      <c r="AD826" s="31"/>
      <c r="AE826" s="27">
        <v>21</v>
      </c>
      <c r="AF826" s="14">
        <v>0.28999999999999998</v>
      </c>
      <c r="AG826" s="4">
        <v>54.92307692307692</v>
      </c>
      <c r="AH826" s="28" t="s">
        <v>32</v>
      </c>
      <c r="AI826" s="31"/>
      <c r="AJ826" s="27">
        <v>21</v>
      </c>
      <c r="AK826" s="14">
        <v>0.28999999999999998</v>
      </c>
      <c r="AL826" s="4">
        <v>555.45000000000005</v>
      </c>
      <c r="AM826" s="28" t="s">
        <v>19</v>
      </c>
      <c r="AN826" s="31"/>
      <c r="AO826" s="27">
        <v>21</v>
      </c>
      <c r="AP826" s="14">
        <v>0.28999999999999998</v>
      </c>
      <c r="AQ826" s="4">
        <v>172.00002299997701</v>
      </c>
      <c r="AR826" s="28" t="s">
        <v>42</v>
      </c>
      <c r="AS826" s="31"/>
      <c r="AT826" s="27">
        <v>21</v>
      </c>
      <c r="AU826" s="14">
        <v>0.28999999999999998</v>
      </c>
      <c r="AV826" s="4">
        <v>167.6</v>
      </c>
      <c r="AW826" s="28" t="s">
        <v>52</v>
      </c>
      <c r="AX826" s="31"/>
    </row>
    <row r="827" spans="1:50" x14ac:dyDescent="0.4">
      <c r="A827" s="27">
        <v>22</v>
      </c>
      <c r="B827" s="14">
        <v>0.28000000000000003</v>
      </c>
      <c r="C827" s="4">
        <v>187.5</v>
      </c>
      <c r="D827" s="28" t="s">
        <v>31</v>
      </c>
      <c r="E827" s="32"/>
      <c r="F827" s="27">
        <v>22</v>
      </c>
      <c r="G827" s="14">
        <v>0.28000000000000003</v>
      </c>
      <c r="H827" s="4">
        <v>532.5</v>
      </c>
      <c r="I827" s="28" t="s">
        <v>42</v>
      </c>
      <c r="J827" s="32"/>
      <c r="K827" s="27">
        <v>22</v>
      </c>
      <c r="L827" s="14">
        <v>0.28000000000000003</v>
      </c>
      <c r="M827" s="4">
        <v>163.5</v>
      </c>
      <c r="N827" s="28" t="s">
        <v>33</v>
      </c>
      <c r="O827" s="32"/>
      <c r="P827" s="27">
        <v>22</v>
      </c>
      <c r="Q827" s="14">
        <v>0.28000000000000003</v>
      </c>
      <c r="R827" s="4">
        <v>79.599999999999994</v>
      </c>
      <c r="S827" s="28" t="s">
        <v>37</v>
      </c>
      <c r="T827" s="32"/>
      <c r="U827" s="27">
        <v>22</v>
      </c>
      <c r="V827" s="14">
        <v>0.28000000000000003</v>
      </c>
      <c r="W827" s="4">
        <v>146.700023999976</v>
      </c>
      <c r="X827" s="28" t="s">
        <v>26</v>
      </c>
      <c r="Y827" s="32"/>
      <c r="Z827" s="27">
        <v>22</v>
      </c>
      <c r="AA827" s="14">
        <v>0.28000000000000003</v>
      </c>
      <c r="AB827" s="4">
        <v>93.95</v>
      </c>
      <c r="AC827" s="28" t="s">
        <v>50</v>
      </c>
      <c r="AD827" s="32"/>
      <c r="AE827" s="27">
        <v>22</v>
      </c>
      <c r="AF827" s="14">
        <v>0.28000000000000003</v>
      </c>
      <c r="AG827" s="4">
        <v>118.4</v>
      </c>
      <c r="AH827" s="28" t="s">
        <v>39</v>
      </c>
      <c r="AI827" s="32"/>
      <c r="AJ827" s="27">
        <v>22</v>
      </c>
      <c r="AK827" s="14">
        <v>0.28000000000000003</v>
      </c>
      <c r="AL827" s="4">
        <v>0</v>
      </c>
      <c r="AM827" s="28" t="s">
        <v>62</v>
      </c>
      <c r="AN827" s="32"/>
      <c r="AO827" s="27">
        <v>22</v>
      </c>
      <c r="AP827" s="14">
        <v>0.28000000000000003</v>
      </c>
      <c r="AQ827" s="4">
        <v>121.86666666666666</v>
      </c>
      <c r="AR827" s="28" t="s">
        <v>51</v>
      </c>
      <c r="AS827" s="32"/>
      <c r="AT827" s="27">
        <v>22</v>
      </c>
      <c r="AU827" s="14">
        <v>0.28000000000000003</v>
      </c>
      <c r="AV827" s="4">
        <v>87.8</v>
      </c>
      <c r="AW827" s="28" t="s">
        <v>40</v>
      </c>
      <c r="AX827" s="32"/>
    </row>
    <row r="828" spans="1:50" x14ac:dyDescent="0.4">
      <c r="A828" s="27">
        <v>23</v>
      </c>
      <c r="B828" s="14">
        <v>0.27</v>
      </c>
      <c r="C828" s="4">
        <v>254.45</v>
      </c>
      <c r="D828" s="28" t="s">
        <v>51</v>
      </c>
      <c r="E828" s="32"/>
      <c r="F828" s="27">
        <v>23</v>
      </c>
      <c r="G828" s="14">
        <v>0.27</v>
      </c>
      <c r="H828" s="4">
        <v>2449.5</v>
      </c>
      <c r="I828" s="28" t="s">
        <v>33</v>
      </c>
      <c r="J828" s="32"/>
      <c r="K828" s="27">
        <v>23</v>
      </c>
      <c r="L828" s="14">
        <v>0.27</v>
      </c>
      <c r="M828" s="4">
        <v>216.50002499997501</v>
      </c>
      <c r="N828" s="28" t="s">
        <v>63</v>
      </c>
      <c r="O828" s="32"/>
      <c r="P828" s="27">
        <v>23</v>
      </c>
      <c r="Q828" s="14">
        <v>0.27</v>
      </c>
      <c r="R828" s="4">
        <v>86.2</v>
      </c>
      <c r="S828" s="28" t="s">
        <v>54</v>
      </c>
      <c r="T828" s="32"/>
      <c r="U828" s="27">
        <v>23</v>
      </c>
      <c r="V828" s="14">
        <v>0.27</v>
      </c>
      <c r="W828" s="4">
        <v>106.9</v>
      </c>
      <c r="X828" s="28" t="s">
        <v>94</v>
      </c>
      <c r="Y828" s="32"/>
      <c r="Z828" s="27">
        <v>23</v>
      </c>
      <c r="AA828" s="14">
        <v>0.27</v>
      </c>
      <c r="AB828" s="4">
        <v>97.8</v>
      </c>
      <c r="AC828" s="28" t="s">
        <v>37</v>
      </c>
      <c r="AD828" s="32"/>
      <c r="AE828" s="27">
        <v>23</v>
      </c>
      <c r="AF828" s="14">
        <v>0.27</v>
      </c>
      <c r="AG828" s="4">
        <v>140.6</v>
      </c>
      <c r="AH828" s="28" t="s">
        <v>35</v>
      </c>
      <c r="AI828" s="32"/>
      <c r="AJ828" s="27">
        <v>23</v>
      </c>
      <c r="AK828" s="14">
        <v>0.27</v>
      </c>
      <c r="AL828" s="4">
        <v>0</v>
      </c>
      <c r="AM828" s="28" t="s">
        <v>62</v>
      </c>
      <c r="AN828" s="32"/>
      <c r="AO828" s="27">
        <v>23</v>
      </c>
      <c r="AP828" s="14">
        <v>0.27</v>
      </c>
      <c r="AQ828" s="4">
        <v>109.65</v>
      </c>
      <c r="AR828" s="28" t="s">
        <v>37</v>
      </c>
      <c r="AS828" s="32"/>
      <c r="AT828" s="27">
        <v>23</v>
      </c>
      <c r="AU828" s="14">
        <v>0.27</v>
      </c>
      <c r="AV828" s="4">
        <v>184.7</v>
      </c>
      <c r="AW828" s="28" t="s">
        <v>26</v>
      </c>
      <c r="AX828" s="32"/>
    </row>
    <row r="829" spans="1:50" x14ac:dyDescent="0.4">
      <c r="A829" s="27">
        <v>24</v>
      </c>
      <c r="B829" s="14">
        <v>0.26</v>
      </c>
      <c r="C829" s="4">
        <v>163.6</v>
      </c>
      <c r="D829" s="41" t="s">
        <v>21</v>
      </c>
      <c r="E829" s="32"/>
      <c r="F829" s="27">
        <v>24</v>
      </c>
      <c r="G829" s="14">
        <v>0.26</v>
      </c>
      <c r="H829" s="4">
        <v>502.7</v>
      </c>
      <c r="I829" s="41" t="s">
        <v>31</v>
      </c>
      <c r="J829" s="32"/>
      <c r="K829" s="27">
        <v>24</v>
      </c>
      <c r="L829" s="14">
        <v>0.26</v>
      </c>
      <c r="M829" s="4">
        <v>417.9</v>
      </c>
      <c r="N829" s="41" t="s">
        <v>29</v>
      </c>
      <c r="O829" s="32"/>
      <c r="P829" s="27">
        <v>24</v>
      </c>
      <c r="Q829" s="14">
        <v>0.26</v>
      </c>
      <c r="R829" s="4">
        <v>141.80000000000001</v>
      </c>
      <c r="S829" s="41" t="s">
        <v>63</v>
      </c>
      <c r="T829" s="32"/>
      <c r="U829" s="27">
        <v>24</v>
      </c>
      <c r="V829" s="14">
        <v>0.26</v>
      </c>
      <c r="W829" s="20">
        <v>114.4</v>
      </c>
      <c r="X829" s="41" t="s">
        <v>90</v>
      </c>
      <c r="Y829" s="32"/>
      <c r="Z829" s="27">
        <v>24</v>
      </c>
      <c r="AA829" s="14">
        <v>0.26</v>
      </c>
      <c r="AB829" s="4">
        <v>109.5</v>
      </c>
      <c r="AC829" s="41" t="s">
        <v>63</v>
      </c>
      <c r="AD829" s="32"/>
      <c r="AE829" s="27">
        <v>24</v>
      </c>
      <c r="AF829" s="14">
        <v>0.26</v>
      </c>
      <c r="AG829" s="4">
        <v>128.5</v>
      </c>
      <c r="AH829" s="41" t="s">
        <v>153</v>
      </c>
      <c r="AI829" s="32"/>
      <c r="AJ829" s="27">
        <v>24</v>
      </c>
      <c r="AK829" s="14">
        <v>0.26</v>
      </c>
      <c r="AL829" s="4">
        <v>0</v>
      </c>
      <c r="AM829" s="41" t="s">
        <v>62</v>
      </c>
      <c r="AN829" s="32"/>
      <c r="AO829" s="27">
        <v>24</v>
      </c>
      <c r="AP829" s="14">
        <v>0.26</v>
      </c>
      <c r="AQ829" s="4">
        <v>90.6</v>
      </c>
      <c r="AR829" s="41" t="s">
        <v>38</v>
      </c>
      <c r="AS829" s="32"/>
      <c r="AT829" s="27">
        <v>24</v>
      </c>
      <c r="AU829" s="14">
        <v>0.26</v>
      </c>
      <c r="AV829" s="4">
        <v>84.5</v>
      </c>
      <c r="AW829" s="41" t="s">
        <v>60</v>
      </c>
      <c r="AX829" s="32"/>
    </row>
    <row r="830" spans="1:50" ht="19.5" thickBot="1" x14ac:dyDescent="0.45">
      <c r="A830" s="27">
        <v>25</v>
      </c>
      <c r="B830" s="14">
        <v>0.25</v>
      </c>
      <c r="C830" s="4">
        <v>204.5</v>
      </c>
      <c r="D830" s="41" t="s">
        <v>29</v>
      </c>
      <c r="E830" s="33"/>
      <c r="F830" s="27">
        <v>25</v>
      </c>
      <c r="G830" s="14">
        <v>0.25</v>
      </c>
      <c r="H830" s="4">
        <v>680.4</v>
      </c>
      <c r="I830" s="41" t="s">
        <v>27</v>
      </c>
      <c r="J830" s="33"/>
      <c r="K830" s="27">
        <v>25</v>
      </c>
      <c r="L830" s="14">
        <v>0.25</v>
      </c>
      <c r="M830" s="4">
        <v>216.50002699997299</v>
      </c>
      <c r="N830" s="41" t="s">
        <v>27</v>
      </c>
      <c r="O830" s="33"/>
      <c r="P830" s="27">
        <v>25</v>
      </c>
      <c r="Q830" s="14">
        <v>0.25</v>
      </c>
      <c r="R830" s="4">
        <v>210.7</v>
      </c>
      <c r="S830" s="41" t="s">
        <v>29</v>
      </c>
      <c r="T830" s="33"/>
      <c r="U830" s="27">
        <v>25</v>
      </c>
      <c r="V830" s="14">
        <v>0.25</v>
      </c>
      <c r="W830" s="4">
        <v>180.10002699997298</v>
      </c>
      <c r="X830" s="41" t="s">
        <v>28</v>
      </c>
      <c r="Y830" s="33"/>
      <c r="Z830" s="27">
        <v>25</v>
      </c>
      <c r="AA830" s="14">
        <v>0.25</v>
      </c>
      <c r="AB830" s="4">
        <v>127.7</v>
      </c>
      <c r="AC830" s="41" t="s">
        <v>46</v>
      </c>
      <c r="AD830" s="33"/>
      <c r="AE830" s="27">
        <v>25</v>
      </c>
      <c r="AF830" s="14">
        <v>0.25</v>
      </c>
      <c r="AG830" s="4">
        <v>130.6</v>
      </c>
      <c r="AH830" s="41" t="s">
        <v>126</v>
      </c>
      <c r="AI830" s="33"/>
      <c r="AJ830" s="27">
        <v>25</v>
      </c>
      <c r="AK830" s="14">
        <v>0.25</v>
      </c>
      <c r="AL830" s="4">
        <v>0</v>
      </c>
      <c r="AM830" s="41" t="s">
        <v>62</v>
      </c>
      <c r="AN830" s="33"/>
      <c r="AO830" s="27">
        <v>25</v>
      </c>
      <c r="AP830" s="14">
        <v>0.25</v>
      </c>
      <c r="AQ830" s="4">
        <v>202</v>
      </c>
      <c r="AR830" s="41" t="s">
        <v>40</v>
      </c>
      <c r="AS830" s="33"/>
      <c r="AT830" s="27">
        <v>25</v>
      </c>
      <c r="AU830" s="14">
        <v>0.25</v>
      </c>
      <c r="AV830" s="4">
        <v>211.1</v>
      </c>
      <c r="AW830" s="41" t="s">
        <v>70</v>
      </c>
      <c r="AX830" s="33"/>
    </row>
    <row r="831" spans="1:50" ht="19.5" thickBot="1" x14ac:dyDescent="0.45">
      <c r="A831" s="27">
        <v>26</v>
      </c>
      <c r="B831" s="14">
        <v>0.24</v>
      </c>
      <c r="C831" s="4">
        <v>254.45</v>
      </c>
      <c r="D831" s="28" t="s">
        <v>51</v>
      </c>
      <c r="E831" s="35"/>
      <c r="F831" s="27">
        <v>26</v>
      </c>
      <c r="G831" s="14">
        <v>0.24</v>
      </c>
      <c r="H831" s="4">
        <v>2721.7</v>
      </c>
      <c r="I831" s="28" t="s">
        <v>45</v>
      </c>
      <c r="J831" s="35"/>
      <c r="K831" s="27">
        <v>26</v>
      </c>
      <c r="L831" s="14">
        <v>0.24</v>
      </c>
      <c r="M831" s="4">
        <v>219.4</v>
      </c>
      <c r="N831" s="28" t="s">
        <v>48</v>
      </c>
      <c r="O831" s="35"/>
      <c r="P831" s="27">
        <v>26</v>
      </c>
      <c r="Q831" s="14">
        <v>0.24</v>
      </c>
      <c r="R831" s="4">
        <v>245.8</v>
      </c>
      <c r="S831" s="28" t="s">
        <v>42</v>
      </c>
      <c r="T831" s="35"/>
      <c r="U831" s="27">
        <v>26</v>
      </c>
      <c r="V831" s="14">
        <v>0.24</v>
      </c>
      <c r="W831" s="4">
        <v>279.7</v>
      </c>
      <c r="X831" s="28" t="s">
        <v>39</v>
      </c>
      <c r="Y831" s="35"/>
      <c r="Z831" s="27">
        <v>26</v>
      </c>
      <c r="AA831" s="14">
        <v>0.24</v>
      </c>
      <c r="AB831" s="4">
        <v>191.6</v>
      </c>
      <c r="AC831" s="28" t="s">
        <v>30</v>
      </c>
      <c r="AD831" s="35"/>
      <c r="AE831" s="27">
        <v>26</v>
      </c>
      <c r="AF831" s="14">
        <v>0.24</v>
      </c>
      <c r="AG831" s="4">
        <v>145.6</v>
      </c>
      <c r="AH831" s="28" t="s">
        <v>120</v>
      </c>
      <c r="AI831" s="35"/>
      <c r="AJ831" s="27">
        <v>26</v>
      </c>
      <c r="AK831" s="14">
        <v>0.24</v>
      </c>
      <c r="AL831" s="4">
        <v>0</v>
      </c>
      <c r="AM831" s="28" t="s">
        <v>62</v>
      </c>
      <c r="AN831" s="35"/>
      <c r="AO831" s="27">
        <v>26</v>
      </c>
      <c r="AP831" s="14">
        <v>0.24</v>
      </c>
      <c r="AQ831" s="4">
        <v>274.2</v>
      </c>
      <c r="AR831" s="28" t="s">
        <v>36</v>
      </c>
      <c r="AS831" s="35"/>
      <c r="AT831" s="27">
        <v>26</v>
      </c>
      <c r="AU831" s="14">
        <v>0.24</v>
      </c>
      <c r="AV831" s="4">
        <v>171.1</v>
      </c>
      <c r="AW831" s="28" t="s">
        <v>88</v>
      </c>
      <c r="AX831" s="35"/>
    </row>
    <row r="832" spans="1:50" x14ac:dyDescent="0.4">
      <c r="A832" s="27">
        <v>27</v>
      </c>
      <c r="B832" s="14">
        <v>0.23</v>
      </c>
      <c r="C832" s="4">
        <v>254.45</v>
      </c>
      <c r="D832" s="28" t="s">
        <v>51</v>
      </c>
      <c r="E832" s="36"/>
      <c r="F832" s="27">
        <v>27</v>
      </c>
      <c r="G832" s="14">
        <v>0.23</v>
      </c>
      <c r="H832" s="4">
        <v>638.1</v>
      </c>
      <c r="I832" s="28" t="s">
        <v>30</v>
      </c>
      <c r="J832" s="36"/>
      <c r="K832" s="27">
        <v>27</v>
      </c>
      <c r="L832" s="14">
        <v>0.23</v>
      </c>
      <c r="M832" s="4">
        <v>191.5</v>
      </c>
      <c r="N832" s="28" t="s">
        <v>45</v>
      </c>
      <c r="O832" s="36"/>
      <c r="P832" s="27">
        <v>27</v>
      </c>
      <c r="Q832" s="14">
        <v>0.23</v>
      </c>
      <c r="R832" s="4">
        <v>156.900028999971</v>
      </c>
      <c r="S832" s="28" t="s">
        <v>43</v>
      </c>
      <c r="T832" s="36"/>
      <c r="U832" s="27">
        <v>27</v>
      </c>
      <c r="V832" s="14">
        <v>0.23</v>
      </c>
      <c r="W832" s="4">
        <v>317.8</v>
      </c>
      <c r="X832" s="28" t="s">
        <v>59</v>
      </c>
      <c r="Y832" s="36"/>
      <c r="Z832" s="27">
        <v>27</v>
      </c>
      <c r="AA832" s="14">
        <v>0.23</v>
      </c>
      <c r="AB832" s="4">
        <v>191.6</v>
      </c>
      <c r="AC832" s="28" t="s">
        <v>30</v>
      </c>
      <c r="AD832" s="36"/>
      <c r="AE832" s="27">
        <v>27</v>
      </c>
      <c r="AF832" s="14">
        <v>0.23</v>
      </c>
      <c r="AG832" s="4">
        <v>143.1</v>
      </c>
      <c r="AH832" s="28" t="s">
        <v>58</v>
      </c>
      <c r="AI832" s="36"/>
      <c r="AJ832" s="27">
        <v>27</v>
      </c>
      <c r="AK832" s="14">
        <v>0.23</v>
      </c>
      <c r="AL832" s="4">
        <v>0</v>
      </c>
      <c r="AM832" s="28" t="s">
        <v>62</v>
      </c>
      <c r="AN832" s="36"/>
      <c r="AO832" s="27">
        <v>27</v>
      </c>
      <c r="AP832" s="14">
        <v>0.23</v>
      </c>
      <c r="AQ832" s="4">
        <v>232.6</v>
      </c>
      <c r="AR832" s="28" t="s">
        <v>39</v>
      </c>
      <c r="AS832" s="36"/>
      <c r="AT832" s="27">
        <v>27</v>
      </c>
      <c r="AU832" s="14">
        <v>0.23</v>
      </c>
      <c r="AV832" s="4">
        <v>174.8</v>
      </c>
      <c r="AW832" s="28" t="s">
        <v>63</v>
      </c>
      <c r="AX832" s="36"/>
    </row>
    <row r="833" spans="1:59" x14ac:dyDescent="0.4">
      <c r="A833" s="27">
        <v>28</v>
      </c>
      <c r="B833" s="14">
        <v>0.22</v>
      </c>
      <c r="C833" s="4">
        <v>245.4</v>
      </c>
      <c r="D833" s="28" t="s">
        <v>45</v>
      </c>
      <c r="F833" s="27">
        <v>28</v>
      </c>
      <c r="G833" s="14">
        <v>0.22</v>
      </c>
      <c r="H833" s="4">
        <v>1360.85</v>
      </c>
      <c r="I833" s="28" t="s">
        <v>51</v>
      </c>
      <c r="K833" s="27">
        <v>28</v>
      </c>
      <c r="L833" s="14">
        <v>0.22</v>
      </c>
      <c r="M833" s="4">
        <v>240.9</v>
      </c>
      <c r="N833" s="28" t="s">
        <v>31</v>
      </c>
      <c r="P833" s="27">
        <v>28</v>
      </c>
      <c r="Q833" s="14">
        <v>0.22</v>
      </c>
      <c r="R833" s="4">
        <v>174.30002999997001</v>
      </c>
      <c r="S833" s="28" t="s">
        <v>24</v>
      </c>
      <c r="U833" s="27">
        <v>28</v>
      </c>
      <c r="V833" s="14">
        <v>0.22</v>
      </c>
      <c r="W833" s="4">
        <v>191.6</v>
      </c>
      <c r="X833" s="28" t="s">
        <v>89</v>
      </c>
      <c r="Z833" s="27">
        <v>28</v>
      </c>
      <c r="AA833" s="14">
        <v>0.22</v>
      </c>
      <c r="AB833" s="4">
        <v>255.5</v>
      </c>
      <c r="AC833" s="28" t="s">
        <v>51</v>
      </c>
      <c r="AE833" s="27">
        <v>28</v>
      </c>
      <c r="AF833" s="14">
        <v>0.22</v>
      </c>
      <c r="AG833" s="4">
        <v>94.500029999969996</v>
      </c>
      <c r="AH833" s="28" t="s">
        <v>63</v>
      </c>
      <c r="AJ833" s="27">
        <v>28</v>
      </c>
      <c r="AK833" s="14">
        <v>0.22</v>
      </c>
      <c r="AL833" s="4">
        <v>0</v>
      </c>
      <c r="AM833" s="28" t="s">
        <v>62</v>
      </c>
      <c r="AO833" s="27">
        <v>28</v>
      </c>
      <c r="AP833" s="14">
        <v>0.22</v>
      </c>
      <c r="AQ833" s="4">
        <v>946.50002999997002</v>
      </c>
      <c r="AR833" s="28" t="s">
        <v>26</v>
      </c>
      <c r="AT833" s="27">
        <v>28</v>
      </c>
      <c r="AU833" s="14">
        <v>0.22</v>
      </c>
      <c r="AV833" s="4">
        <v>96.5</v>
      </c>
      <c r="AW833" s="28" t="s">
        <v>53</v>
      </c>
    </row>
    <row r="834" spans="1:59" x14ac:dyDescent="0.4">
      <c r="A834" s="27">
        <v>29</v>
      </c>
      <c r="B834" s="14">
        <v>0.21</v>
      </c>
      <c r="C834" s="4">
        <v>0</v>
      </c>
      <c r="D834" s="28" t="s">
        <v>62</v>
      </c>
      <c r="F834" s="27">
        <v>29</v>
      </c>
      <c r="G834" s="14">
        <v>0.21</v>
      </c>
      <c r="H834" s="4">
        <v>0</v>
      </c>
      <c r="I834" s="28" t="s">
        <v>62</v>
      </c>
      <c r="K834" s="27">
        <v>29</v>
      </c>
      <c r="L834" s="14">
        <v>0.21</v>
      </c>
      <c r="M834" s="4">
        <v>365.6</v>
      </c>
      <c r="N834" s="28" t="s">
        <v>87</v>
      </c>
      <c r="P834" s="27">
        <v>29</v>
      </c>
      <c r="Q834" s="14">
        <v>0.21</v>
      </c>
      <c r="R834" s="4">
        <v>139.30000000000001</v>
      </c>
      <c r="S834" s="28" t="s">
        <v>35</v>
      </c>
      <c r="U834" s="27">
        <v>29</v>
      </c>
      <c r="V834" s="14">
        <v>0.21</v>
      </c>
      <c r="W834" s="4">
        <v>142.6</v>
      </c>
      <c r="X834" s="28" t="s">
        <v>67</v>
      </c>
      <c r="Z834" s="27">
        <v>29</v>
      </c>
      <c r="AA834" s="14">
        <v>0.21</v>
      </c>
      <c r="AB834" s="4">
        <v>0</v>
      </c>
      <c r="AC834" s="28" t="s">
        <v>62</v>
      </c>
      <c r="AE834" s="27">
        <v>29</v>
      </c>
      <c r="AF834" s="14">
        <v>0.21</v>
      </c>
      <c r="AG834" s="4">
        <v>80.2</v>
      </c>
      <c r="AH834" s="28" t="s">
        <v>26</v>
      </c>
      <c r="AJ834" s="27">
        <v>29</v>
      </c>
      <c r="AK834" s="14">
        <v>0.21</v>
      </c>
      <c r="AL834" s="4">
        <v>0</v>
      </c>
      <c r="AM834" s="28" t="s">
        <v>62</v>
      </c>
      <c r="AO834" s="27">
        <v>29</v>
      </c>
      <c r="AP834" s="14">
        <v>0.21</v>
      </c>
      <c r="AQ834" s="4">
        <v>177</v>
      </c>
      <c r="AR834" s="28" t="s">
        <v>21</v>
      </c>
      <c r="AT834" s="27">
        <v>29</v>
      </c>
      <c r="AU834" s="14">
        <v>0.21</v>
      </c>
      <c r="AV834" s="4">
        <v>105.55</v>
      </c>
      <c r="AW834" s="28" t="s">
        <v>55</v>
      </c>
    </row>
    <row r="835" spans="1:59" x14ac:dyDescent="0.4">
      <c r="A835" s="27">
        <v>30</v>
      </c>
      <c r="B835" s="14">
        <v>0.2</v>
      </c>
      <c r="C835" s="4">
        <v>0</v>
      </c>
      <c r="D835" s="28" t="s">
        <v>62</v>
      </c>
      <c r="F835" s="27">
        <v>30</v>
      </c>
      <c r="G835" s="14">
        <v>0.2</v>
      </c>
      <c r="H835" s="4">
        <v>0</v>
      </c>
      <c r="I835" s="28" t="s">
        <v>62</v>
      </c>
      <c r="K835" s="27">
        <v>30</v>
      </c>
      <c r="L835" s="14">
        <v>0.2</v>
      </c>
      <c r="M835" s="4">
        <v>248.9</v>
      </c>
      <c r="N835" s="28" t="s">
        <v>83</v>
      </c>
      <c r="P835" s="27">
        <v>30</v>
      </c>
      <c r="Q835" s="14">
        <v>0.2</v>
      </c>
      <c r="R835" s="4">
        <v>147.9</v>
      </c>
      <c r="S835" s="28" t="s">
        <v>34</v>
      </c>
      <c r="U835" s="27">
        <v>30</v>
      </c>
      <c r="V835" s="14">
        <v>0.2</v>
      </c>
      <c r="W835" s="4">
        <v>317.8</v>
      </c>
      <c r="X835" s="28" t="s">
        <v>59</v>
      </c>
      <c r="Z835" s="27">
        <v>30</v>
      </c>
      <c r="AA835" s="14">
        <v>0.2</v>
      </c>
      <c r="AB835" s="4">
        <v>0</v>
      </c>
      <c r="AC835" s="28" t="s">
        <v>62</v>
      </c>
      <c r="AE835" s="27">
        <v>30</v>
      </c>
      <c r="AF835" s="14">
        <v>0.2</v>
      </c>
      <c r="AG835" s="4">
        <v>87.4</v>
      </c>
      <c r="AH835" s="28" t="s">
        <v>136</v>
      </c>
      <c r="AJ835" s="27">
        <v>30</v>
      </c>
      <c r="AK835" s="14">
        <v>0.2</v>
      </c>
      <c r="AL835" s="4">
        <v>0</v>
      </c>
      <c r="AM835" s="28" t="s">
        <v>62</v>
      </c>
      <c r="AO835" s="27">
        <v>30</v>
      </c>
      <c r="AP835" s="14">
        <v>0.2</v>
      </c>
      <c r="AQ835" s="4">
        <v>181.3</v>
      </c>
      <c r="AR835" s="28" t="s">
        <v>19</v>
      </c>
      <c r="AT835" s="27">
        <v>30</v>
      </c>
      <c r="AU835" s="14">
        <v>0.2</v>
      </c>
      <c r="AV835" s="4">
        <v>106.3</v>
      </c>
      <c r="AW835" s="28" t="s">
        <v>46</v>
      </c>
    </row>
    <row r="836" spans="1:59" ht="19.5" thickBot="1" x14ac:dyDescent="0.45">
      <c r="A836" s="27"/>
      <c r="B836" s="4"/>
      <c r="C836" s="4"/>
      <c r="D836" s="4"/>
      <c r="K836" s="27"/>
      <c r="L836" s="4"/>
      <c r="M836" s="4"/>
      <c r="N836" s="4"/>
      <c r="P836" s="27"/>
      <c r="Q836" s="4"/>
      <c r="R836" s="4"/>
      <c r="S836" s="4"/>
      <c r="U836" s="27"/>
      <c r="V836" s="4"/>
      <c r="W836" s="4"/>
      <c r="X836" s="4"/>
      <c r="Z836" s="27"/>
      <c r="AA836" s="4"/>
      <c r="AB836" s="4"/>
      <c r="AC836" s="4"/>
      <c r="AE836" s="27"/>
      <c r="AF836" s="4"/>
      <c r="AG836" s="4"/>
      <c r="AH836" s="4"/>
      <c r="AJ836" s="27"/>
      <c r="AK836" s="4"/>
      <c r="AL836" s="4"/>
      <c r="AM836" s="4"/>
      <c r="AO836" s="27"/>
      <c r="AP836" s="4"/>
      <c r="AQ836" s="4"/>
      <c r="AR836" s="4"/>
      <c r="AT836" s="27"/>
      <c r="AU836" s="4"/>
      <c r="AV836" s="4"/>
      <c r="AW836" s="4"/>
    </row>
    <row r="837" spans="1:59" ht="19.5" thickBot="1" x14ac:dyDescent="0.45">
      <c r="A837" s="27"/>
      <c r="B837" s="43" t="s">
        <v>196</v>
      </c>
      <c r="C837" s="47">
        <v>0.62158054711246202</v>
      </c>
      <c r="D837" s="45">
        <v>0.82472137791286726</v>
      </c>
      <c r="E837" s="3"/>
      <c r="K837" s="27"/>
      <c r="L837" s="43" t="s">
        <v>196</v>
      </c>
      <c r="M837" s="47">
        <v>0.73445121951219516</v>
      </c>
      <c r="N837" s="45">
        <v>0.96544715447154472</v>
      </c>
      <c r="O837" s="3"/>
      <c r="P837" s="27"/>
      <c r="Q837" s="43" t="s">
        <v>196</v>
      </c>
      <c r="R837" s="47">
        <v>0.63780492479670114</v>
      </c>
      <c r="S837" s="45">
        <v>0.91707375609697561</v>
      </c>
      <c r="T837" s="3"/>
      <c r="U837" s="27"/>
      <c r="V837" s="43" t="s">
        <v>196</v>
      </c>
      <c r="W837" s="47">
        <v>0.6452791878172589</v>
      </c>
      <c r="X837" s="45">
        <v>0.92913705583756356</v>
      </c>
      <c r="Y837" s="3"/>
      <c r="Z837" s="27"/>
      <c r="AA837" s="43" t="s">
        <v>196</v>
      </c>
      <c r="AB837" s="47">
        <v>0.76062753036437247</v>
      </c>
      <c r="AC837" s="45">
        <v>0.85668016194331986</v>
      </c>
      <c r="AD837" s="3"/>
      <c r="AE837" s="27"/>
      <c r="AF837" s="43" t="s">
        <v>196</v>
      </c>
      <c r="AG837" s="47">
        <v>0.91412601626016265</v>
      </c>
      <c r="AH837" s="45">
        <v>1.0367595818815332</v>
      </c>
      <c r="AI837" s="3"/>
      <c r="AJ837" s="27"/>
      <c r="AK837" s="43" t="s">
        <v>196</v>
      </c>
      <c r="AL837" s="47">
        <v>0.45020263424518742</v>
      </c>
      <c r="AM837" s="45">
        <v>0.80673758865248224</v>
      </c>
      <c r="AN837" s="3"/>
      <c r="AO837" s="27"/>
      <c r="AP837" s="43" t="s">
        <v>196</v>
      </c>
      <c r="AQ837" s="47">
        <v>0.6970618966564418</v>
      </c>
      <c r="AR837" s="45">
        <v>0.95896659574465049</v>
      </c>
      <c r="AS837" s="3"/>
      <c r="AT837" s="27"/>
      <c r="AU837" s="43" t="s">
        <v>196</v>
      </c>
      <c r="AV837" s="47">
        <v>0.85076142131979693</v>
      </c>
      <c r="AW837" s="45">
        <v>1.0025385522837826</v>
      </c>
      <c r="AX837" s="3"/>
    </row>
    <row r="838" spans="1:59" x14ac:dyDescent="0.4">
      <c r="B838" s="27" t="s">
        <v>503</v>
      </c>
      <c r="G838" t="s">
        <v>218</v>
      </c>
      <c r="L838" t="s">
        <v>251</v>
      </c>
      <c r="Q838" t="s">
        <v>504</v>
      </c>
      <c r="V838" t="s">
        <v>505</v>
      </c>
      <c r="AA838" t="s">
        <v>506</v>
      </c>
      <c r="AF838" t="s">
        <v>507</v>
      </c>
      <c r="AK838" t="s">
        <v>508</v>
      </c>
      <c r="AP838" s="27" t="s">
        <v>509</v>
      </c>
      <c r="AU838" t="s">
        <v>510</v>
      </c>
      <c r="AZ838" t="s">
        <v>511</v>
      </c>
      <c r="BE838" s="27" t="s">
        <v>512</v>
      </c>
    </row>
    <row r="839" spans="1:59" ht="19.5" thickBot="1" x14ac:dyDescent="0.45">
      <c r="A839" s="8" t="s">
        <v>18</v>
      </c>
      <c r="B839" s="4">
        <v>2.4817699999999996</v>
      </c>
      <c r="C839" s="4" t="s">
        <v>223</v>
      </c>
      <c r="D839" s="4"/>
      <c r="E839" s="5"/>
      <c r="F839" s="8" t="s">
        <v>18</v>
      </c>
      <c r="G839" s="4">
        <v>1.46591</v>
      </c>
      <c r="H839" s="4" t="s">
        <v>227</v>
      </c>
      <c r="I839" s="4"/>
      <c r="J839" s="5"/>
      <c r="K839" s="8" t="s">
        <v>18</v>
      </c>
      <c r="L839" s="4">
        <v>2.3003900000000002</v>
      </c>
      <c r="M839" s="4" t="s">
        <v>229</v>
      </c>
      <c r="N839" s="4"/>
      <c r="O839" s="5"/>
      <c r="P839" s="8" t="s">
        <v>18</v>
      </c>
      <c r="Q839" s="4">
        <v>1.1295941935483869</v>
      </c>
      <c r="R839" s="4" t="s">
        <v>231</v>
      </c>
      <c r="S839" s="4"/>
      <c r="T839" s="5"/>
      <c r="U839" s="8" t="s">
        <v>18</v>
      </c>
      <c r="V839" s="4">
        <v>1.07423</v>
      </c>
      <c r="W839" s="4" t="s">
        <v>233</v>
      </c>
      <c r="X839" s="4"/>
      <c r="Y839" s="5"/>
      <c r="Z839" s="8" t="s">
        <v>18</v>
      </c>
      <c r="AA839" s="4">
        <v>0.93492555555555557</v>
      </c>
      <c r="AB839" s="4" t="s">
        <v>236</v>
      </c>
      <c r="AC839" s="4"/>
      <c r="AD839" s="5"/>
      <c r="AE839" s="8" t="s">
        <v>166</v>
      </c>
      <c r="AF839" s="4">
        <v>1.5991799999999998</v>
      </c>
      <c r="AG839" s="4" t="s">
        <v>235</v>
      </c>
      <c r="AH839" s="4"/>
      <c r="AI839" s="5"/>
      <c r="AJ839" s="8" t="s">
        <v>18</v>
      </c>
      <c r="AK839" s="4">
        <v>1.1492603639996359</v>
      </c>
      <c r="AL839" s="4" t="s">
        <v>259</v>
      </c>
      <c r="AM839" s="4"/>
      <c r="AO839" s="8" t="s">
        <v>18</v>
      </c>
      <c r="AP839" s="4">
        <v>1.42672</v>
      </c>
      <c r="AQ839" s="4" t="s">
        <v>260</v>
      </c>
      <c r="AR839" s="4"/>
      <c r="AT839" s="8" t="s">
        <v>18</v>
      </c>
      <c r="AU839" s="4">
        <v>14.42268</v>
      </c>
      <c r="AV839" s="4" t="s">
        <v>261</v>
      </c>
      <c r="AW839" s="4"/>
      <c r="AY839" s="8" t="s">
        <v>18</v>
      </c>
      <c r="AZ839" s="4">
        <v>4.08263</v>
      </c>
      <c r="BA839" s="4" t="s">
        <v>262</v>
      </c>
      <c r="BB839" s="4"/>
      <c r="BD839" s="8" t="s">
        <v>18</v>
      </c>
      <c r="BE839" s="4">
        <v>4.07376</v>
      </c>
      <c r="BF839" s="4" t="s">
        <v>266</v>
      </c>
      <c r="BG839" s="4"/>
    </row>
    <row r="840" spans="1:59" x14ac:dyDescent="0.4">
      <c r="A840" s="9">
        <v>1</v>
      </c>
      <c r="B840" s="10">
        <v>2.4817699999999996</v>
      </c>
      <c r="C840" s="11">
        <v>155.1</v>
      </c>
      <c r="D840" s="12" t="s">
        <v>52</v>
      </c>
      <c r="F840" s="9">
        <v>1</v>
      </c>
      <c r="G840" s="10">
        <v>1.46591</v>
      </c>
      <c r="H840" s="11">
        <v>52.35</v>
      </c>
      <c r="I840" s="12" t="s">
        <v>43</v>
      </c>
      <c r="K840" s="9">
        <v>1</v>
      </c>
      <c r="L840" s="10">
        <v>2.3003900000000002</v>
      </c>
      <c r="M840" s="11">
        <v>164.3</v>
      </c>
      <c r="N840" s="12" t="s">
        <v>39</v>
      </c>
      <c r="P840" s="9">
        <v>1</v>
      </c>
      <c r="Q840" s="10">
        <v>1.1295941935483869</v>
      </c>
      <c r="R840" s="11">
        <v>7.6322580645161286</v>
      </c>
      <c r="S840" s="12" t="s">
        <v>39</v>
      </c>
      <c r="U840" s="9">
        <v>1</v>
      </c>
      <c r="V840" s="10">
        <v>1.07423</v>
      </c>
      <c r="W840" s="11">
        <v>46.7</v>
      </c>
      <c r="X840" s="12" t="s">
        <v>35</v>
      </c>
      <c r="Z840" s="9">
        <v>1</v>
      </c>
      <c r="AA840" s="10">
        <v>0.93492555555555557</v>
      </c>
      <c r="AB840" s="11">
        <v>58.422222222222224</v>
      </c>
      <c r="AC840" s="12" t="s">
        <v>63</v>
      </c>
      <c r="AE840" s="9">
        <v>1</v>
      </c>
      <c r="AF840" s="10">
        <v>1.5991799999999998</v>
      </c>
      <c r="AG840" s="11">
        <v>106.6</v>
      </c>
      <c r="AH840" s="12" t="s">
        <v>29</v>
      </c>
      <c r="AJ840" s="9">
        <v>1</v>
      </c>
      <c r="AK840" s="10">
        <v>1.1492603639996359</v>
      </c>
      <c r="AL840" s="11">
        <v>22.100006999993003</v>
      </c>
      <c r="AM840" s="12" t="s">
        <v>29</v>
      </c>
      <c r="AO840" s="9">
        <v>1</v>
      </c>
      <c r="AP840" s="10">
        <v>1.42672</v>
      </c>
      <c r="AQ840" s="11">
        <v>89.16</v>
      </c>
      <c r="AR840" s="12" t="s">
        <v>70</v>
      </c>
      <c r="AT840" s="9">
        <v>1</v>
      </c>
      <c r="AU840" s="10">
        <v>14.42268</v>
      </c>
      <c r="AV840" s="11">
        <v>961.5</v>
      </c>
      <c r="AW840" s="12" t="s">
        <v>32</v>
      </c>
      <c r="AY840" s="9">
        <v>1</v>
      </c>
      <c r="AZ840" s="10">
        <v>4.08263</v>
      </c>
      <c r="BA840" s="11">
        <v>177.5</v>
      </c>
      <c r="BB840" s="12" t="s">
        <v>58</v>
      </c>
      <c r="BD840" s="9">
        <v>1</v>
      </c>
      <c r="BE840" s="10">
        <v>4.07376</v>
      </c>
      <c r="BF840" s="11">
        <v>254.6</v>
      </c>
      <c r="BG840" s="12" t="s">
        <v>51</v>
      </c>
    </row>
    <row r="841" spans="1:59" x14ac:dyDescent="0.4">
      <c r="A841" s="13">
        <v>2</v>
      </c>
      <c r="B841" s="14">
        <v>2.024278888888889</v>
      </c>
      <c r="C841" s="4">
        <v>144.57777777777778</v>
      </c>
      <c r="D841" s="15" t="s">
        <v>26</v>
      </c>
      <c r="F841" s="13">
        <v>2</v>
      </c>
      <c r="G841" s="14">
        <v>1.37097</v>
      </c>
      <c r="H841" s="4">
        <v>40.32</v>
      </c>
      <c r="I841" s="15" t="s">
        <v>26</v>
      </c>
      <c r="K841" s="13">
        <v>2</v>
      </c>
      <c r="L841" s="14">
        <v>1.0864</v>
      </c>
      <c r="M841" s="4">
        <v>67.89</v>
      </c>
      <c r="N841" s="15" t="s">
        <v>38</v>
      </c>
      <c r="P841" s="13">
        <v>2</v>
      </c>
      <c r="Q841" s="14">
        <v>1.1005100000000001</v>
      </c>
      <c r="R841" s="4">
        <v>39.299999999999997</v>
      </c>
      <c r="S841" s="15" t="s">
        <v>43</v>
      </c>
      <c r="U841" s="13">
        <v>2</v>
      </c>
      <c r="V841" s="14">
        <v>1.0731962790697676</v>
      </c>
      <c r="W841" s="4">
        <v>26.827906976744188</v>
      </c>
      <c r="X841" s="15" t="s">
        <v>242</v>
      </c>
      <c r="Z841" s="13">
        <v>2</v>
      </c>
      <c r="AA841" s="14">
        <v>0.91851033599966392</v>
      </c>
      <c r="AB841" s="4">
        <v>32.800011999987994</v>
      </c>
      <c r="AC841" s="15" t="s">
        <v>60</v>
      </c>
      <c r="AE841" s="13">
        <v>2</v>
      </c>
      <c r="AF841" s="14">
        <v>1.147940303030303</v>
      </c>
      <c r="AG841" s="4">
        <v>40.993939393939392</v>
      </c>
      <c r="AH841" s="15" t="s">
        <v>44</v>
      </c>
      <c r="AJ841" s="13">
        <v>2</v>
      </c>
      <c r="AK841" s="14">
        <v>1.0018732432432433</v>
      </c>
      <c r="AL841" s="4">
        <v>43.554054054054056</v>
      </c>
      <c r="AM841" s="15" t="s">
        <v>37</v>
      </c>
      <c r="AO841" s="13">
        <v>2</v>
      </c>
      <c r="AP841" s="14">
        <v>1.1795288235294117</v>
      </c>
      <c r="AQ841" s="4">
        <v>26.805882352941175</v>
      </c>
      <c r="AR841" s="15" t="s">
        <v>107</v>
      </c>
      <c r="AT841" s="13">
        <v>2</v>
      </c>
      <c r="AU841" s="14">
        <v>6.7929902799997199</v>
      </c>
      <c r="AV841" s="4">
        <v>485.20001999997999</v>
      </c>
      <c r="AW841" s="15" t="s">
        <v>28</v>
      </c>
      <c r="AY841" s="13">
        <v>2</v>
      </c>
      <c r="AZ841" s="14">
        <v>1.15377</v>
      </c>
      <c r="BA841" s="4">
        <v>72.099999999999994</v>
      </c>
      <c r="BB841" s="15" t="s">
        <v>93</v>
      </c>
      <c r="BD841" s="13">
        <v>2</v>
      </c>
      <c r="BE841" s="14">
        <v>1.62825</v>
      </c>
      <c r="BF841" s="4">
        <v>90.45</v>
      </c>
      <c r="BG841" s="15" t="s">
        <v>45</v>
      </c>
    </row>
    <row r="842" spans="1:59" x14ac:dyDescent="0.4">
      <c r="A842" s="13">
        <v>3</v>
      </c>
      <c r="B842" s="14">
        <v>1.7224357894736839</v>
      </c>
      <c r="C842" s="4">
        <v>71.763157894736835</v>
      </c>
      <c r="D842" s="15" t="s">
        <v>22</v>
      </c>
      <c r="F842" s="13">
        <v>3</v>
      </c>
      <c r="G842" s="14">
        <v>1.2561599999999999</v>
      </c>
      <c r="H842" s="4">
        <v>78.5</v>
      </c>
      <c r="I842" s="15" t="s">
        <v>29</v>
      </c>
      <c r="K842" s="13">
        <v>3</v>
      </c>
      <c r="L842" s="14">
        <v>1.0508204439995559</v>
      </c>
      <c r="M842" s="4">
        <v>7.1000029999969998</v>
      </c>
      <c r="N842" s="15" t="s">
        <v>42</v>
      </c>
      <c r="P842" s="13">
        <v>3</v>
      </c>
      <c r="Q842" s="14">
        <v>1.0711840875912408</v>
      </c>
      <c r="R842" s="20">
        <v>20.598540145985403</v>
      </c>
      <c r="S842" s="15" t="s">
        <v>70</v>
      </c>
      <c r="U842" s="13">
        <v>3</v>
      </c>
      <c r="V842" s="14">
        <v>1.021220443999556</v>
      </c>
      <c r="W842" s="4">
        <v>6.9000029999970005</v>
      </c>
      <c r="X842" s="15" t="s">
        <v>22</v>
      </c>
      <c r="Z842" s="13">
        <v>3</v>
      </c>
      <c r="AA842" s="14">
        <v>0.90995679245283023</v>
      </c>
      <c r="AB842" s="4">
        <v>20.679245283018869</v>
      </c>
      <c r="AC842" s="15" t="s">
        <v>41</v>
      </c>
      <c r="AE842" s="13">
        <v>3</v>
      </c>
      <c r="AF842" s="14">
        <v>1.09995</v>
      </c>
      <c r="AG842" s="4">
        <v>61.1</v>
      </c>
      <c r="AH842" s="15" t="s">
        <v>42</v>
      </c>
      <c r="AJ842" s="13">
        <v>3</v>
      </c>
      <c r="AK842" s="14">
        <v>0.95539411764705873</v>
      </c>
      <c r="AL842" s="4">
        <v>32.941176470588232</v>
      </c>
      <c r="AM842" s="15" t="s">
        <v>22</v>
      </c>
      <c r="AO842" s="13">
        <v>3</v>
      </c>
      <c r="AP842" s="14">
        <v>1.1666443478260868</v>
      </c>
      <c r="AQ842" s="4">
        <v>55.547826086956512</v>
      </c>
      <c r="AR842" s="15" t="s">
        <v>20</v>
      </c>
      <c r="AT842" s="13">
        <v>3</v>
      </c>
      <c r="AU842" s="14">
        <v>4.1953499999999995</v>
      </c>
      <c r="AV842" s="4">
        <v>233.06666666666666</v>
      </c>
      <c r="AW842" s="15" t="s">
        <v>44</v>
      </c>
      <c r="AY842" s="13">
        <v>3</v>
      </c>
      <c r="AZ842" s="14">
        <v>1.1071800000000001</v>
      </c>
      <c r="BA842" s="4">
        <v>73.8</v>
      </c>
      <c r="BB842" s="15" t="s">
        <v>94</v>
      </c>
      <c r="BD842" s="13">
        <v>3</v>
      </c>
      <c r="BE842" s="14">
        <v>1.5898400000000001</v>
      </c>
      <c r="BF842" s="4">
        <v>75.7</v>
      </c>
      <c r="BG842" s="15" t="s">
        <v>47</v>
      </c>
    </row>
    <row r="843" spans="1:59" x14ac:dyDescent="0.4">
      <c r="A843" s="13">
        <v>4</v>
      </c>
      <c r="B843" s="14">
        <v>1.6183933333333334</v>
      </c>
      <c r="C843" s="4">
        <v>57.795833333333334</v>
      </c>
      <c r="D843" s="15" t="s">
        <v>47</v>
      </c>
      <c r="F843" s="13">
        <v>4</v>
      </c>
      <c r="G843" s="14">
        <v>1.1109486956521741</v>
      </c>
      <c r="H843" s="4">
        <v>52.895652173913049</v>
      </c>
      <c r="I843" s="15" t="s">
        <v>24</v>
      </c>
      <c r="K843" s="13">
        <v>4</v>
      </c>
      <c r="L843" s="14">
        <v>0.91734105263157906</v>
      </c>
      <c r="M843" s="4">
        <v>38.217543859649126</v>
      </c>
      <c r="N843" s="15" t="s">
        <v>31</v>
      </c>
      <c r="P843" s="13">
        <v>4</v>
      </c>
      <c r="Q843" s="14">
        <v>1.0266682608695652</v>
      </c>
      <c r="R843" s="4">
        <v>30.193478260869565</v>
      </c>
      <c r="S843" s="15" t="s">
        <v>69</v>
      </c>
      <c r="U843" s="13">
        <v>4</v>
      </c>
      <c r="V843" s="14">
        <v>0.94444882352941184</v>
      </c>
      <c r="W843" s="4">
        <v>67.447058823529417</v>
      </c>
      <c r="X843" s="15" t="s">
        <v>129</v>
      </c>
      <c r="Z843" s="13">
        <v>4</v>
      </c>
      <c r="AA843" s="14">
        <v>0.85286036399963594</v>
      </c>
      <c r="AB843" s="4">
        <v>16.400006999993</v>
      </c>
      <c r="AC843" s="15" t="s">
        <v>68</v>
      </c>
      <c r="AE843" s="13">
        <v>4</v>
      </c>
      <c r="AF843" s="14">
        <v>1.0978542105263158</v>
      </c>
      <c r="AG843" s="4">
        <v>68.60526315789474</v>
      </c>
      <c r="AH843" s="15" t="s">
        <v>30</v>
      </c>
      <c r="AJ843" s="13">
        <v>4</v>
      </c>
      <c r="AK843" s="14">
        <v>0.94981814814814813</v>
      </c>
      <c r="AL843" s="4">
        <v>21.585185185185185</v>
      </c>
      <c r="AM843" s="15" t="s">
        <v>31</v>
      </c>
      <c r="AO843" s="13">
        <v>4</v>
      </c>
      <c r="AP843" s="14">
        <v>1.1251477777777779</v>
      </c>
      <c r="AQ843" s="4">
        <v>70.311111111111117</v>
      </c>
      <c r="AR843" s="15" t="s">
        <v>64</v>
      </c>
      <c r="AT843" s="13">
        <v>4</v>
      </c>
      <c r="AU843" s="14">
        <v>2.6043003189996812</v>
      </c>
      <c r="AV843" s="4">
        <v>89.800010999988999</v>
      </c>
      <c r="AW843" s="15" t="s">
        <v>40</v>
      </c>
      <c r="AY843" s="13">
        <v>4</v>
      </c>
      <c r="AZ843" s="14">
        <v>1.0949899999999999</v>
      </c>
      <c r="BA843" s="4">
        <v>78.2</v>
      </c>
      <c r="BB843" s="15" t="s">
        <v>20</v>
      </c>
      <c r="BD843" s="13">
        <v>4</v>
      </c>
      <c r="BE843" s="14">
        <v>1.4913700000000001</v>
      </c>
      <c r="BF843" s="4">
        <v>93.2</v>
      </c>
      <c r="BG843" s="15" t="s">
        <v>33</v>
      </c>
    </row>
    <row r="844" spans="1:59" x14ac:dyDescent="0.4">
      <c r="A844" s="13">
        <v>5</v>
      </c>
      <c r="B844" s="14">
        <v>1.4647462500000001</v>
      </c>
      <c r="C844" s="4">
        <v>43.078125</v>
      </c>
      <c r="D844" s="15" t="s">
        <v>87</v>
      </c>
      <c r="F844" s="13">
        <v>5</v>
      </c>
      <c r="G844" s="14">
        <v>1.1107500000000001</v>
      </c>
      <c r="H844" s="4">
        <v>61.7</v>
      </c>
      <c r="I844" s="15" t="s">
        <v>35</v>
      </c>
      <c r="K844" s="13">
        <v>5</v>
      </c>
      <c r="L844" s="14">
        <v>0.88424031499968503</v>
      </c>
      <c r="M844" s="4">
        <v>42.100014999985</v>
      </c>
      <c r="N844" s="15" t="s">
        <v>21</v>
      </c>
      <c r="P844" s="13">
        <v>5</v>
      </c>
      <c r="Q844" s="14">
        <v>1.0069879452054795</v>
      </c>
      <c r="R844" s="4">
        <v>12.90958904109589</v>
      </c>
      <c r="S844" s="15" t="s">
        <v>83</v>
      </c>
      <c r="U844" s="13">
        <v>5</v>
      </c>
      <c r="V844" s="14">
        <v>0.9120299999999999</v>
      </c>
      <c r="W844" s="4">
        <v>9.6</v>
      </c>
      <c r="X844" s="15" t="s">
        <v>247</v>
      </c>
      <c r="Z844" s="13">
        <v>5</v>
      </c>
      <c r="AA844" s="14">
        <v>0.84611941176470595</v>
      </c>
      <c r="AB844" s="4">
        <v>60.423529411764704</v>
      </c>
      <c r="AC844" s="15" t="s">
        <v>26</v>
      </c>
      <c r="AE844" s="13">
        <v>5</v>
      </c>
      <c r="AF844" s="14">
        <v>1.0228949999999999</v>
      </c>
      <c r="AG844" s="4">
        <v>42.615625000000001</v>
      </c>
      <c r="AH844" s="15" t="s">
        <v>27</v>
      </c>
      <c r="AJ844" s="13">
        <v>5</v>
      </c>
      <c r="AK844" s="14">
        <v>0.86408000000000007</v>
      </c>
      <c r="AL844" s="4">
        <v>21.6</v>
      </c>
      <c r="AM844" s="15" t="s">
        <v>41</v>
      </c>
      <c r="AO844" s="13">
        <v>5</v>
      </c>
      <c r="AP844" s="14">
        <v>0.988603043478261</v>
      </c>
      <c r="AQ844" s="4">
        <v>29.07391304347826</v>
      </c>
      <c r="AR844" s="15" t="s">
        <v>67</v>
      </c>
      <c r="AT844" s="13">
        <v>5</v>
      </c>
      <c r="AU844" s="14">
        <v>2.2033699999999996</v>
      </c>
      <c r="AV844" s="4">
        <v>137.69999999999999</v>
      </c>
      <c r="AW844" s="15" t="s">
        <v>26</v>
      </c>
      <c r="AY844" s="13">
        <v>5</v>
      </c>
      <c r="AZ844" s="14">
        <v>1.0545599999999999</v>
      </c>
      <c r="BA844" s="4">
        <v>65.900000000000006</v>
      </c>
      <c r="BB844" s="15" t="s">
        <v>57</v>
      </c>
      <c r="BD844" s="13">
        <v>5</v>
      </c>
      <c r="BE844" s="14">
        <v>1.4603902799997199</v>
      </c>
      <c r="BF844" s="4">
        <v>104.30001999997999</v>
      </c>
      <c r="BG844" s="15" t="s">
        <v>31</v>
      </c>
    </row>
    <row r="845" spans="1:59" x14ac:dyDescent="0.4">
      <c r="A845" s="13">
        <v>6</v>
      </c>
      <c r="B845" s="14">
        <v>1.42936</v>
      </c>
      <c r="C845" s="4">
        <v>89.325000000000003</v>
      </c>
      <c r="D845" s="15" t="s">
        <v>88</v>
      </c>
      <c r="F845" s="13">
        <v>6</v>
      </c>
      <c r="G845" s="14">
        <v>1.1041300000000001</v>
      </c>
      <c r="H845" s="4">
        <v>48</v>
      </c>
      <c r="I845" s="15" t="s">
        <v>36</v>
      </c>
      <c r="K845" s="13">
        <v>6</v>
      </c>
      <c r="L845" s="14">
        <v>0.83291076923076923</v>
      </c>
      <c r="M845" s="4">
        <v>55.515384615384619</v>
      </c>
      <c r="N845" s="15" t="s">
        <v>45</v>
      </c>
      <c r="P845" s="13">
        <v>6</v>
      </c>
      <c r="Q845" s="14">
        <v>0.99016111111111116</v>
      </c>
      <c r="R845" s="4">
        <v>17.37037037037037</v>
      </c>
      <c r="S845" s="15" t="s">
        <v>55</v>
      </c>
      <c r="U845" s="13">
        <v>6</v>
      </c>
      <c r="V845" s="14">
        <v>0.90104000000000006</v>
      </c>
      <c r="W845" s="4">
        <v>42.9</v>
      </c>
      <c r="X845" s="15" t="s">
        <v>513</v>
      </c>
      <c r="Z845" s="13">
        <v>6</v>
      </c>
      <c r="AA845" s="14">
        <v>0.84365000000000001</v>
      </c>
      <c r="AB845" s="4">
        <v>14.8</v>
      </c>
      <c r="AC845" s="15" t="s">
        <v>88</v>
      </c>
      <c r="AE845" s="13">
        <v>6</v>
      </c>
      <c r="AF845" s="14">
        <v>0.90467016393442623</v>
      </c>
      <c r="AG845" s="4">
        <v>22.614754098360656</v>
      </c>
      <c r="AH845" s="15" t="s">
        <v>47</v>
      </c>
      <c r="AJ845" s="13">
        <v>6</v>
      </c>
      <c r="AK845" s="14">
        <v>0.85971000000000009</v>
      </c>
      <c r="AL845" s="4">
        <v>30.7</v>
      </c>
      <c r="AM845" s="15" t="s">
        <v>27</v>
      </c>
      <c r="AO845" s="13">
        <v>6</v>
      </c>
      <c r="AP845" s="14">
        <v>0.92817999999999989</v>
      </c>
      <c r="AQ845" s="4">
        <v>61.866666666666667</v>
      </c>
      <c r="AR845" s="15" t="s">
        <v>59</v>
      </c>
      <c r="AT845" s="13">
        <v>6</v>
      </c>
      <c r="AU845" s="14">
        <v>1.82924</v>
      </c>
      <c r="AV845" s="4">
        <v>87.1</v>
      </c>
      <c r="AW845" s="15" t="s">
        <v>41</v>
      </c>
      <c r="AY845" s="13">
        <v>6</v>
      </c>
      <c r="AZ845" s="14">
        <v>0.93208035999964001</v>
      </c>
      <c r="BA845" s="4">
        <v>23.300008999991</v>
      </c>
      <c r="BB845" s="15" t="s">
        <v>45</v>
      </c>
      <c r="BD845" s="13">
        <v>6</v>
      </c>
      <c r="BE845" s="14">
        <v>1.4296800000000001</v>
      </c>
      <c r="BF845" s="4">
        <v>95.3</v>
      </c>
      <c r="BG845" s="15" t="s">
        <v>26</v>
      </c>
    </row>
    <row r="846" spans="1:59" x14ac:dyDescent="0.4">
      <c r="A846" s="13">
        <v>7</v>
      </c>
      <c r="B846" s="14">
        <v>1.3486800000000001</v>
      </c>
      <c r="C846" s="4">
        <v>89.9</v>
      </c>
      <c r="D846" s="15" t="s">
        <v>54</v>
      </c>
      <c r="F846" s="13">
        <v>7</v>
      </c>
      <c r="G846" s="14">
        <v>0.96204000000000001</v>
      </c>
      <c r="H846" s="4">
        <v>40.08</v>
      </c>
      <c r="I846" s="15" t="s">
        <v>22</v>
      </c>
      <c r="K846" s="13">
        <v>7</v>
      </c>
      <c r="L846" s="14">
        <v>0.7890299999999999</v>
      </c>
      <c r="M846" s="4">
        <v>34.299999999999997</v>
      </c>
      <c r="N846" s="15" t="s">
        <v>27</v>
      </c>
      <c r="P846" s="13">
        <v>7</v>
      </c>
      <c r="Q846" s="14">
        <v>0.95216000000000012</v>
      </c>
      <c r="R846" s="4">
        <v>59.5</v>
      </c>
      <c r="S846" s="15" t="s">
        <v>152</v>
      </c>
      <c r="U846" s="13">
        <v>7</v>
      </c>
      <c r="V846" s="14">
        <v>0.86251000000000011</v>
      </c>
      <c r="W846" s="4">
        <v>30.8</v>
      </c>
      <c r="X846" s="15" t="s">
        <v>29</v>
      </c>
      <c r="Z846" s="13">
        <v>7</v>
      </c>
      <c r="AA846" s="14">
        <v>0.8432900000000001</v>
      </c>
      <c r="AB846" s="4">
        <v>24.8</v>
      </c>
      <c r="AC846" s="15" t="s">
        <v>69</v>
      </c>
      <c r="AE846" s="13">
        <v>7</v>
      </c>
      <c r="AF846" s="14">
        <v>0.87979000000000007</v>
      </c>
      <c r="AG846" s="4">
        <v>62.828571428571429</v>
      </c>
      <c r="AH846" s="15" t="s">
        <v>58</v>
      </c>
      <c r="AJ846" s="13">
        <v>7</v>
      </c>
      <c r="AK846" s="14">
        <v>0.8283491549295775</v>
      </c>
      <c r="AL846" s="4">
        <v>24.36056338028169</v>
      </c>
      <c r="AM846" s="15" t="s">
        <v>60</v>
      </c>
      <c r="AO846" s="13">
        <v>7</v>
      </c>
      <c r="AP846" s="14">
        <v>0.92008000000000001</v>
      </c>
      <c r="AQ846" s="4">
        <v>23</v>
      </c>
      <c r="AR846" s="15" t="s">
        <v>21</v>
      </c>
      <c r="AT846" s="13">
        <v>7</v>
      </c>
      <c r="AU846" s="14">
        <v>1.7873600000000001</v>
      </c>
      <c r="AV846" s="4">
        <v>111.7</v>
      </c>
      <c r="AW846" s="15" t="s">
        <v>54</v>
      </c>
      <c r="AY846" s="13">
        <v>7</v>
      </c>
      <c r="AZ846" s="14">
        <v>0.90252031199968807</v>
      </c>
      <c r="BA846" s="4">
        <v>37.600012999987001</v>
      </c>
      <c r="BB846" s="15" t="s">
        <v>30</v>
      </c>
      <c r="BD846" s="13">
        <v>7</v>
      </c>
      <c r="BE846" s="14">
        <v>1.41693</v>
      </c>
      <c r="BF846" s="4">
        <v>61.6</v>
      </c>
      <c r="BG846" s="15" t="s">
        <v>44</v>
      </c>
    </row>
    <row r="847" spans="1:59" x14ac:dyDescent="0.4">
      <c r="A847" s="13">
        <v>8</v>
      </c>
      <c r="B847" s="14">
        <v>1.31775</v>
      </c>
      <c r="C847" s="4">
        <v>73.2</v>
      </c>
      <c r="D847" s="15" t="s">
        <v>67</v>
      </c>
      <c r="F847" s="13">
        <v>8</v>
      </c>
      <c r="G847" s="14">
        <v>0.82021114754098368</v>
      </c>
      <c r="H847" s="4">
        <v>20.503278688524592</v>
      </c>
      <c r="I847" s="15" t="s">
        <v>34</v>
      </c>
      <c r="K847" s="13">
        <v>8</v>
      </c>
      <c r="L847" s="14">
        <v>0.78096999999999994</v>
      </c>
      <c r="M847" s="4">
        <v>48.8</v>
      </c>
      <c r="N847" s="15" t="s">
        <v>87</v>
      </c>
      <c r="P847" s="13">
        <v>8</v>
      </c>
      <c r="Q847" s="14">
        <v>0.94606999999999997</v>
      </c>
      <c r="R847" s="4">
        <v>21.5</v>
      </c>
      <c r="S847" s="15" t="s">
        <v>29</v>
      </c>
      <c r="U847" s="13">
        <v>8</v>
      </c>
      <c r="V847" s="14">
        <v>0.85009033999966011</v>
      </c>
      <c r="W847" s="4">
        <v>25.000009999989999</v>
      </c>
      <c r="X847" s="15" t="s">
        <v>26</v>
      </c>
      <c r="Z847" s="13">
        <v>8</v>
      </c>
      <c r="AA847" s="14">
        <v>0.84151307692307697</v>
      </c>
      <c r="AB847" s="4">
        <v>40.065384615384616</v>
      </c>
      <c r="AC847" s="15" t="s">
        <v>33</v>
      </c>
      <c r="AE847" s="13">
        <v>8</v>
      </c>
      <c r="AF847" s="14">
        <v>0.87873000000000001</v>
      </c>
      <c r="AG847" s="4">
        <v>38.200000000000003</v>
      </c>
      <c r="AH847" s="15" t="s">
        <v>68</v>
      </c>
      <c r="AJ847" s="13">
        <v>8</v>
      </c>
      <c r="AK847" s="14">
        <v>0.8030145161290323</v>
      </c>
      <c r="AL847" s="4">
        <v>14.087096774193549</v>
      </c>
      <c r="AM847" s="15" t="s">
        <v>54</v>
      </c>
      <c r="AO847" s="13">
        <v>8</v>
      </c>
      <c r="AP847" s="14">
        <v>0.8989100000000001</v>
      </c>
      <c r="AQ847" s="4">
        <v>32.1</v>
      </c>
      <c r="AR847" s="15" t="s">
        <v>54</v>
      </c>
      <c r="AT847" s="13">
        <v>8</v>
      </c>
      <c r="AU847" s="14">
        <v>1.6850800000000001</v>
      </c>
      <c r="AV847" s="4">
        <v>42.125</v>
      </c>
      <c r="AW847" s="15" t="s">
        <v>43</v>
      </c>
      <c r="AY847" s="13">
        <v>8</v>
      </c>
      <c r="AZ847" s="14">
        <v>0.85009033999966011</v>
      </c>
      <c r="BA847" s="4">
        <v>25.000009999989999</v>
      </c>
      <c r="BB847" s="15" t="s">
        <v>68</v>
      </c>
      <c r="BD847" s="13">
        <v>8</v>
      </c>
      <c r="BE847" s="14">
        <v>1.4161199999999998</v>
      </c>
      <c r="BF847" s="4">
        <v>59</v>
      </c>
      <c r="BG847" s="15" t="s">
        <v>58</v>
      </c>
    </row>
    <row r="848" spans="1:59" x14ac:dyDescent="0.4">
      <c r="A848" s="13">
        <v>9</v>
      </c>
      <c r="B848" s="14">
        <v>1.2790400000000002</v>
      </c>
      <c r="C848" s="4">
        <v>60.9</v>
      </c>
      <c r="D848" s="15" t="s">
        <v>24</v>
      </c>
      <c r="F848" s="13">
        <v>9</v>
      </c>
      <c r="G848" s="14">
        <v>0.79180000000000006</v>
      </c>
      <c r="H848" s="4">
        <v>27.3</v>
      </c>
      <c r="I848" s="15" t="s">
        <v>21</v>
      </c>
      <c r="K848" s="13">
        <v>9</v>
      </c>
      <c r="L848" s="14">
        <v>0.77970000000000006</v>
      </c>
      <c r="M848" s="4">
        <v>27.842500000000001</v>
      </c>
      <c r="N848" s="15" t="s">
        <v>33</v>
      </c>
      <c r="P848" s="13">
        <v>9</v>
      </c>
      <c r="Q848" s="14">
        <v>0.91793365853658526</v>
      </c>
      <c r="R848" s="4">
        <v>22.946341463414633</v>
      </c>
      <c r="S848" s="15" t="s">
        <v>134</v>
      </c>
      <c r="U848" s="13">
        <v>9</v>
      </c>
      <c r="V848" s="14">
        <v>0.82727035199964805</v>
      </c>
      <c r="W848" s="4">
        <v>18.800007999992001</v>
      </c>
      <c r="X848" s="15" t="s">
        <v>126</v>
      </c>
      <c r="Z848" s="13">
        <v>9</v>
      </c>
      <c r="AA848" s="14">
        <v>0.83603000000000005</v>
      </c>
      <c r="AB848" s="4">
        <v>8.8000000000000007</v>
      </c>
      <c r="AC848" s="15" t="s">
        <v>61</v>
      </c>
      <c r="AE848" s="13">
        <v>9</v>
      </c>
      <c r="AF848" s="14">
        <v>0.84211647058823536</v>
      </c>
      <c r="AG848" s="4">
        <v>40.094117647058823</v>
      </c>
      <c r="AH848" s="15" t="s">
        <v>24</v>
      </c>
      <c r="AJ848" s="13">
        <v>9</v>
      </c>
      <c r="AK848" s="14">
        <v>0.78572260869565225</v>
      </c>
      <c r="AL848" s="4">
        <v>37.408695652173911</v>
      </c>
      <c r="AM848" s="15" t="s">
        <v>45</v>
      </c>
      <c r="AO848" s="13">
        <v>9</v>
      </c>
      <c r="AP848" s="14">
        <v>0.89532</v>
      </c>
      <c r="AQ848" s="20">
        <v>37.299999999999997</v>
      </c>
      <c r="AR848" s="15" t="s">
        <v>87</v>
      </c>
      <c r="AT848" s="13">
        <v>9</v>
      </c>
      <c r="AU848" s="14">
        <v>1.6377299999999997</v>
      </c>
      <c r="AV848" s="4">
        <v>71.199999999999989</v>
      </c>
      <c r="AW848" s="15" t="s">
        <v>47</v>
      </c>
      <c r="AY848" s="13">
        <v>9</v>
      </c>
      <c r="AZ848" s="14">
        <v>0.84766036399963596</v>
      </c>
      <c r="BA848" s="4">
        <v>16.300006999993002</v>
      </c>
      <c r="BB848" s="15" t="s">
        <v>51</v>
      </c>
      <c r="BD848" s="13">
        <v>9</v>
      </c>
      <c r="BE848" s="14">
        <v>1.2584703519996481</v>
      </c>
      <c r="BF848" s="4">
        <v>28.600007999992002</v>
      </c>
      <c r="BG848" s="15" t="s">
        <v>49</v>
      </c>
    </row>
    <row r="849" spans="1:59" x14ac:dyDescent="0.4">
      <c r="A849" s="13">
        <v>10</v>
      </c>
      <c r="B849" s="14">
        <v>1.2181</v>
      </c>
      <c r="C849" s="4">
        <v>42</v>
      </c>
      <c r="D849" s="15" t="s">
        <v>55</v>
      </c>
      <c r="F849" s="13">
        <v>10</v>
      </c>
      <c r="G849" s="14">
        <v>0.73822091954022973</v>
      </c>
      <c r="H849" s="4">
        <v>14.195402298850574</v>
      </c>
      <c r="I849" s="15" t="s">
        <v>28</v>
      </c>
      <c r="K849" s="13">
        <v>10</v>
      </c>
      <c r="L849" s="14">
        <v>0.73275000000000001</v>
      </c>
      <c r="M849" s="4">
        <v>40.700000000000003</v>
      </c>
      <c r="N849" s="15" t="s">
        <v>51</v>
      </c>
      <c r="P849" s="13">
        <v>10</v>
      </c>
      <c r="Q849" s="14">
        <v>0.91513204081632649</v>
      </c>
      <c r="R849" s="4">
        <v>9.6326530612244898</v>
      </c>
      <c r="S849" s="15" t="s">
        <v>47</v>
      </c>
      <c r="U849" s="13">
        <v>10</v>
      </c>
      <c r="V849" s="14">
        <v>0.79394999999999993</v>
      </c>
      <c r="W849" s="4">
        <v>44.1</v>
      </c>
      <c r="X849" s="15" t="s">
        <v>514</v>
      </c>
      <c r="Z849" s="13">
        <v>10</v>
      </c>
      <c r="AA849" s="14">
        <v>0.80408000000000002</v>
      </c>
      <c r="AB849" s="20">
        <v>20.100000000000001</v>
      </c>
      <c r="AC849" s="15" t="s">
        <v>47</v>
      </c>
      <c r="AE849" s="13">
        <v>10</v>
      </c>
      <c r="AF849" s="14">
        <v>0.83603037999962004</v>
      </c>
      <c r="AG849" s="4">
        <v>8.8000039999960009</v>
      </c>
      <c r="AH849" s="15" t="s">
        <v>26</v>
      </c>
      <c r="AJ849" s="13">
        <v>10</v>
      </c>
      <c r="AK849" s="14">
        <v>0.74892000000000003</v>
      </c>
      <c r="AL849" s="4">
        <v>31.2</v>
      </c>
      <c r="AM849" s="15" t="s">
        <v>61</v>
      </c>
      <c r="AO849" s="13">
        <v>10</v>
      </c>
      <c r="AP849" s="14">
        <v>0.88332999999999995</v>
      </c>
      <c r="AQ849" s="4">
        <v>38.4</v>
      </c>
      <c r="AR849" s="15" t="s">
        <v>88</v>
      </c>
      <c r="AT849" s="13">
        <v>10</v>
      </c>
      <c r="AU849" s="14">
        <v>1.4225099999999999</v>
      </c>
      <c r="AV849" s="4">
        <v>50.8</v>
      </c>
      <c r="AW849" s="15" t="s">
        <v>38</v>
      </c>
      <c r="AY849" s="13">
        <v>10</v>
      </c>
      <c r="AZ849" s="14">
        <v>0.8288204439995559</v>
      </c>
      <c r="BA849" s="4">
        <v>5.6000029999969998</v>
      </c>
      <c r="BB849" s="15" t="s">
        <v>21</v>
      </c>
      <c r="BD849" s="13">
        <v>10</v>
      </c>
      <c r="BE849" s="14">
        <v>1.2393058064516129</v>
      </c>
      <c r="BF849" s="4">
        <v>30.980645161290319</v>
      </c>
      <c r="BG849" s="15" t="s">
        <v>30</v>
      </c>
    </row>
    <row r="850" spans="1:59" x14ac:dyDescent="0.4">
      <c r="A850" s="13">
        <v>11</v>
      </c>
      <c r="B850" s="14">
        <v>1.2012703519996479</v>
      </c>
      <c r="C850" s="4">
        <v>27.300007999992001</v>
      </c>
      <c r="D850" s="15" t="s">
        <v>69</v>
      </c>
      <c r="F850" s="13">
        <v>11</v>
      </c>
      <c r="G850" s="14">
        <v>0.65975841121495327</v>
      </c>
      <c r="H850" s="4">
        <v>11.573831775700935</v>
      </c>
      <c r="I850" s="15" t="s">
        <v>42</v>
      </c>
      <c r="K850" s="13">
        <v>11</v>
      </c>
      <c r="L850" s="14">
        <v>0.68172096774193558</v>
      </c>
      <c r="M850" s="4">
        <v>11.959139784946238</v>
      </c>
      <c r="N850" s="15" t="s">
        <v>50</v>
      </c>
      <c r="P850" s="13">
        <v>11</v>
      </c>
      <c r="Q850" s="14">
        <v>0.80822376237623761</v>
      </c>
      <c r="R850" s="4">
        <v>27.866336633663366</v>
      </c>
      <c r="S850" s="15" t="s">
        <v>86</v>
      </c>
      <c r="U850" s="13">
        <v>11</v>
      </c>
      <c r="V850" s="14">
        <v>0.79147434782608705</v>
      </c>
      <c r="W850" s="20">
        <v>49.456521739130437</v>
      </c>
      <c r="X850" s="15" t="s">
        <v>86</v>
      </c>
      <c r="Z850" s="13">
        <v>11</v>
      </c>
      <c r="AA850" s="14">
        <v>0.79564000000000001</v>
      </c>
      <c r="AB850" s="4">
        <v>10.199999999999999</v>
      </c>
      <c r="AC850" s="15" t="s">
        <v>53</v>
      </c>
      <c r="AE850" s="13">
        <v>11</v>
      </c>
      <c r="AF850" s="14">
        <v>0.79749333333333339</v>
      </c>
      <c r="AG850" s="4">
        <v>49.833333333333336</v>
      </c>
      <c r="AH850" s="15" t="s">
        <v>48</v>
      </c>
      <c r="AJ850" s="13">
        <v>11</v>
      </c>
      <c r="AK850" s="14">
        <v>0.73455028799971189</v>
      </c>
      <c r="AL850" s="4">
        <v>40.800015999983998</v>
      </c>
      <c r="AM850" s="15" t="s">
        <v>43</v>
      </c>
      <c r="AO850" s="13">
        <v>11</v>
      </c>
      <c r="AP850" s="14">
        <v>0.87325951219512199</v>
      </c>
      <c r="AQ850" s="4">
        <v>11.195121951219512</v>
      </c>
      <c r="AR850" s="15" t="s">
        <v>69</v>
      </c>
      <c r="AT850" s="13">
        <v>11</v>
      </c>
      <c r="AU850" s="14">
        <v>1.2361199999999999</v>
      </c>
      <c r="AV850" s="4">
        <v>51.5</v>
      </c>
      <c r="AW850" s="15" t="s">
        <v>63</v>
      </c>
      <c r="AY850" s="13">
        <v>11</v>
      </c>
      <c r="AZ850" s="14">
        <v>0.82684038999960996</v>
      </c>
      <c r="BA850" s="4">
        <v>10.600004999994999</v>
      </c>
      <c r="BB850" s="15" t="s">
        <v>36</v>
      </c>
      <c r="BD850" s="13">
        <v>11</v>
      </c>
      <c r="BE850" s="14">
        <v>1.03051</v>
      </c>
      <c r="BF850" s="4">
        <v>36.799999999999997</v>
      </c>
      <c r="BG850" s="15" t="s">
        <v>60</v>
      </c>
    </row>
    <row r="851" spans="1:59" x14ac:dyDescent="0.4">
      <c r="A851" s="13">
        <v>12</v>
      </c>
      <c r="B851" s="14">
        <v>1.17313</v>
      </c>
      <c r="C851" s="4">
        <v>51</v>
      </c>
      <c r="D851" s="15" t="s">
        <v>21</v>
      </c>
      <c r="F851" s="13">
        <v>12</v>
      </c>
      <c r="G851" s="14">
        <v>0.58967000000000003</v>
      </c>
      <c r="H851" s="4">
        <v>13.4</v>
      </c>
      <c r="I851" s="15" t="s">
        <v>27</v>
      </c>
      <c r="K851" s="13">
        <v>12</v>
      </c>
      <c r="L851" s="14">
        <v>0.66001013605442171</v>
      </c>
      <c r="M851" s="4">
        <v>14.998639455782312</v>
      </c>
      <c r="N851" s="15" t="s">
        <v>19</v>
      </c>
      <c r="P851" s="13">
        <v>12</v>
      </c>
      <c r="Q851" s="14">
        <v>0.74117999999999995</v>
      </c>
      <c r="R851" s="4">
        <v>49.4</v>
      </c>
      <c r="S851" s="15" t="s">
        <v>25</v>
      </c>
      <c r="U851" s="13">
        <v>12</v>
      </c>
      <c r="V851" s="14">
        <v>0.78012000000000004</v>
      </c>
      <c r="W851" s="4">
        <v>32.5</v>
      </c>
      <c r="X851" s="15" t="s">
        <v>42</v>
      </c>
      <c r="Z851" s="13">
        <v>12</v>
      </c>
      <c r="AA851" s="14">
        <v>0.78522666666666685</v>
      </c>
      <c r="AB851" s="4">
        <v>49.066666666666677</v>
      </c>
      <c r="AC851" s="15" t="s">
        <v>66</v>
      </c>
      <c r="AE851" s="13">
        <v>12</v>
      </c>
      <c r="AF851" s="14">
        <v>0.75120031899968098</v>
      </c>
      <c r="AG851" s="4">
        <v>25.900010999989</v>
      </c>
      <c r="AH851" s="15" t="s">
        <v>36</v>
      </c>
      <c r="AJ851" s="13">
        <v>12</v>
      </c>
      <c r="AK851" s="14">
        <v>0.70438999999999996</v>
      </c>
      <c r="AL851" s="4">
        <v>50.3</v>
      </c>
      <c r="AM851" s="15" t="s">
        <v>30</v>
      </c>
      <c r="AO851" s="13">
        <v>12</v>
      </c>
      <c r="AP851" s="14">
        <v>0.86140000000000005</v>
      </c>
      <c r="AQ851" s="4">
        <v>29.7</v>
      </c>
      <c r="AR851" s="15" t="s">
        <v>52</v>
      </c>
      <c r="AT851" s="13">
        <v>12</v>
      </c>
      <c r="AU851" s="14">
        <v>1.1625849999999998</v>
      </c>
      <c r="AV851" s="4">
        <v>22.356249999999999</v>
      </c>
      <c r="AW851" s="15" t="s">
        <v>27</v>
      </c>
      <c r="AY851" s="13">
        <v>12</v>
      </c>
      <c r="AZ851" s="14">
        <v>0.78974000000000011</v>
      </c>
      <c r="BA851" s="4">
        <v>37.6</v>
      </c>
      <c r="BB851" s="15" t="s">
        <v>85</v>
      </c>
      <c r="BD851" s="13">
        <v>12</v>
      </c>
      <c r="BE851" s="14">
        <v>1.0032500000000002</v>
      </c>
      <c r="BF851" s="4">
        <v>17.600000000000001</v>
      </c>
      <c r="BG851" s="15" t="s">
        <v>53</v>
      </c>
    </row>
    <row r="852" spans="1:59" x14ac:dyDescent="0.4">
      <c r="A852" s="13">
        <v>13</v>
      </c>
      <c r="B852" s="14">
        <v>1.0880800000000002</v>
      </c>
      <c r="C852" s="4">
        <v>27.2</v>
      </c>
      <c r="D852" s="15" t="s">
        <v>107</v>
      </c>
      <c r="F852" s="13">
        <v>13</v>
      </c>
      <c r="G852" s="14">
        <v>0.45882000000000001</v>
      </c>
      <c r="H852" s="20">
        <v>3.1</v>
      </c>
      <c r="I852" s="15" t="s">
        <v>51</v>
      </c>
      <c r="K852" s="13">
        <v>13</v>
      </c>
      <c r="L852" s="14">
        <v>0.63139019607843139</v>
      </c>
      <c r="M852" s="4">
        <v>21.768627450980393</v>
      </c>
      <c r="N852" s="15" t="s">
        <v>30</v>
      </c>
      <c r="P852" s="13">
        <v>13</v>
      </c>
      <c r="Q852" s="14">
        <v>0.71639347826086941</v>
      </c>
      <c r="R852" s="4">
        <v>39.791304347826085</v>
      </c>
      <c r="S852" s="15" t="s">
        <v>92</v>
      </c>
      <c r="U852" s="13">
        <v>13</v>
      </c>
      <c r="V852" s="14">
        <v>0.77224000000000004</v>
      </c>
      <c r="W852" s="4">
        <v>9.9</v>
      </c>
      <c r="X852" s="15" t="s">
        <v>134</v>
      </c>
      <c r="Z852" s="13">
        <v>13</v>
      </c>
      <c r="AA852" s="14">
        <v>0.78213032199967802</v>
      </c>
      <c r="AB852" s="4">
        <v>34.000013999986002</v>
      </c>
      <c r="AC852" s="15" t="s">
        <v>30</v>
      </c>
      <c r="AE852" s="13">
        <v>13</v>
      </c>
      <c r="AF852" s="14">
        <v>0.74675034199965806</v>
      </c>
      <c r="AG852" s="4">
        <v>13.100005999994</v>
      </c>
      <c r="AH852" s="15" t="s">
        <v>51</v>
      </c>
      <c r="AJ852" s="13">
        <v>13</v>
      </c>
      <c r="AK852" s="14">
        <v>0.67844292682926821</v>
      </c>
      <c r="AL852" s="4">
        <v>42.392682926829259</v>
      </c>
      <c r="AM852" s="15" t="s">
        <v>25</v>
      </c>
      <c r="AO852" s="13">
        <v>13</v>
      </c>
      <c r="AP852" s="14">
        <v>0.80239000000000005</v>
      </c>
      <c r="AQ852" s="4">
        <v>57.3</v>
      </c>
      <c r="AR852" s="15" t="s">
        <v>31</v>
      </c>
      <c r="AT852" s="13">
        <v>13</v>
      </c>
      <c r="AU852" s="14">
        <v>1.1000699999999999</v>
      </c>
      <c r="AV852" s="4">
        <v>25</v>
      </c>
      <c r="AW852" s="15" t="s">
        <v>60</v>
      </c>
      <c r="AY852" s="13">
        <v>13</v>
      </c>
      <c r="AZ852" s="14">
        <v>0.74714999999999998</v>
      </c>
      <c r="BA852" s="4">
        <v>41.5</v>
      </c>
      <c r="BB852" s="15" t="s">
        <v>84</v>
      </c>
      <c r="BD852" s="13">
        <v>13</v>
      </c>
      <c r="BE852" s="14">
        <v>0.99289000000000005</v>
      </c>
      <c r="BF852" s="4">
        <v>29.2</v>
      </c>
      <c r="BG852" s="15" t="s">
        <v>41</v>
      </c>
    </row>
    <row r="853" spans="1:59" x14ac:dyDescent="0.4">
      <c r="A853" s="13">
        <v>14</v>
      </c>
      <c r="B853" s="14">
        <v>0.82686036399963592</v>
      </c>
      <c r="C853" s="4">
        <v>15.900006999993</v>
      </c>
      <c r="D853" s="15" t="s">
        <v>36</v>
      </c>
      <c r="F853" s="13">
        <v>14</v>
      </c>
      <c r="G853" s="14">
        <v>0.42869187050359708</v>
      </c>
      <c r="H853" s="4">
        <v>4.512230215827338</v>
      </c>
      <c r="I853" s="15" t="s">
        <v>19</v>
      </c>
      <c r="K853" s="13">
        <v>14</v>
      </c>
      <c r="L853" s="14">
        <v>0.62007999999999996</v>
      </c>
      <c r="M853" s="4">
        <v>15.5</v>
      </c>
      <c r="N853" s="15" t="s">
        <v>36</v>
      </c>
      <c r="P853" s="13">
        <v>14</v>
      </c>
      <c r="Q853" s="14">
        <v>0.70622999999999991</v>
      </c>
      <c r="R853" s="4">
        <v>30.7</v>
      </c>
      <c r="S853" s="15" t="s">
        <v>33</v>
      </c>
      <c r="U853" s="13">
        <v>14</v>
      </c>
      <c r="V853" s="14">
        <v>0.75317999999999996</v>
      </c>
      <c r="W853" s="4">
        <v>50.2</v>
      </c>
      <c r="X853" s="15" t="s">
        <v>153</v>
      </c>
      <c r="Z853" s="13">
        <v>14</v>
      </c>
      <c r="AA853" s="14">
        <v>0.77399999999999991</v>
      </c>
      <c r="AB853" s="4">
        <v>42.991666666666667</v>
      </c>
      <c r="AC853" s="15" t="s">
        <v>58</v>
      </c>
      <c r="AE853" s="13">
        <v>14</v>
      </c>
      <c r="AF853" s="14">
        <v>0.7242900000000001</v>
      </c>
      <c r="AG853" s="4">
        <v>21.3</v>
      </c>
      <c r="AH853" s="15" t="s">
        <v>40</v>
      </c>
      <c r="AJ853" s="13">
        <v>14</v>
      </c>
      <c r="AK853" s="14">
        <v>0.67057028799971197</v>
      </c>
      <c r="AL853" s="4">
        <v>41.900017999981998</v>
      </c>
      <c r="AM853" s="15" t="s">
        <v>26</v>
      </c>
      <c r="AO853" s="13">
        <v>14</v>
      </c>
      <c r="AP853" s="14">
        <v>0.76514999999999989</v>
      </c>
      <c r="AQ853" s="4">
        <v>42.5</v>
      </c>
      <c r="AR853" s="15" t="s">
        <v>24</v>
      </c>
      <c r="AT853" s="13">
        <v>14</v>
      </c>
      <c r="AU853" s="14">
        <v>1.09829033999966</v>
      </c>
      <c r="AV853" s="4">
        <v>32.300009999989996</v>
      </c>
      <c r="AW853" s="15" t="s">
        <v>46</v>
      </c>
      <c r="AY853" s="13">
        <v>14</v>
      </c>
      <c r="AZ853" s="14">
        <v>0.69481270270270279</v>
      </c>
      <c r="BA853" s="4">
        <v>24.810810810810811</v>
      </c>
      <c r="BB853" s="15" t="s">
        <v>90</v>
      </c>
      <c r="BD853" s="13">
        <v>14</v>
      </c>
      <c r="BE853" s="14">
        <v>0.95165999999999995</v>
      </c>
      <c r="BF853" s="4">
        <v>18.3</v>
      </c>
      <c r="BG853" s="15" t="s">
        <v>88</v>
      </c>
    </row>
    <row r="854" spans="1:59" x14ac:dyDescent="0.4">
      <c r="A854" s="13">
        <v>15</v>
      </c>
      <c r="B854" s="14">
        <v>0.60994999999999999</v>
      </c>
      <c r="C854" s="4">
        <v>10.7</v>
      </c>
      <c r="D854" s="18" t="s">
        <v>29</v>
      </c>
      <c r="F854" s="13">
        <v>15</v>
      </c>
      <c r="G854" s="14">
        <v>0.37444</v>
      </c>
      <c r="H854" s="4">
        <v>4.8</v>
      </c>
      <c r="I854" s="18" t="s">
        <v>40</v>
      </c>
      <c r="K854" s="13">
        <v>15</v>
      </c>
      <c r="L854" s="14">
        <v>0.61365999999999998</v>
      </c>
      <c r="M854" s="4">
        <v>11.8</v>
      </c>
      <c r="N854" s="18" t="s">
        <v>26</v>
      </c>
      <c r="P854" s="13">
        <v>15</v>
      </c>
      <c r="Q854" s="14">
        <v>0.69087463917525782</v>
      </c>
      <c r="R854" s="4">
        <v>28.781443298969073</v>
      </c>
      <c r="S854" s="18" t="s">
        <v>133</v>
      </c>
      <c r="U854" s="13">
        <v>15</v>
      </c>
      <c r="V854" s="14">
        <v>0.74250000000000005</v>
      </c>
      <c r="W854" s="4">
        <v>25.6</v>
      </c>
      <c r="X854" s="18" t="s">
        <v>515</v>
      </c>
      <c r="Z854" s="13">
        <v>15</v>
      </c>
      <c r="AA854" s="14">
        <v>0.74250000000000005</v>
      </c>
      <c r="AB854" s="4">
        <v>25.6</v>
      </c>
      <c r="AC854" s="18" t="s">
        <v>83</v>
      </c>
      <c r="AE854" s="13">
        <v>15</v>
      </c>
      <c r="AF854" s="14">
        <v>0.62487035199964791</v>
      </c>
      <c r="AG854" s="4">
        <v>14.200007999992</v>
      </c>
      <c r="AH854" s="18" t="s">
        <v>43</v>
      </c>
      <c r="AJ854" s="13">
        <v>15</v>
      </c>
      <c r="AK854" s="14">
        <v>0.62162000000000006</v>
      </c>
      <c r="AL854" s="20">
        <v>4.2</v>
      </c>
      <c r="AM854" s="18" t="s">
        <v>39</v>
      </c>
      <c r="AO854" s="13">
        <v>15</v>
      </c>
      <c r="AP854" s="14">
        <v>0.67265000000000008</v>
      </c>
      <c r="AQ854" s="4">
        <v>11.8</v>
      </c>
      <c r="AR854" s="18" t="s">
        <v>36</v>
      </c>
      <c r="AT854" s="13">
        <v>15</v>
      </c>
      <c r="AU854" s="14">
        <v>1.0260500000000001</v>
      </c>
      <c r="AV854" s="4">
        <v>18</v>
      </c>
      <c r="AW854" s="18" t="s">
        <v>83</v>
      </c>
      <c r="AY854" s="13">
        <v>15</v>
      </c>
      <c r="AZ854" s="14">
        <v>0.66851463414634149</v>
      </c>
      <c r="BA854" s="4">
        <v>23.048780487804876</v>
      </c>
      <c r="BB854" s="18" t="s">
        <v>61</v>
      </c>
      <c r="BD854" s="13">
        <v>15</v>
      </c>
      <c r="BE854" s="14">
        <v>0.89330000000000009</v>
      </c>
      <c r="BF854" s="4">
        <v>30.8</v>
      </c>
      <c r="BG854" s="18" t="s">
        <v>52</v>
      </c>
    </row>
    <row r="855" spans="1:59" x14ac:dyDescent="0.4">
      <c r="A855" s="13">
        <v>16</v>
      </c>
      <c r="B855" s="14">
        <v>0.49181166666666665</v>
      </c>
      <c r="C855" s="20">
        <v>3.3229166666666665</v>
      </c>
      <c r="D855" s="18" t="s">
        <v>57</v>
      </c>
      <c r="F855" s="13">
        <v>16</v>
      </c>
      <c r="G855" s="14">
        <v>1.9000000000000001E-4</v>
      </c>
      <c r="H855" s="4">
        <v>0</v>
      </c>
      <c r="I855" s="18" t="s">
        <v>62</v>
      </c>
      <c r="K855" s="13">
        <v>16</v>
      </c>
      <c r="L855" s="14">
        <v>0.57952999999999999</v>
      </c>
      <c r="M855" s="4">
        <v>6.1</v>
      </c>
      <c r="N855" s="18" t="s">
        <v>22</v>
      </c>
      <c r="P855" s="13">
        <v>16</v>
      </c>
      <c r="Q855" s="14">
        <v>0.68474000000000013</v>
      </c>
      <c r="R855" s="4">
        <v>32.6</v>
      </c>
      <c r="S855" s="18" t="s">
        <v>54</v>
      </c>
      <c r="U855" s="13">
        <v>16</v>
      </c>
      <c r="V855" s="14">
        <v>0.74161306122448989</v>
      </c>
      <c r="W855" s="4">
        <v>46.340816326530614</v>
      </c>
      <c r="X855" s="18" t="s">
        <v>131</v>
      </c>
      <c r="Z855" s="13">
        <v>16</v>
      </c>
      <c r="AA855" s="14">
        <v>0.69467999999999985</v>
      </c>
      <c r="AB855" s="4">
        <v>46.3</v>
      </c>
      <c r="AC855" s="18" t="s">
        <v>52</v>
      </c>
      <c r="AE855" s="13">
        <v>16</v>
      </c>
      <c r="AF855" s="14">
        <v>0.61885999999999997</v>
      </c>
      <c r="AG855" s="4">
        <v>11.9</v>
      </c>
      <c r="AH855" s="18" t="s">
        <v>32</v>
      </c>
      <c r="AJ855" s="13">
        <v>16</v>
      </c>
      <c r="AK855" s="14">
        <v>0.61068</v>
      </c>
      <c r="AL855" s="4">
        <v>40.700000000000003</v>
      </c>
      <c r="AM855" s="18" t="s">
        <v>46</v>
      </c>
      <c r="AO855" s="13">
        <v>16</v>
      </c>
      <c r="AP855" s="14">
        <v>0.62958212389380519</v>
      </c>
      <c r="AQ855" s="4">
        <v>12.106194690265486</v>
      </c>
      <c r="AR855" s="18" t="s">
        <v>35</v>
      </c>
      <c r="AT855" s="13">
        <v>16</v>
      </c>
      <c r="AU855" s="14">
        <v>0.66304038999961001</v>
      </c>
      <c r="AV855" s="4">
        <v>8.5000049999949994</v>
      </c>
      <c r="AW855" s="18" t="s">
        <v>25</v>
      </c>
      <c r="AY855" s="13">
        <v>16</v>
      </c>
      <c r="AZ855" s="14">
        <v>0.58562838709677412</v>
      </c>
      <c r="BA855" s="4">
        <v>6.1641935483870967</v>
      </c>
      <c r="BB855" s="18" t="s">
        <v>52</v>
      </c>
      <c r="BD855" s="13">
        <v>16</v>
      </c>
      <c r="BE855" s="14">
        <v>0.51302999999999999</v>
      </c>
      <c r="BF855" s="4">
        <v>5.4</v>
      </c>
      <c r="BG855" s="18" t="s">
        <v>61</v>
      </c>
    </row>
    <row r="856" spans="1:59" ht="19.5" thickBot="1" x14ac:dyDescent="0.45">
      <c r="A856" s="13">
        <v>17</v>
      </c>
      <c r="B856" s="14">
        <v>0.43683999999999995</v>
      </c>
      <c r="C856" s="4">
        <v>5.6</v>
      </c>
      <c r="D856" s="18" t="s">
        <v>58</v>
      </c>
      <c r="F856" s="13">
        <v>17</v>
      </c>
      <c r="G856" s="14">
        <v>1.8000000000000001E-4</v>
      </c>
      <c r="H856" s="4">
        <v>0</v>
      </c>
      <c r="I856" s="18" t="s">
        <v>62</v>
      </c>
      <c r="K856" s="13">
        <v>17</v>
      </c>
      <c r="L856" s="14">
        <v>0.57809033999966009</v>
      </c>
      <c r="M856" s="4">
        <v>17.000009999989999</v>
      </c>
      <c r="N856" s="18" t="s">
        <v>29</v>
      </c>
      <c r="P856" s="13">
        <v>17</v>
      </c>
      <c r="Q856" s="14">
        <v>0.68017028799971202</v>
      </c>
      <c r="R856" s="4">
        <v>42.500017999981999</v>
      </c>
      <c r="S856" s="18" t="s">
        <v>63</v>
      </c>
      <c r="U856" s="13">
        <v>17</v>
      </c>
      <c r="V856" s="14">
        <v>0.63294090909090917</v>
      </c>
      <c r="W856" s="4">
        <v>11.103349282296652</v>
      </c>
      <c r="X856" s="18" t="s">
        <v>138</v>
      </c>
      <c r="Z856" s="13">
        <v>17</v>
      </c>
      <c r="AA856" s="14">
        <v>0.62652000000000008</v>
      </c>
      <c r="AB856" s="4">
        <v>26.1</v>
      </c>
      <c r="AC856" s="18" t="s">
        <v>59</v>
      </c>
      <c r="AE856" s="13">
        <v>17</v>
      </c>
      <c r="AF856" s="14">
        <v>0.55722787878787883</v>
      </c>
      <c r="AG856" s="20">
        <v>7.1434343434343432</v>
      </c>
      <c r="AH856" s="18" t="s">
        <v>88</v>
      </c>
      <c r="AJ856" s="13">
        <v>17</v>
      </c>
      <c r="AK856" s="14">
        <v>0.56944038999961</v>
      </c>
      <c r="AL856" s="4">
        <v>7.3000049999950001</v>
      </c>
      <c r="AM856" s="18" t="s">
        <v>63</v>
      </c>
      <c r="AO856" s="13">
        <v>17</v>
      </c>
      <c r="AP856" s="14">
        <v>0.56241999999999992</v>
      </c>
      <c r="AQ856" s="4">
        <v>3.8</v>
      </c>
      <c r="AR856" s="18" t="s">
        <v>57</v>
      </c>
      <c r="AT856" s="13">
        <v>17</v>
      </c>
      <c r="AU856" s="14">
        <v>0.43702999999999992</v>
      </c>
      <c r="AV856" s="20">
        <v>4.5999999999999996</v>
      </c>
      <c r="AW856" s="18" t="s">
        <v>37</v>
      </c>
      <c r="AY856" s="13">
        <v>17</v>
      </c>
      <c r="AZ856" s="14">
        <v>0.57005034199965798</v>
      </c>
      <c r="BA856" s="4">
        <v>10.000005999994</v>
      </c>
      <c r="BB856" s="18" t="s">
        <v>49</v>
      </c>
      <c r="BD856" s="13">
        <v>17</v>
      </c>
      <c r="BE856" s="14">
        <v>0.45243999999999995</v>
      </c>
      <c r="BF856" s="4">
        <v>5.8</v>
      </c>
      <c r="BG856" s="18" t="s">
        <v>68</v>
      </c>
    </row>
    <row r="857" spans="1:59" ht="19.5" thickBot="1" x14ac:dyDescent="0.45">
      <c r="A857" s="40">
        <v>18</v>
      </c>
      <c r="B857" s="22">
        <v>0.4332664217252396</v>
      </c>
      <c r="C857" s="23">
        <v>4.5603833865814698</v>
      </c>
      <c r="D857" s="24" t="s">
        <v>35</v>
      </c>
      <c r="F857" s="40">
        <v>18</v>
      </c>
      <c r="G857" s="22">
        <v>1.7000000000000001E-4</v>
      </c>
      <c r="H857" s="23">
        <v>0</v>
      </c>
      <c r="I857" s="24" t="s">
        <v>62</v>
      </c>
      <c r="K857" s="40">
        <v>18</v>
      </c>
      <c r="L857" s="22">
        <v>0.56336768729641695</v>
      </c>
      <c r="M857" s="23">
        <v>7.2221498371335509</v>
      </c>
      <c r="N857" s="24" t="s">
        <v>35</v>
      </c>
      <c r="P857" s="40">
        <v>18</v>
      </c>
      <c r="Q857" s="22">
        <v>0.61899000000000004</v>
      </c>
      <c r="R857" s="23">
        <v>44.2</v>
      </c>
      <c r="S857" s="24" t="s">
        <v>58</v>
      </c>
      <c r="U857" s="40">
        <v>18</v>
      </c>
      <c r="V857" s="22">
        <v>0.60325999999999991</v>
      </c>
      <c r="W857" s="23">
        <v>11.6</v>
      </c>
      <c r="X857" s="24" t="s">
        <v>124</v>
      </c>
      <c r="Z857" s="40">
        <v>18</v>
      </c>
      <c r="AA857" s="22">
        <v>0.39962000000000003</v>
      </c>
      <c r="AB857" s="23">
        <v>2.7</v>
      </c>
      <c r="AC857" s="24" t="s">
        <v>64</v>
      </c>
      <c r="AE857" s="40">
        <v>18</v>
      </c>
      <c r="AF857" s="22">
        <v>0.50322044399955601</v>
      </c>
      <c r="AG857" s="23">
        <v>3.4000029999970001</v>
      </c>
      <c r="AH857" s="24" t="s">
        <v>28</v>
      </c>
      <c r="AJ857" s="40">
        <v>18</v>
      </c>
      <c r="AK857" s="22">
        <v>0.54152999999999996</v>
      </c>
      <c r="AL857" s="23">
        <v>5.7</v>
      </c>
      <c r="AM857" s="24" t="s">
        <v>33</v>
      </c>
      <c r="AO857" s="40">
        <v>18</v>
      </c>
      <c r="AP857" s="22">
        <v>0.46553037999962005</v>
      </c>
      <c r="AQ857" s="23">
        <v>4.9000039999960006</v>
      </c>
      <c r="AR857" s="24" t="s">
        <v>58</v>
      </c>
      <c r="AT857" s="40">
        <v>18</v>
      </c>
      <c r="AU857" s="22">
        <v>0.28122044399955598</v>
      </c>
      <c r="AV857" s="23">
        <v>1.9000029999969998</v>
      </c>
      <c r="AW857" s="24" t="s">
        <v>39</v>
      </c>
      <c r="AY857" s="40">
        <v>18</v>
      </c>
      <c r="AZ857" s="22">
        <v>0.54127000000000003</v>
      </c>
      <c r="BA857" s="39">
        <v>12.3</v>
      </c>
      <c r="BB857" s="24" t="s">
        <v>31</v>
      </c>
      <c r="BD857" s="40">
        <v>18</v>
      </c>
      <c r="BE857" s="22">
        <v>0.34882831408775983</v>
      </c>
      <c r="BF857" s="39">
        <v>2.3568129330254042</v>
      </c>
      <c r="BG857" s="24" t="s">
        <v>64</v>
      </c>
    </row>
    <row r="858" spans="1:59" x14ac:dyDescent="0.4">
      <c r="A858" s="27">
        <v>19</v>
      </c>
      <c r="B858" s="14">
        <v>0.31</v>
      </c>
      <c r="C858" s="4">
        <v>140.4</v>
      </c>
      <c r="D858" s="28" t="s">
        <v>42</v>
      </c>
      <c r="E858" s="29"/>
      <c r="F858" s="27">
        <v>19</v>
      </c>
      <c r="G858" s="14">
        <v>0.31</v>
      </c>
      <c r="H858" s="4">
        <v>0</v>
      </c>
      <c r="I858" s="28" t="s">
        <v>62</v>
      </c>
      <c r="J858" s="29"/>
      <c r="K858" s="27">
        <v>19</v>
      </c>
      <c r="L858" s="14">
        <v>0.31</v>
      </c>
      <c r="M858" s="4">
        <v>110.3</v>
      </c>
      <c r="N858" s="28" t="s">
        <v>34</v>
      </c>
      <c r="O858" s="29"/>
      <c r="P858" s="27">
        <v>19</v>
      </c>
      <c r="Q858" s="14">
        <v>0.31</v>
      </c>
      <c r="R858" s="4">
        <v>47</v>
      </c>
      <c r="S858" s="28" t="s">
        <v>91</v>
      </c>
      <c r="T858" s="29"/>
      <c r="U858" s="27">
        <v>19</v>
      </c>
      <c r="V858" s="14">
        <v>0.31</v>
      </c>
      <c r="W858" s="4">
        <v>67.28125</v>
      </c>
      <c r="X858" s="28" t="s">
        <v>89</v>
      </c>
      <c r="Y858" s="29"/>
      <c r="Z858" s="27">
        <v>19</v>
      </c>
      <c r="AA858" s="14">
        <v>0.31</v>
      </c>
      <c r="AB858" s="4">
        <v>83</v>
      </c>
      <c r="AC858" s="28" t="s">
        <v>39</v>
      </c>
      <c r="AD858" s="29"/>
      <c r="AE858" s="27">
        <v>19</v>
      </c>
      <c r="AF858" s="14">
        <v>0.31</v>
      </c>
      <c r="AG858" s="4">
        <v>90.1</v>
      </c>
      <c r="AH858" s="28" t="s">
        <v>34</v>
      </c>
      <c r="AI858" s="29"/>
      <c r="AJ858" s="27">
        <v>19</v>
      </c>
      <c r="AK858" s="14">
        <v>0.31</v>
      </c>
      <c r="AL858" s="4">
        <v>51.6</v>
      </c>
      <c r="AM858" s="28" t="s">
        <v>38</v>
      </c>
      <c r="AO858" s="27">
        <v>19</v>
      </c>
      <c r="AP858" s="14">
        <v>0.31</v>
      </c>
      <c r="AQ858" s="4">
        <v>71.3</v>
      </c>
      <c r="AR858" s="28" t="s">
        <v>44</v>
      </c>
      <c r="AT858" s="27">
        <v>19</v>
      </c>
      <c r="AU858" s="14">
        <v>0.31</v>
      </c>
      <c r="AV858" s="4">
        <v>905</v>
      </c>
      <c r="AW858" s="28" t="s">
        <v>19</v>
      </c>
      <c r="AY858" s="27">
        <v>19</v>
      </c>
      <c r="AZ858" s="14">
        <v>0.31</v>
      </c>
      <c r="BA858" s="4">
        <v>173.3</v>
      </c>
      <c r="BB858" s="28" t="s">
        <v>35</v>
      </c>
      <c r="BD858" s="27">
        <v>19</v>
      </c>
      <c r="BE858" s="14">
        <v>0.31</v>
      </c>
      <c r="BF858" s="4">
        <v>233.8</v>
      </c>
      <c r="BG858" s="28" t="s">
        <v>36</v>
      </c>
    </row>
    <row r="859" spans="1:59" x14ac:dyDescent="0.4">
      <c r="A859" s="27">
        <v>20</v>
      </c>
      <c r="B859" s="14">
        <v>0.3</v>
      </c>
      <c r="C859" s="4">
        <v>144.9</v>
      </c>
      <c r="D859" s="28" t="s">
        <v>31</v>
      </c>
      <c r="E859" s="30"/>
      <c r="F859" s="27">
        <v>20</v>
      </c>
      <c r="G859" s="14">
        <v>0.3</v>
      </c>
      <c r="H859" s="4">
        <v>0</v>
      </c>
      <c r="I859" s="28" t="s">
        <v>62</v>
      </c>
      <c r="J859" s="30"/>
      <c r="K859" s="27">
        <v>20</v>
      </c>
      <c r="L859" s="14">
        <v>0.3</v>
      </c>
      <c r="M859" s="4">
        <v>76.3</v>
      </c>
      <c r="N859" s="28" t="s">
        <v>47</v>
      </c>
      <c r="O859" s="30"/>
      <c r="P859" s="27">
        <v>20</v>
      </c>
      <c r="Q859" s="14">
        <v>0.3</v>
      </c>
      <c r="R859" s="4">
        <v>102.5</v>
      </c>
      <c r="S859" s="28" t="s">
        <v>32</v>
      </c>
      <c r="T859" s="30"/>
      <c r="U859" s="27">
        <v>20</v>
      </c>
      <c r="V859" s="14">
        <v>0.3</v>
      </c>
      <c r="W859" s="4">
        <v>68.599999999999994</v>
      </c>
      <c r="X859" s="28" t="s">
        <v>120</v>
      </c>
      <c r="Y859" s="30"/>
      <c r="Z859" s="27">
        <v>20</v>
      </c>
      <c r="AA859" s="14">
        <v>0.3</v>
      </c>
      <c r="AB859" s="4">
        <v>84.9</v>
      </c>
      <c r="AC859" s="28" t="s">
        <v>46</v>
      </c>
      <c r="AD859" s="30"/>
      <c r="AE859" s="27">
        <v>20</v>
      </c>
      <c r="AF859" s="14">
        <v>0.3</v>
      </c>
      <c r="AG859" s="4">
        <v>101.375</v>
      </c>
      <c r="AH859" s="28" t="s">
        <v>64</v>
      </c>
      <c r="AI859" s="30"/>
      <c r="AJ859" s="27">
        <v>20</v>
      </c>
      <c r="AK859" s="14">
        <v>0.3</v>
      </c>
      <c r="AL859" s="4">
        <v>52.1</v>
      </c>
      <c r="AM859" s="28" t="s">
        <v>50</v>
      </c>
      <c r="AO859" s="27">
        <v>20</v>
      </c>
      <c r="AP859" s="14">
        <v>0.3</v>
      </c>
      <c r="AQ859" s="4">
        <v>76.2</v>
      </c>
      <c r="AR859" s="28" t="s">
        <v>90</v>
      </c>
      <c r="AT859" s="27">
        <v>20</v>
      </c>
      <c r="AU859" s="14">
        <v>0.3</v>
      </c>
      <c r="AV859" s="4">
        <v>226.25</v>
      </c>
      <c r="AW859" s="28" t="s">
        <v>33</v>
      </c>
      <c r="AY859" s="27">
        <v>20</v>
      </c>
      <c r="AZ859" s="14">
        <v>0.3</v>
      </c>
      <c r="BA859" s="4">
        <v>122.2</v>
      </c>
      <c r="BB859" s="28" t="s">
        <v>24</v>
      </c>
      <c r="BD859" s="27">
        <v>20</v>
      </c>
      <c r="BE859" s="14">
        <v>0.3</v>
      </c>
      <c r="BF859" s="4">
        <v>111.9</v>
      </c>
      <c r="BG859" s="28" t="s">
        <v>83</v>
      </c>
    </row>
    <row r="860" spans="1:59" x14ac:dyDescent="0.4">
      <c r="A860" s="27">
        <v>21</v>
      </c>
      <c r="B860" s="14">
        <v>0.28999999999999998</v>
      </c>
      <c r="C860" s="4">
        <v>292.8</v>
      </c>
      <c r="D860" s="28" t="s">
        <v>20</v>
      </c>
      <c r="E860" s="31"/>
      <c r="F860" s="27">
        <v>21</v>
      </c>
      <c r="G860" s="14">
        <v>0.28999999999999998</v>
      </c>
      <c r="H860" s="4">
        <v>0</v>
      </c>
      <c r="I860" s="28" t="s">
        <v>62</v>
      </c>
      <c r="J860" s="31"/>
      <c r="K860" s="27">
        <v>21</v>
      </c>
      <c r="L860" s="14">
        <v>0.28999999999999998</v>
      </c>
      <c r="M860" s="4">
        <v>149.80000000000001</v>
      </c>
      <c r="N860" s="28" t="s">
        <v>65</v>
      </c>
      <c r="O860" s="31"/>
      <c r="P860" s="27">
        <v>21</v>
      </c>
      <c r="Q860" s="14">
        <v>0.28999999999999998</v>
      </c>
      <c r="R860" s="4">
        <v>134.1</v>
      </c>
      <c r="S860" s="28" t="s">
        <v>154</v>
      </c>
      <c r="T860" s="31"/>
      <c r="U860" s="27">
        <v>21</v>
      </c>
      <c r="V860" s="14">
        <v>0.28999999999999998</v>
      </c>
      <c r="W860" s="4">
        <v>111.3</v>
      </c>
      <c r="X860" s="28" t="s">
        <v>27</v>
      </c>
      <c r="Y860" s="31"/>
      <c r="Z860" s="27">
        <v>21</v>
      </c>
      <c r="AA860" s="14">
        <v>0.28999999999999998</v>
      </c>
      <c r="AB860" s="4">
        <v>78.2</v>
      </c>
      <c r="AC860" s="28" t="s">
        <v>67</v>
      </c>
      <c r="AD860" s="31"/>
      <c r="AE860" s="27">
        <v>21</v>
      </c>
      <c r="AF860" s="14">
        <v>0.28999999999999998</v>
      </c>
      <c r="AG860" s="4">
        <v>112.69090909090907</v>
      </c>
      <c r="AH860" s="28" t="s">
        <v>41</v>
      </c>
      <c r="AI860" s="31"/>
      <c r="AJ860" s="27">
        <v>21</v>
      </c>
      <c r="AK860" s="14">
        <v>0.28999999999999998</v>
      </c>
      <c r="AL860" s="4">
        <v>87.400022999977011</v>
      </c>
      <c r="AM860" s="28" t="s">
        <v>52</v>
      </c>
      <c r="AO860" s="27">
        <v>21</v>
      </c>
      <c r="AP860" s="14">
        <v>0.28999999999999998</v>
      </c>
      <c r="AQ860" s="4">
        <v>81.900000000000006</v>
      </c>
      <c r="AR860" s="28" t="s">
        <v>83</v>
      </c>
      <c r="AT860" s="27">
        <v>21</v>
      </c>
      <c r="AU860" s="14">
        <v>0.28999999999999998</v>
      </c>
      <c r="AV860" s="4">
        <v>189.93333333333331</v>
      </c>
      <c r="AW860" s="28" t="s">
        <v>51</v>
      </c>
      <c r="AY860" s="27">
        <v>21</v>
      </c>
      <c r="AZ860" s="14">
        <v>0.28999999999999998</v>
      </c>
      <c r="BA860" s="4">
        <v>298.2</v>
      </c>
      <c r="BB860" s="28" t="s">
        <v>66</v>
      </c>
      <c r="BD860" s="27">
        <v>21</v>
      </c>
      <c r="BE860" s="14">
        <v>0.28999999999999998</v>
      </c>
      <c r="BF860" s="4">
        <v>113.9</v>
      </c>
      <c r="BG860" s="28" t="s">
        <v>65</v>
      </c>
    </row>
    <row r="861" spans="1:59" x14ac:dyDescent="0.4">
      <c r="A861" s="27">
        <v>22</v>
      </c>
      <c r="B861" s="14">
        <v>0.28000000000000003</v>
      </c>
      <c r="C861" s="4">
        <v>513</v>
      </c>
      <c r="D861" s="28" t="s">
        <v>19</v>
      </c>
      <c r="E861" s="32"/>
      <c r="F861" s="27">
        <v>22</v>
      </c>
      <c r="G861" s="14">
        <v>0.28000000000000003</v>
      </c>
      <c r="H861" s="4">
        <v>0</v>
      </c>
      <c r="I861" s="28" t="s">
        <v>62</v>
      </c>
      <c r="J861" s="32"/>
      <c r="K861" s="27">
        <v>22</v>
      </c>
      <c r="L861" s="14">
        <v>0.28000000000000003</v>
      </c>
      <c r="M861" s="4">
        <v>88.3</v>
      </c>
      <c r="N861" s="28" t="s">
        <v>88</v>
      </c>
      <c r="O861" s="32"/>
      <c r="P861" s="27">
        <v>22</v>
      </c>
      <c r="Q861" s="14">
        <v>0.28000000000000003</v>
      </c>
      <c r="R861" s="4">
        <v>63.9</v>
      </c>
      <c r="S861" s="28" t="s">
        <v>53</v>
      </c>
      <c r="T861" s="32"/>
      <c r="U861" s="27">
        <v>22</v>
      </c>
      <c r="V861" s="14">
        <v>0.28000000000000003</v>
      </c>
      <c r="W861" s="4">
        <v>147.69999999999999</v>
      </c>
      <c r="X861" s="28" t="s">
        <v>39</v>
      </c>
      <c r="Y861" s="32"/>
      <c r="Z861" s="27">
        <v>22</v>
      </c>
      <c r="AA861" s="14">
        <v>0.28000000000000003</v>
      </c>
      <c r="AB861" s="4">
        <v>106.55</v>
      </c>
      <c r="AC861" s="28" t="s">
        <v>55</v>
      </c>
      <c r="AD861" s="32"/>
      <c r="AE861" s="27">
        <v>22</v>
      </c>
      <c r="AF861" s="14">
        <v>0.28000000000000003</v>
      </c>
      <c r="AG861" s="4">
        <v>114.1</v>
      </c>
      <c r="AH861" s="28" t="s">
        <v>21</v>
      </c>
      <c r="AI861" s="32"/>
      <c r="AJ861" s="27">
        <v>22</v>
      </c>
      <c r="AK861" s="14">
        <v>0.28000000000000003</v>
      </c>
      <c r="AL861" s="4">
        <v>69.375</v>
      </c>
      <c r="AM861" s="28" t="s">
        <v>23</v>
      </c>
      <c r="AO861" s="27">
        <v>22</v>
      </c>
      <c r="AP861" s="14">
        <v>0.28000000000000003</v>
      </c>
      <c r="AQ861" s="4">
        <v>91.3</v>
      </c>
      <c r="AR861" s="28" t="s">
        <v>42</v>
      </c>
      <c r="AT861" s="27">
        <v>22</v>
      </c>
      <c r="AU861" s="14">
        <v>0.28000000000000003</v>
      </c>
      <c r="AV861" s="4">
        <v>179.4</v>
      </c>
      <c r="AW861" s="28" t="s">
        <v>48</v>
      </c>
      <c r="AY861" s="27">
        <v>22</v>
      </c>
      <c r="AZ861" s="14">
        <v>0.28000000000000003</v>
      </c>
      <c r="BA861" s="4">
        <v>355</v>
      </c>
      <c r="BB861" s="28" t="s">
        <v>54</v>
      </c>
      <c r="BD861" s="27">
        <v>22</v>
      </c>
      <c r="BE861" s="14">
        <v>0.28000000000000003</v>
      </c>
      <c r="BF861" s="4">
        <v>135.5</v>
      </c>
      <c r="BG861" s="28" t="s">
        <v>46</v>
      </c>
    </row>
    <row r="862" spans="1:59" x14ac:dyDescent="0.4">
      <c r="A862" s="27">
        <v>23</v>
      </c>
      <c r="B862" s="14">
        <v>0.27</v>
      </c>
      <c r="C862" s="4">
        <v>256.20002499997497</v>
      </c>
      <c r="D862" s="28" t="s">
        <v>27</v>
      </c>
      <c r="E862" s="32"/>
      <c r="F862" s="27">
        <v>23</v>
      </c>
      <c r="G862" s="14">
        <v>0.27</v>
      </c>
      <c r="H862" s="4">
        <v>0</v>
      </c>
      <c r="I862" s="28" t="s">
        <v>62</v>
      </c>
      <c r="J862" s="32"/>
      <c r="K862" s="27">
        <v>23</v>
      </c>
      <c r="L862" s="14">
        <v>0.27</v>
      </c>
      <c r="M862" s="4">
        <v>154.60002499997501</v>
      </c>
      <c r="N862" s="28" t="s">
        <v>28</v>
      </c>
      <c r="O862" s="32"/>
      <c r="P862" s="27">
        <v>23</v>
      </c>
      <c r="Q862" s="14">
        <v>0.27</v>
      </c>
      <c r="R862" s="4">
        <v>67.8</v>
      </c>
      <c r="S862" s="28" t="s">
        <v>57</v>
      </c>
      <c r="T862" s="32"/>
      <c r="U862" s="27">
        <v>23</v>
      </c>
      <c r="V862" s="14">
        <v>0.27</v>
      </c>
      <c r="W862" s="4">
        <v>123.7</v>
      </c>
      <c r="X862" s="28" t="s">
        <v>33</v>
      </c>
      <c r="Y862" s="32"/>
      <c r="Z862" s="27">
        <v>23</v>
      </c>
      <c r="AA862" s="14">
        <v>0.27</v>
      </c>
      <c r="AB862" s="4">
        <v>242.5</v>
      </c>
      <c r="AC862" s="28" t="s">
        <v>70</v>
      </c>
      <c r="AD862" s="32"/>
      <c r="AE862" s="27">
        <v>23</v>
      </c>
      <c r="AF862" s="14">
        <v>0.27</v>
      </c>
      <c r="AG862" s="4">
        <v>139.9</v>
      </c>
      <c r="AH862" s="28" t="s">
        <v>23</v>
      </c>
      <c r="AI862" s="32"/>
      <c r="AJ862" s="27">
        <v>23</v>
      </c>
      <c r="AK862" s="14">
        <v>0.27</v>
      </c>
      <c r="AL862" s="4">
        <v>215.2</v>
      </c>
      <c r="AM862" s="28" t="s">
        <v>21</v>
      </c>
      <c r="AO862" s="27">
        <v>23</v>
      </c>
      <c r="AP862" s="14">
        <v>0.27</v>
      </c>
      <c r="AQ862" s="4">
        <v>309.2</v>
      </c>
      <c r="AR862" s="28" t="s">
        <v>51</v>
      </c>
      <c r="AT862" s="27">
        <v>23</v>
      </c>
      <c r="AU862" s="14">
        <v>0.27</v>
      </c>
      <c r="AV862" s="4">
        <v>188</v>
      </c>
      <c r="AW862" s="28" t="s">
        <v>22</v>
      </c>
      <c r="AY862" s="27">
        <v>23</v>
      </c>
      <c r="AZ862" s="14">
        <v>0.27</v>
      </c>
      <c r="BA862" s="4">
        <v>133.69999999999999</v>
      </c>
      <c r="BB862" s="28" t="s">
        <v>130</v>
      </c>
      <c r="BD862" s="27">
        <v>23</v>
      </c>
      <c r="BE862" s="14">
        <v>0.27</v>
      </c>
      <c r="BF862" s="4">
        <v>318.3</v>
      </c>
      <c r="BG862" s="28" t="s">
        <v>63</v>
      </c>
    </row>
    <row r="863" spans="1:59" x14ac:dyDescent="0.4">
      <c r="A863" s="27">
        <v>24</v>
      </c>
      <c r="B863" s="14">
        <v>0.26</v>
      </c>
      <c r="C863" s="4">
        <v>245</v>
      </c>
      <c r="D863" s="41" t="s">
        <v>59</v>
      </c>
      <c r="E863" s="32"/>
      <c r="F863" s="27">
        <v>24</v>
      </c>
      <c r="G863" s="14">
        <v>0.26</v>
      </c>
      <c r="H863" s="4">
        <v>0</v>
      </c>
      <c r="I863" s="41" t="s">
        <v>62</v>
      </c>
      <c r="J863" s="32"/>
      <c r="K863" s="27">
        <v>24</v>
      </c>
      <c r="L863" s="14">
        <v>0.26</v>
      </c>
      <c r="M863" s="4">
        <v>194.5</v>
      </c>
      <c r="N863" s="41" t="s">
        <v>58</v>
      </c>
      <c r="O863" s="32"/>
      <c r="P863" s="27">
        <v>24</v>
      </c>
      <c r="Q863" s="14">
        <v>0.26</v>
      </c>
      <c r="R863" s="4">
        <v>127</v>
      </c>
      <c r="S863" s="41" t="s">
        <v>130</v>
      </c>
      <c r="T863" s="32"/>
      <c r="U863" s="27">
        <v>24</v>
      </c>
      <c r="V863" s="14">
        <v>0.26</v>
      </c>
      <c r="W863" s="4">
        <v>186</v>
      </c>
      <c r="X863" s="41" t="s">
        <v>516</v>
      </c>
      <c r="Y863" s="32"/>
      <c r="Z863" s="27">
        <v>24</v>
      </c>
      <c r="AA863" s="14">
        <v>0.26</v>
      </c>
      <c r="AB863" s="4">
        <v>104.60002599997399</v>
      </c>
      <c r="AC863" s="41" t="s">
        <v>29</v>
      </c>
      <c r="AD863" s="32"/>
      <c r="AE863" s="27">
        <v>24</v>
      </c>
      <c r="AF863" s="14">
        <v>0.26</v>
      </c>
      <c r="AG863" s="4">
        <v>273.5</v>
      </c>
      <c r="AH863" s="41" t="s">
        <v>22</v>
      </c>
      <c r="AI863" s="32"/>
      <c r="AJ863" s="27">
        <v>24</v>
      </c>
      <c r="AK863" s="14">
        <v>0.26</v>
      </c>
      <c r="AL863" s="4">
        <v>117.60002599997399</v>
      </c>
      <c r="AM863" s="41" t="s">
        <v>49</v>
      </c>
      <c r="AO863" s="27">
        <v>24</v>
      </c>
      <c r="AP863" s="14">
        <v>0.26</v>
      </c>
      <c r="AQ863" s="4">
        <v>125.3</v>
      </c>
      <c r="AR863" s="41" t="s">
        <v>32</v>
      </c>
      <c r="AT863" s="27">
        <v>24</v>
      </c>
      <c r="AU863" s="14">
        <v>0.26</v>
      </c>
      <c r="AV863" s="4">
        <v>191</v>
      </c>
      <c r="AW863" s="41" t="s">
        <v>49</v>
      </c>
      <c r="AY863" s="27">
        <v>24</v>
      </c>
      <c r="AZ863" s="14">
        <v>0.26</v>
      </c>
      <c r="BA863" s="4">
        <v>298.2</v>
      </c>
      <c r="BB863" s="41" t="s">
        <v>66</v>
      </c>
      <c r="BD863" s="27">
        <v>24</v>
      </c>
      <c r="BE863" s="14">
        <v>0.26</v>
      </c>
      <c r="BF863" s="4">
        <v>322.50002599997401</v>
      </c>
      <c r="BG863" s="41" t="s">
        <v>29</v>
      </c>
    </row>
    <row r="864" spans="1:59" ht="19.5" thickBot="1" x14ac:dyDescent="0.45">
      <c r="A864" s="27">
        <v>25</v>
      </c>
      <c r="B864" s="14">
        <v>0.25</v>
      </c>
      <c r="C864" s="4">
        <v>494</v>
      </c>
      <c r="D864" s="41" t="s">
        <v>34</v>
      </c>
      <c r="E864" s="33"/>
      <c r="F864" s="27">
        <v>25</v>
      </c>
      <c r="G864" s="14">
        <v>0.25</v>
      </c>
      <c r="H864" s="4">
        <v>0</v>
      </c>
      <c r="I864" s="41" t="s">
        <v>62</v>
      </c>
      <c r="J864" s="33"/>
      <c r="K864" s="27">
        <v>25</v>
      </c>
      <c r="L864" s="14">
        <v>0.25</v>
      </c>
      <c r="M864" s="4">
        <v>161.9</v>
      </c>
      <c r="N864" s="41" t="s">
        <v>46</v>
      </c>
      <c r="O864" s="33"/>
      <c r="P864" s="27">
        <v>25</v>
      </c>
      <c r="Q864" s="14">
        <v>0.25</v>
      </c>
      <c r="R864" s="4">
        <v>116.2</v>
      </c>
      <c r="S864" s="41" t="s">
        <v>41</v>
      </c>
      <c r="T864" s="33"/>
      <c r="U864" s="27">
        <v>25</v>
      </c>
      <c r="V864" s="14">
        <v>0.25</v>
      </c>
      <c r="W864" s="4">
        <v>166.5</v>
      </c>
      <c r="X864" s="41" t="s">
        <v>47</v>
      </c>
      <c r="Y864" s="33"/>
      <c r="Z864" s="27">
        <v>25</v>
      </c>
      <c r="AA864" s="14">
        <v>0.25</v>
      </c>
      <c r="AB864" s="4">
        <v>180.6</v>
      </c>
      <c r="AC864" s="41" t="s">
        <v>31</v>
      </c>
      <c r="AD864" s="33"/>
      <c r="AE864" s="27">
        <v>25</v>
      </c>
      <c r="AF864" s="14">
        <v>0.25</v>
      </c>
      <c r="AG864" s="4">
        <v>212.3</v>
      </c>
      <c r="AH864" s="41" t="s">
        <v>87</v>
      </c>
      <c r="AI864" s="33"/>
      <c r="AJ864" s="27">
        <v>25</v>
      </c>
      <c r="AK864" s="14">
        <v>0.25</v>
      </c>
      <c r="AL864" s="4">
        <v>191.20002699997298</v>
      </c>
      <c r="AM864" s="41" t="s">
        <v>36</v>
      </c>
      <c r="AO864" s="27">
        <v>25</v>
      </c>
      <c r="AP864" s="14">
        <v>0.25</v>
      </c>
      <c r="AQ864" s="4">
        <v>125.3</v>
      </c>
      <c r="AR864" s="41" t="s">
        <v>32</v>
      </c>
      <c r="AT864" s="27">
        <v>25</v>
      </c>
      <c r="AU864" s="14">
        <v>0.25</v>
      </c>
      <c r="AV864" s="4">
        <v>303.20002699997298</v>
      </c>
      <c r="AW864" s="41" t="s">
        <v>34</v>
      </c>
      <c r="AY864" s="27">
        <v>25</v>
      </c>
      <c r="AZ864" s="14">
        <v>0.25</v>
      </c>
      <c r="BA864" s="4">
        <v>159.1</v>
      </c>
      <c r="BB864" s="41" t="s">
        <v>59</v>
      </c>
      <c r="BD864" s="27">
        <v>25</v>
      </c>
      <c r="BE864" s="14">
        <v>0.25</v>
      </c>
      <c r="BF864" s="4">
        <v>218.2</v>
      </c>
      <c r="BG864" s="41" t="s">
        <v>48</v>
      </c>
    </row>
    <row r="865" spans="1:64" ht="19.5" thickBot="1" x14ac:dyDescent="0.45">
      <c r="A865" s="27">
        <v>26</v>
      </c>
      <c r="B865" s="14">
        <v>0.24</v>
      </c>
      <c r="C865" s="4">
        <v>513</v>
      </c>
      <c r="D865" s="28" t="s">
        <v>19</v>
      </c>
      <c r="E865" s="35"/>
      <c r="F865" s="27">
        <v>26</v>
      </c>
      <c r="G865" s="14">
        <v>0.24</v>
      </c>
      <c r="H865" s="4">
        <v>0</v>
      </c>
      <c r="I865" s="28" t="s">
        <v>62</v>
      </c>
      <c r="J865" s="35"/>
      <c r="K865" s="27">
        <v>26</v>
      </c>
      <c r="L865" s="14">
        <v>0.24</v>
      </c>
      <c r="M865" s="4">
        <v>171.9</v>
      </c>
      <c r="N865" s="28" t="s">
        <v>43</v>
      </c>
      <c r="O865" s="35"/>
      <c r="P865" s="27">
        <v>26</v>
      </c>
      <c r="Q865" s="14">
        <v>0.24</v>
      </c>
      <c r="R865" s="4">
        <v>132.4</v>
      </c>
      <c r="S865" s="28" t="s">
        <v>120</v>
      </c>
      <c r="T865" s="35"/>
      <c r="U865" s="27">
        <v>26</v>
      </c>
      <c r="V865" s="14">
        <v>0.24</v>
      </c>
      <c r="W865" s="4">
        <v>177.4</v>
      </c>
      <c r="X865" s="28" t="s">
        <v>137</v>
      </c>
      <c r="Y865" s="35"/>
      <c r="Z865" s="27">
        <v>26</v>
      </c>
      <c r="AA865" s="14">
        <v>0.24</v>
      </c>
      <c r="AB865" s="4">
        <v>174</v>
      </c>
      <c r="AC865" s="28" t="s">
        <v>32</v>
      </c>
      <c r="AD865" s="35"/>
      <c r="AE865" s="27">
        <v>26</v>
      </c>
      <c r="AF865" s="14">
        <v>0.24</v>
      </c>
      <c r="AG865" s="4">
        <v>310.7</v>
      </c>
      <c r="AH865" s="28" t="s">
        <v>53</v>
      </c>
      <c r="AI865" s="35"/>
      <c r="AJ865" s="27">
        <v>26</v>
      </c>
      <c r="AK865" s="14">
        <v>0.24</v>
      </c>
      <c r="AL865" s="4">
        <v>127.500027999972</v>
      </c>
      <c r="AM865" s="28" t="s">
        <v>35</v>
      </c>
      <c r="AO865" s="27">
        <v>26</v>
      </c>
      <c r="AP865" s="14">
        <v>0.24</v>
      </c>
      <c r="AQ865" s="4">
        <v>319.5</v>
      </c>
      <c r="AR865" s="28" t="s">
        <v>65</v>
      </c>
      <c r="AT865" s="27">
        <v>26</v>
      </c>
      <c r="AU865" s="14">
        <v>0.24</v>
      </c>
      <c r="AV865" s="4">
        <v>809.7</v>
      </c>
      <c r="AW865" s="28" t="s">
        <v>45</v>
      </c>
      <c r="AY865" s="27">
        <v>26</v>
      </c>
      <c r="AZ865" s="14">
        <v>0.24</v>
      </c>
      <c r="BA865" s="4">
        <v>164.8</v>
      </c>
      <c r="BB865" s="28" t="s">
        <v>67</v>
      </c>
      <c r="BD865" s="27">
        <v>26</v>
      </c>
      <c r="BE865" s="14">
        <v>0.24</v>
      </c>
      <c r="BF865" s="4">
        <v>273.89999999999998</v>
      </c>
      <c r="BG865" s="28" t="s">
        <v>87</v>
      </c>
    </row>
    <row r="866" spans="1:64" x14ac:dyDescent="0.4">
      <c r="A866" s="27">
        <v>27</v>
      </c>
      <c r="B866" s="14">
        <v>0.23</v>
      </c>
      <c r="C866" s="4">
        <v>292.8</v>
      </c>
      <c r="D866" s="28" t="s">
        <v>20</v>
      </c>
      <c r="E866" s="36"/>
      <c r="F866" s="27">
        <v>27</v>
      </c>
      <c r="G866" s="14">
        <v>0.23</v>
      </c>
      <c r="H866" s="4">
        <v>0</v>
      </c>
      <c r="I866" s="28" t="s">
        <v>62</v>
      </c>
      <c r="J866" s="36"/>
      <c r="K866" s="27">
        <v>27</v>
      </c>
      <c r="L866" s="14">
        <v>0.23</v>
      </c>
      <c r="M866" s="4">
        <v>201.6</v>
      </c>
      <c r="N866" s="28" t="s">
        <v>53</v>
      </c>
      <c r="O866" s="36"/>
      <c r="P866" s="27">
        <v>27</v>
      </c>
      <c r="Q866" s="14">
        <v>0.23</v>
      </c>
      <c r="R866" s="4">
        <v>146</v>
      </c>
      <c r="S866" s="28" t="s">
        <v>66</v>
      </c>
      <c r="T866" s="36"/>
      <c r="U866" s="27">
        <v>27</v>
      </c>
      <c r="V866" s="14">
        <v>0.23</v>
      </c>
      <c r="W866" s="4">
        <v>123.7</v>
      </c>
      <c r="X866" s="28" t="s">
        <v>33</v>
      </c>
      <c r="Y866" s="36"/>
      <c r="Z866" s="27">
        <v>27</v>
      </c>
      <c r="AA866" s="14">
        <v>0.23</v>
      </c>
      <c r="AB866" s="4">
        <v>129.6</v>
      </c>
      <c r="AC866" s="28" t="s">
        <v>54</v>
      </c>
      <c r="AD866" s="36"/>
      <c r="AE866" s="27">
        <v>27</v>
      </c>
      <c r="AF866" s="14">
        <v>0.23</v>
      </c>
      <c r="AG866" s="4">
        <v>336.9</v>
      </c>
      <c r="AH866" s="28" t="s">
        <v>33</v>
      </c>
      <c r="AI866" s="36"/>
      <c r="AJ866" s="27">
        <v>27</v>
      </c>
      <c r="AK866" s="14">
        <v>0.23</v>
      </c>
      <c r="AL866" s="4">
        <v>180.00002899997099</v>
      </c>
      <c r="AM866" s="28" t="s">
        <v>24</v>
      </c>
      <c r="AO866" s="27">
        <v>27</v>
      </c>
      <c r="AP866" s="14">
        <v>0.23</v>
      </c>
      <c r="AQ866" s="4">
        <v>266.2</v>
      </c>
      <c r="AR866" s="28" t="s">
        <v>130</v>
      </c>
      <c r="AT866" s="27">
        <v>27</v>
      </c>
      <c r="AU866" s="14">
        <v>0.23</v>
      </c>
      <c r="AV866" s="4">
        <v>905</v>
      </c>
      <c r="AW866" s="28" t="s">
        <v>19</v>
      </c>
      <c r="AY866" s="27">
        <v>27</v>
      </c>
      <c r="AZ866" s="14">
        <v>0.23</v>
      </c>
      <c r="BA866" s="4">
        <v>209.7</v>
      </c>
      <c r="BB866" s="28" t="s">
        <v>60</v>
      </c>
      <c r="BD866" s="27">
        <v>27</v>
      </c>
      <c r="BE866" s="14">
        <v>0.23</v>
      </c>
      <c r="BF866" s="4">
        <v>322.50002899997099</v>
      </c>
      <c r="BG866" s="28" t="s">
        <v>42</v>
      </c>
    </row>
    <row r="867" spans="1:64" x14ac:dyDescent="0.4">
      <c r="A867" s="27">
        <v>28</v>
      </c>
      <c r="B867" s="14">
        <v>0.22</v>
      </c>
      <c r="C867" s="4">
        <v>277.7</v>
      </c>
      <c r="D867" s="28" t="s">
        <v>38</v>
      </c>
      <c r="F867" s="27">
        <v>28</v>
      </c>
      <c r="G867" s="14">
        <v>0.22</v>
      </c>
      <c r="H867" s="4">
        <v>0</v>
      </c>
      <c r="I867" t="str">
        <f>+IF(AND(I866&gt;0%,I866&lt;50%,COUNTIF(I854:I857,"&gt;0")&gt;2,OR(F856-F857&gt;14%,F855-F856&gt;14%,F854-F855&gt;14%)),"★","")</f>
        <v/>
      </c>
      <c r="K867" s="27">
        <v>28</v>
      </c>
      <c r="L867" s="14">
        <v>0.22</v>
      </c>
      <c r="M867" s="4">
        <v>226.3</v>
      </c>
      <c r="N867" s="28" t="s">
        <v>54</v>
      </c>
      <c r="P867" s="27">
        <v>28</v>
      </c>
      <c r="Q867" s="14">
        <v>0.22</v>
      </c>
      <c r="R867" s="4">
        <v>136.1</v>
      </c>
      <c r="S867" s="28" t="s">
        <v>22</v>
      </c>
      <c r="U867" s="27">
        <v>28</v>
      </c>
      <c r="V867" s="14">
        <v>0.22</v>
      </c>
      <c r="W867" s="4">
        <v>123.9</v>
      </c>
      <c r="X867" s="28" t="s">
        <v>19</v>
      </c>
      <c r="Z867" s="27">
        <v>28</v>
      </c>
      <c r="AA867" s="14">
        <v>0.22</v>
      </c>
      <c r="AB867" s="4">
        <v>206.1</v>
      </c>
      <c r="AC867" s="28" t="s">
        <v>48</v>
      </c>
      <c r="AE867" s="27">
        <v>28</v>
      </c>
      <c r="AF867" s="14">
        <v>0.22</v>
      </c>
      <c r="AG867" s="4">
        <v>152.30000000000001</v>
      </c>
      <c r="AH867" s="28" t="s">
        <v>19</v>
      </c>
      <c r="AJ867" s="27">
        <v>28</v>
      </c>
      <c r="AK867" s="14">
        <v>0.22</v>
      </c>
      <c r="AL867" s="4">
        <v>170</v>
      </c>
      <c r="AM867" s="28" t="s">
        <v>48</v>
      </c>
      <c r="AO867" s="27">
        <v>28</v>
      </c>
      <c r="AP867" s="14">
        <v>0.22</v>
      </c>
      <c r="AQ867" s="4">
        <v>141.4</v>
      </c>
      <c r="AR867" s="28" t="s">
        <v>91</v>
      </c>
      <c r="AT867" s="27">
        <v>28</v>
      </c>
      <c r="AU867" s="14">
        <v>0.22</v>
      </c>
      <c r="AV867" s="4">
        <v>591.70000000000005</v>
      </c>
      <c r="AW867" s="28" t="s">
        <v>29</v>
      </c>
      <c r="AY867" s="27">
        <v>28</v>
      </c>
      <c r="AZ867" s="14">
        <v>0.22</v>
      </c>
      <c r="BA867" s="4">
        <v>324.10000000000002</v>
      </c>
      <c r="BB867" s="28" t="s">
        <v>64</v>
      </c>
      <c r="BD867" s="27">
        <v>28</v>
      </c>
      <c r="BE867" s="14">
        <v>0.22</v>
      </c>
      <c r="BF867" s="4">
        <v>309.7</v>
      </c>
      <c r="BG867" s="28" t="s">
        <v>50</v>
      </c>
    </row>
    <row r="868" spans="1:64" x14ac:dyDescent="0.4">
      <c r="A868" s="27">
        <v>29</v>
      </c>
      <c r="B868" s="14">
        <v>0.21</v>
      </c>
      <c r="C868" s="4">
        <v>284</v>
      </c>
      <c r="D868" s="28" t="s">
        <v>70</v>
      </c>
      <c r="F868" s="27">
        <v>29</v>
      </c>
      <c r="G868" s="14">
        <v>0.21</v>
      </c>
      <c r="H868" s="4">
        <v>0</v>
      </c>
      <c r="I868" s="28" t="s">
        <v>62</v>
      </c>
      <c r="K868" s="27">
        <v>29</v>
      </c>
      <c r="L868" s="14">
        <v>0.21</v>
      </c>
      <c r="M868" s="4">
        <v>145.69999999999999</v>
      </c>
      <c r="N868" s="28" t="s">
        <v>44</v>
      </c>
      <c r="P868" s="27">
        <v>29</v>
      </c>
      <c r="Q868" s="14">
        <v>0.21</v>
      </c>
      <c r="R868" s="4">
        <v>100.1</v>
      </c>
      <c r="S868" s="28" t="s">
        <v>24</v>
      </c>
      <c r="U868" s="27">
        <v>29</v>
      </c>
      <c r="V868" s="14">
        <v>0.21</v>
      </c>
      <c r="W868" s="4">
        <v>137</v>
      </c>
      <c r="X868" s="28" t="s">
        <v>215</v>
      </c>
      <c r="Z868" s="27">
        <v>29</v>
      </c>
      <c r="AA868" s="14">
        <v>0.21</v>
      </c>
      <c r="AB868" s="4">
        <v>261.60000000000002</v>
      </c>
      <c r="AC868" s="28" t="s">
        <v>36</v>
      </c>
      <c r="AE868" s="27">
        <v>29</v>
      </c>
      <c r="AF868" s="14">
        <v>0.21</v>
      </c>
      <c r="AG868" s="4">
        <v>313.7</v>
      </c>
      <c r="AH868" s="28" t="s">
        <v>49</v>
      </c>
      <c r="AJ868" s="27">
        <v>29</v>
      </c>
      <c r="AK868" s="14">
        <v>0.21</v>
      </c>
      <c r="AL868" s="4">
        <v>187</v>
      </c>
      <c r="AM868" s="28" t="s">
        <v>51</v>
      </c>
      <c r="AO868" s="27">
        <v>29</v>
      </c>
      <c r="AP868" s="14">
        <v>0.21</v>
      </c>
      <c r="AQ868" s="4">
        <v>148.6</v>
      </c>
      <c r="AR868" s="28" t="s">
        <v>19</v>
      </c>
      <c r="AT868" s="27">
        <v>29</v>
      </c>
      <c r="AU868" s="14">
        <v>0.21</v>
      </c>
      <c r="AV868" s="4">
        <v>382.1</v>
      </c>
      <c r="AW868" s="28" t="s">
        <v>24</v>
      </c>
      <c r="AY868" s="27">
        <v>29</v>
      </c>
      <c r="AZ868" s="14">
        <v>0.21</v>
      </c>
      <c r="BA868" s="4">
        <v>225.1</v>
      </c>
      <c r="BB868" s="28" t="s">
        <v>19</v>
      </c>
      <c r="BD868" s="27">
        <v>29</v>
      </c>
      <c r="BE868" s="14">
        <v>0.21</v>
      </c>
      <c r="BF868" s="4">
        <v>306.5</v>
      </c>
      <c r="BG868" s="28" t="s">
        <v>54</v>
      </c>
    </row>
    <row r="869" spans="1:64" x14ac:dyDescent="0.4">
      <c r="A869" s="27">
        <v>30</v>
      </c>
      <c r="B869" s="14">
        <v>0.2</v>
      </c>
      <c r="C869" s="4">
        <v>297.5</v>
      </c>
      <c r="D869" s="28" t="s">
        <v>56</v>
      </c>
      <c r="F869" s="27">
        <v>30</v>
      </c>
      <c r="G869" s="14">
        <v>0.2</v>
      </c>
      <c r="H869" s="4">
        <v>0</v>
      </c>
      <c r="I869" s="28" t="s">
        <v>62</v>
      </c>
      <c r="K869" s="27">
        <v>30</v>
      </c>
      <c r="L869" s="14">
        <v>0.2</v>
      </c>
      <c r="M869" s="4">
        <v>231</v>
      </c>
      <c r="N869" s="28" t="s">
        <v>63</v>
      </c>
      <c r="P869" s="27">
        <v>30</v>
      </c>
      <c r="Q869" s="14">
        <v>0.2</v>
      </c>
      <c r="R869" s="4">
        <v>139.1</v>
      </c>
      <c r="S869" s="28" t="s">
        <v>60</v>
      </c>
      <c r="U869" s="27">
        <v>30</v>
      </c>
      <c r="V869" s="14">
        <v>0.2</v>
      </c>
      <c r="W869" s="4">
        <v>162.80000000000001</v>
      </c>
      <c r="X869" s="28" t="s">
        <v>213</v>
      </c>
      <c r="Z869" s="27">
        <v>30</v>
      </c>
      <c r="AA869" s="14">
        <v>0.2</v>
      </c>
      <c r="AB869" s="4">
        <v>187.5</v>
      </c>
      <c r="AC869" s="28" t="s">
        <v>87</v>
      </c>
      <c r="AE869" s="27">
        <v>30</v>
      </c>
      <c r="AF869" s="14">
        <v>0.2</v>
      </c>
      <c r="AG869" s="4">
        <v>333.3</v>
      </c>
      <c r="AH869" s="28" t="s">
        <v>46</v>
      </c>
      <c r="AJ869" s="27">
        <v>30</v>
      </c>
      <c r="AK869" s="14">
        <v>0.2</v>
      </c>
      <c r="AL869" s="4">
        <v>189.1</v>
      </c>
      <c r="AM869" s="28" t="s">
        <v>65</v>
      </c>
      <c r="AO869" s="27">
        <v>30</v>
      </c>
      <c r="AP869" s="14">
        <v>0.2</v>
      </c>
      <c r="AQ869" s="4">
        <v>208.8</v>
      </c>
      <c r="AR869" s="28" t="s">
        <v>38</v>
      </c>
      <c r="AT869" s="27">
        <v>30</v>
      </c>
      <c r="AU869" s="14">
        <v>0.2</v>
      </c>
      <c r="AV869" s="4">
        <v>384.6</v>
      </c>
      <c r="AW869" s="28" t="s">
        <v>64</v>
      </c>
      <c r="AY869" s="27">
        <v>30</v>
      </c>
      <c r="AZ869" s="14">
        <v>0.2</v>
      </c>
      <c r="BA869" s="4">
        <v>338.8</v>
      </c>
      <c r="BB869" s="28" t="s">
        <v>48</v>
      </c>
      <c r="BD869" s="27">
        <v>30</v>
      </c>
      <c r="BE869" s="14">
        <v>0.2</v>
      </c>
      <c r="BF869" s="4">
        <v>306.5</v>
      </c>
      <c r="BG869" s="28" t="s">
        <v>54</v>
      </c>
    </row>
    <row r="870" spans="1:64" ht="19.5" thickBot="1" x14ac:dyDescent="0.45">
      <c r="A870" s="27"/>
      <c r="B870" s="4"/>
      <c r="C870" s="4"/>
      <c r="D870" s="4"/>
      <c r="F870" s="27"/>
      <c r="G870" s="4"/>
      <c r="H870" s="4"/>
      <c r="I870" s="4"/>
      <c r="K870" s="27"/>
      <c r="L870" s="4"/>
      <c r="M870" s="4"/>
      <c r="N870" s="4"/>
      <c r="P870" s="27"/>
      <c r="Q870" s="4"/>
      <c r="R870" s="4"/>
      <c r="S870" s="4"/>
      <c r="U870" s="27"/>
      <c r="V870" s="4"/>
      <c r="W870" s="4"/>
      <c r="X870" s="4"/>
      <c r="Z870" s="27"/>
      <c r="AA870" s="4"/>
      <c r="AB870" s="4"/>
      <c r="AC870" s="4"/>
      <c r="AE870" s="27"/>
      <c r="AF870" s="4"/>
      <c r="AG870" s="4"/>
      <c r="AH870" s="4"/>
      <c r="AJ870" s="27"/>
      <c r="AK870" s="4"/>
      <c r="AL870" s="4"/>
      <c r="AM870" s="4"/>
      <c r="AO870" s="27"/>
      <c r="AP870" s="4"/>
      <c r="AQ870" s="4"/>
      <c r="AR870" s="4"/>
      <c r="AT870" s="27"/>
      <c r="AU870" s="4"/>
      <c r="AV870" s="4"/>
      <c r="AW870" s="4"/>
      <c r="AY870" s="27"/>
      <c r="AZ870" s="4"/>
      <c r="BA870" s="4"/>
      <c r="BB870" s="4"/>
      <c r="BD870" s="27"/>
      <c r="BE870" s="4"/>
      <c r="BF870" s="4"/>
      <c r="BG870" s="4"/>
    </row>
    <row r="871" spans="1:64" ht="19.5" thickBot="1" x14ac:dyDescent="0.45">
      <c r="A871" s="27"/>
      <c r="B871" s="43" t="s">
        <v>196</v>
      </c>
      <c r="C871" s="47">
        <v>0.50050658561296857</v>
      </c>
      <c r="D871" s="45">
        <v>0.88996960486322185</v>
      </c>
      <c r="E871" s="3"/>
      <c r="F871" s="27"/>
      <c r="G871" s="43" t="s">
        <v>196</v>
      </c>
      <c r="H871" s="47">
        <v>0.79133064516129037</v>
      </c>
      <c r="I871" s="45">
        <v>0.83437499999999998</v>
      </c>
      <c r="J871" s="3"/>
      <c r="K871" s="27"/>
      <c r="L871" s="43" t="s">
        <v>196</v>
      </c>
      <c r="M871" s="47">
        <v>0.689238578680203</v>
      </c>
      <c r="N871" s="45">
        <v>0.89756377157328415</v>
      </c>
      <c r="O871" s="3"/>
      <c r="P871" s="27"/>
      <c r="Q871" s="43" t="s">
        <v>196</v>
      </c>
      <c r="R871" s="47">
        <v>0.95396341463414636</v>
      </c>
      <c r="S871" s="45">
        <v>1.0885407394219928</v>
      </c>
      <c r="T871" s="3"/>
      <c r="U871" s="27"/>
      <c r="V871" s="43" t="s">
        <v>196</v>
      </c>
      <c r="W871" s="47">
        <v>0.84603658536585369</v>
      </c>
      <c r="X871" s="45">
        <v>1.0126020569101382</v>
      </c>
      <c r="Y871" s="3"/>
      <c r="Z871" s="27"/>
      <c r="AA871" s="43" t="s">
        <v>196</v>
      </c>
      <c r="AB871" s="47">
        <v>0.70731707317073167</v>
      </c>
      <c r="AC871" s="45">
        <v>0.8434959349593496</v>
      </c>
      <c r="AD871" s="3"/>
      <c r="AE871" s="27"/>
      <c r="AF871" s="43" t="s">
        <v>408</v>
      </c>
      <c r="AG871" s="47">
        <v>0.63022312373225153</v>
      </c>
      <c r="AH871" s="45">
        <v>0.87662835249042137</v>
      </c>
      <c r="AI871" s="3"/>
      <c r="AJ871" s="27"/>
      <c r="AK871" s="43" t="s">
        <v>196</v>
      </c>
      <c r="AL871" s="47">
        <v>0.65676500508646996</v>
      </c>
      <c r="AM871" s="45">
        <v>0.86469989827060023</v>
      </c>
      <c r="AN871" s="3"/>
      <c r="AO871" s="27"/>
      <c r="AP871" s="43" t="s">
        <v>196</v>
      </c>
      <c r="AQ871" s="47">
        <v>0.62718052738336716</v>
      </c>
      <c r="AR871" s="45">
        <v>0.87961532251449503</v>
      </c>
      <c r="AS871" s="3"/>
      <c r="AT871" s="27"/>
      <c r="AU871" s="43" t="s">
        <v>196</v>
      </c>
      <c r="AV871" s="47">
        <v>0.49159069908812564</v>
      </c>
      <c r="AW871" s="45">
        <v>0.97416413373860178</v>
      </c>
      <c r="AX871" s="3"/>
      <c r="AY871" s="27"/>
      <c r="AZ871" s="43" t="s">
        <v>196</v>
      </c>
      <c r="BA871" s="47">
        <v>0.65740365111561871</v>
      </c>
      <c r="BB871" s="45">
        <v>0.97363141582091683</v>
      </c>
      <c r="BC871" s="3"/>
      <c r="BD871" s="27"/>
      <c r="BE871" s="43" t="s">
        <v>196</v>
      </c>
      <c r="BF871" s="47">
        <v>0.62296747967479671</v>
      </c>
      <c r="BG871" s="45">
        <v>0.84308755327738027</v>
      </c>
      <c r="BH871" s="3"/>
    </row>
    <row r="872" spans="1:64" x14ac:dyDescent="0.4">
      <c r="B872" t="s">
        <v>517</v>
      </c>
      <c r="G872" t="s">
        <v>518</v>
      </c>
      <c r="L872" t="s">
        <v>519</v>
      </c>
      <c r="R872" s="27" t="s">
        <v>520</v>
      </c>
      <c r="V872" t="s">
        <v>521</v>
      </c>
      <c r="AA872" t="s">
        <v>356</v>
      </c>
      <c r="AG872" t="s">
        <v>522</v>
      </c>
      <c r="AK872" t="s">
        <v>523</v>
      </c>
      <c r="AQ872" t="s">
        <v>524</v>
      </c>
      <c r="AV872" s="27" t="s">
        <v>525</v>
      </c>
      <c r="AZ872" t="s">
        <v>526</v>
      </c>
      <c r="BE872" t="s">
        <v>297</v>
      </c>
      <c r="BK872" t="s">
        <v>527</v>
      </c>
    </row>
    <row r="873" spans="1:64" ht="19.5" thickBot="1" x14ac:dyDescent="0.45">
      <c r="A873" s="8" t="s">
        <v>18</v>
      </c>
      <c r="B873" s="4">
        <v>1.16919</v>
      </c>
      <c r="C873" s="4" t="s">
        <v>267</v>
      </c>
      <c r="D873" s="4"/>
      <c r="F873" s="8" t="s">
        <v>18</v>
      </c>
      <c r="G873" s="4">
        <v>2.4967499999999996</v>
      </c>
      <c r="H873" s="4" t="s">
        <v>528</v>
      </c>
      <c r="I873" s="4"/>
      <c r="K873" s="8" t="s">
        <v>18</v>
      </c>
      <c r="L873" s="4">
        <v>0.962020443999556</v>
      </c>
      <c r="M873" s="4" t="s">
        <v>529</v>
      </c>
      <c r="N873" s="4"/>
      <c r="P873" s="8" t="s">
        <v>18</v>
      </c>
      <c r="Q873" s="4">
        <v>1.431150287999712</v>
      </c>
      <c r="R873" s="4" t="s">
        <v>417</v>
      </c>
      <c r="S873" s="4"/>
      <c r="U873" s="8" t="s">
        <v>18</v>
      </c>
      <c r="V873" s="4">
        <v>5.6969700000000003</v>
      </c>
      <c r="W873" s="4" t="s">
        <v>392</v>
      </c>
      <c r="X873" s="4"/>
      <c r="Z873" s="8" t="s">
        <v>18</v>
      </c>
      <c r="AA873" s="4">
        <v>2.4785699999999999</v>
      </c>
      <c r="AB873" s="4" t="s">
        <v>530</v>
      </c>
      <c r="AC873" s="4"/>
      <c r="AE873" s="8" t="s">
        <v>18</v>
      </c>
      <c r="AF873" s="4">
        <v>1.3638160273972602</v>
      </c>
      <c r="AG873" s="4" t="s">
        <v>531</v>
      </c>
      <c r="AH873" s="4"/>
      <c r="AJ873" s="8" t="s">
        <v>18</v>
      </c>
      <c r="AK873" s="4">
        <v>2.7665700000000002</v>
      </c>
      <c r="AL873" s="4" t="s">
        <v>390</v>
      </c>
      <c r="AM873" s="4"/>
      <c r="AO873" s="8" t="s">
        <v>18</v>
      </c>
      <c r="AP873" s="4">
        <v>1.1073599999999999</v>
      </c>
      <c r="AQ873" s="4" t="s">
        <v>239</v>
      </c>
      <c r="AR873" s="4"/>
      <c r="AT873" s="8" t="s">
        <v>18</v>
      </c>
      <c r="AU873" s="4">
        <v>1.4086800000000002</v>
      </c>
      <c r="AV873" s="4" t="s">
        <v>268</v>
      </c>
      <c r="AW873" s="4"/>
      <c r="AY873" s="8" t="s">
        <v>18</v>
      </c>
      <c r="AZ873" s="4">
        <v>2.0360800000000001</v>
      </c>
      <c r="BA873" s="4" t="s">
        <v>269</v>
      </c>
      <c r="BB873" s="4"/>
      <c r="BD873" s="8" t="s">
        <v>18</v>
      </c>
      <c r="BE873" s="4">
        <v>7.6509299999999998</v>
      </c>
      <c r="BF873" s="4" t="s">
        <v>282</v>
      </c>
      <c r="BG873" s="4"/>
      <c r="BI873" s="8" t="s">
        <v>18</v>
      </c>
      <c r="BJ873" s="4">
        <v>5.2186400000000006</v>
      </c>
      <c r="BK873" s="4" t="s">
        <v>418</v>
      </c>
      <c r="BL873" s="4"/>
    </row>
    <row r="874" spans="1:64" x14ac:dyDescent="0.4">
      <c r="A874" s="9">
        <v>1</v>
      </c>
      <c r="B874" s="10">
        <v>1.16919</v>
      </c>
      <c r="C874" s="11">
        <v>83.5</v>
      </c>
      <c r="D874" s="12" t="s">
        <v>39</v>
      </c>
      <c r="F874" s="9">
        <v>1</v>
      </c>
      <c r="G874" s="10">
        <v>2.4967499999999996</v>
      </c>
      <c r="H874" s="11">
        <v>138.69999999999999</v>
      </c>
      <c r="I874" s="12" t="s">
        <v>46</v>
      </c>
      <c r="K874" s="9">
        <v>1</v>
      </c>
      <c r="L874" s="10">
        <v>0.962020443999556</v>
      </c>
      <c r="M874" s="11">
        <v>6.5000029999970002</v>
      </c>
      <c r="N874" s="12" t="s">
        <v>52</v>
      </c>
      <c r="P874" s="9">
        <v>1</v>
      </c>
      <c r="Q874" s="10">
        <v>1.431150287999712</v>
      </c>
      <c r="R874" s="11">
        <v>79.500015999984001</v>
      </c>
      <c r="S874" s="12" t="s">
        <v>37</v>
      </c>
      <c r="U874" s="9">
        <v>1</v>
      </c>
      <c r="V874" s="10">
        <v>5.6969700000000003</v>
      </c>
      <c r="W874" s="11">
        <v>356.05</v>
      </c>
      <c r="X874" s="12" t="s">
        <v>27</v>
      </c>
      <c r="Z874" s="9">
        <v>1</v>
      </c>
      <c r="AA874" s="10">
        <v>2.4785699999999999</v>
      </c>
      <c r="AB874" s="11">
        <v>154.9</v>
      </c>
      <c r="AC874" s="12" t="s">
        <v>33</v>
      </c>
      <c r="AE874" s="9">
        <v>1</v>
      </c>
      <c r="AF874" s="10">
        <v>1.3638160273972602</v>
      </c>
      <c r="AG874" s="11">
        <v>40.109589041095887</v>
      </c>
      <c r="AH874" s="12" t="s">
        <v>90</v>
      </c>
      <c r="AJ874" s="9">
        <v>1</v>
      </c>
      <c r="AK874" s="10">
        <v>2.7665700000000002</v>
      </c>
      <c r="AL874" s="11">
        <v>172.90000000000003</v>
      </c>
      <c r="AM874" s="12" t="s">
        <v>22</v>
      </c>
      <c r="AO874" s="9">
        <v>1</v>
      </c>
      <c r="AP874" s="10">
        <v>1.1073599999999999</v>
      </c>
      <c r="AQ874" s="11">
        <v>69.2</v>
      </c>
      <c r="AR874" s="12" t="s">
        <v>30</v>
      </c>
      <c r="AT874" s="9">
        <v>1</v>
      </c>
      <c r="AU874" s="10">
        <v>1.4086800000000002</v>
      </c>
      <c r="AV874" s="11">
        <v>93.9</v>
      </c>
      <c r="AW874" s="12" t="s">
        <v>44</v>
      </c>
      <c r="AY874" s="9">
        <v>1</v>
      </c>
      <c r="AZ874" s="10">
        <v>2.0360800000000001</v>
      </c>
      <c r="BA874" s="11">
        <v>50.9</v>
      </c>
      <c r="BB874" s="12" t="s">
        <v>66</v>
      </c>
      <c r="BD874" s="9">
        <v>1</v>
      </c>
      <c r="BE874" s="10">
        <v>7.6509299999999998</v>
      </c>
      <c r="BF874" s="11">
        <v>510.05</v>
      </c>
      <c r="BG874" s="12" t="s">
        <v>33</v>
      </c>
      <c r="BI874" s="9">
        <v>1</v>
      </c>
      <c r="BJ874" s="10">
        <v>5.2186400000000006</v>
      </c>
      <c r="BK874" s="11">
        <v>248.5</v>
      </c>
      <c r="BL874" s="12" t="s">
        <v>60</v>
      </c>
    </row>
    <row r="875" spans="1:64" x14ac:dyDescent="0.4">
      <c r="A875" s="13">
        <v>2</v>
      </c>
      <c r="B875" s="14">
        <v>1.0818897459584293</v>
      </c>
      <c r="C875" s="4">
        <v>7.3099307159353346</v>
      </c>
      <c r="D875" s="15" t="s">
        <v>48</v>
      </c>
      <c r="F875" s="13">
        <v>2</v>
      </c>
      <c r="G875" s="14">
        <v>2.0266899999999999</v>
      </c>
      <c r="H875" s="4">
        <v>144.75</v>
      </c>
      <c r="I875" s="15" t="s">
        <v>63</v>
      </c>
      <c r="K875" s="13">
        <v>2</v>
      </c>
      <c r="L875" s="14">
        <v>0.87929222222222225</v>
      </c>
      <c r="M875" s="4">
        <v>25.858888888888888</v>
      </c>
      <c r="N875" s="15" t="s">
        <v>61</v>
      </c>
      <c r="P875" s="13">
        <v>2</v>
      </c>
      <c r="Q875" s="14">
        <v>1.371934117647059</v>
      </c>
      <c r="R875" s="4">
        <v>65.32352941176471</v>
      </c>
      <c r="S875" s="15" t="s">
        <v>83</v>
      </c>
      <c r="U875" s="13">
        <v>2</v>
      </c>
      <c r="V875" s="14">
        <v>3.8634899999999996</v>
      </c>
      <c r="W875" s="4">
        <v>275.95</v>
      </c>
      <c r="X875" s="15" t="s">
        <v>34</v>
      </c>
      <c r="Z875" s="13">
        <v>2</v>
      </c>
      <c r="AA875" s="14">
        <v>2.4301799999999996</v>
      </c>
      <c r="AB875" s="4">
        <v>162</v>
      </c>
      <c r="AC875" s="15" t="s">
        <v>31</v>
      </c>
      <c r="AE875" s="13">
        <v>2</v>
      </c>
      <c r="AF875" s="14">
        <v>1.2888376923076923</v>
      </c>
      <c r="AG875" s="4">
        <v>56.030769230769231</v>
      </c>
      <c r="AH875" s="15" t="s">
        <v>83</v>
      </c>
      <c r="AJ875" s="13">
        <v>2</v>
      </c>
      <c r="AK875" s="14">
        <v>2.1977799999999998</v>
      </c>
      <c r="AL875" s="4">
        <v>95.55</v>
      </c>
      <c r="AM875" s="15" t="s">
        <v>30</v>
      </c>
      <c r="AO875" s="13">
        <v>2</v>
      </c>
      <c r="AP875" s="14">
        <v>1.0562927848101265</v>
      </c>
      <c r="AQ875" s="4">
        <v>24.005063291139241</v>
      </c>
      <c r="AR875" s="15" t="s">
        <v>29</v>
      </c>
      <c r="AT875" s="13">
        <v>2</v>
      </c>
      <c r="AU875" s="14">
        <v>1.33439</v>
      </c>
      <c r="AV875" s="4">
        <v>95.3</v>
      </c>
      <c r="AW875" s="15" t="s">
        <v>51</v>
      </c>
      <c r="AY875" s="13">
        <v>2</v>
      </c>
      <c r="AZ875" s="14">
        <v>1.0842060465116277</v>
      </c>
      <c r="BA875" s="4">
        <v>7.3255813953488369</v>
      </c>
      <c r="BB875" s="15" t="s">
        <v>30</v>
      </c>
      <c r="BD875" s="13">
        <v>2</v>
      </c>
      <c r="BE875" s="14">
        <v>3.89499</v>
      </c>
      <c r="BF875" s="4">
        <v>278.2</v>
      </c>
      <c r="BG875" s="15" t="s">
        <v>45</v>
      </c>
      <c r="BI875" s="13">
        <v>2</v>
      </c>
      <c r="BJ875" s="14">
        <v>2.1329602719997283</v>
      </c>
      <c r="BK875" s="4">
        <v>133.300016999983</v>
      </c>
      <c r="BL875" s="15" t="s">
        <v>40</v>
      </c>
    </row>
    <row r="876" spans="1:64" x14ac:dyDescent="0.4">
      <c r="A876" s="13">
        <v>3</v>
      </c>
      <c r="B876" s="14">
        <v>0.93604038999961003</v>
      </c>
      <c r="C876" s="4">
        <v>12.000004999994999</v>
      </c>
      <c r="D876" s="15" t="s">
        <v>24</v>
      </c>
      <c r="F876" s="13">
        <v>3</v>
      </c>
      <c r="G876" s="14">
        <v>1.32609033999966</v>
      </c>
      <c r="H876" s="4">
        <v>39.000009999989999</v>
      </c>
      <c r="I876" s="15" t="s">
        <v>40</v>
      </c>
      <c r="K876" s="13">
        <v>3</v>
      </c>
      <c r="L876" s="14">
        <v>0.86824102564102568</v>
      </c>
      <c r="M876" s="4">
        <v>29.935897435897434</v>
      </c>
      <c r="N876" s="15" t="s">
        <v>85</v>
      </c>
      <c r="P876" s="13">
        <v>3</v>
      </c>
      <c r="Q876" s="14">
        <v>1.3521602719997281</v>
      </c>
      <c r="R876" s="4">
        <v>84.500016999983004</v>
      </c>
      <c r="S876" s="15" t="s">
        <v>38</v>
      </c>
      <c r="U876" s="13">
        <v>3</v>
      </c>
      <c r="V876" s="14">
        <v>3.2091571428571433</v>
      </c>
      <c r="W876" s="4">
        <v>110.65714285714286</v>
      </c>
      <c r="X876" s="15" t="s">
        <v>26</v>
      </c>
      <c r="Z876" s="13">
        <v>3</v>
      </c>
      <c r="AA876" s="14">
        <v>2.2849899999999996</v>
      </c>
      <c r="AB876" s="4">
        <v>163.19999999999999</v>
      </c>
      <c r="AC876" s="15" t="s">
        <v>45</v>
      </c>
      <c r="AE876" s="13">
        <v>3</v>
      </c>
      <c r="AF876" s="14">
        <v>1.1336599999999999</v>
      </c>
      <c r="AG876" s="4">
        <v>21.8</v>
      </c>
      <c r="AH876" s="15" t="s">
        <v>39</v>
      </c>
      <c r="AJ876" s="13">
        <v>3</v>
      </c>
      <c r="AK876" s="14">
        <v>1.3035899999999998</v>
      </c>
      <c r="AL876" s="4">
        <v>93.1</v>
      </c>
      <c r="AM876" s="15" t="s">
        <v>25</v>
      </c>
      <c r="AO876" s="13">
        <v>3</v>
      </c>
      <c r="AP876" s="14">
        <v>0.98895777777777782</v>
      </c>
      <c r="AQ876" s="4">
        <v>65.918518518518525</v>
      </c>
      <c r="AR876" s="15" t="s">
        <v>39</v>
      </c>
      <c r="AT876" s="13">
        <v>3</v>
      </c>
      <c r="AU876" s="14">
        <v>1.2790933333333334</v>
      </c>
      <c r="AV876" s="4">
        <v>79.933333333333337</v>
      </c>
      <c r="AW876" s="15" t="s">
        <v>25</v>
      </c>
      <c r="AY876" s="13">
        <v>3</v>
      </c>
      <c r="AZ876" s="14">
        <v>0.98274521739130427</v>
      </c>
      <c r="BA876" s="4">
        <v>65.504347826086956</v>
      </c>
      <c r="BB876" s="15" t="s">
        <v>25</v>
      </c>
      <c r="BD876" s="13">
        <v>3</v>
      </c>
      <c r="BE876" s="14">
        <v>3.1177499999999996</v>
      </c>
      <c r="BF876" s="4">
        <v>173.2</v>
      </c>
      <c r="BG876" s="15" t="s">
        <v>22</v>
      </c>
      <c r="BI876" s="13">
        <v>3</v>
      </c>
      <c r="BJ876" s="14">
        <v>1.8934533333333332</v>
      </c>
      <c r="BK876" s="4">
        <v>78.888888888888886</v>
      </c>
      <c r="BL876" s="15" t="s">
        <v>45</v>
      </c>
    </row>
    <row r="877" spans="1:64" x14ac:dyDescent="0.4">
      <c r="A877" s="13">
        <v>4</v>
      </c>
      <c r="B877" s="14">
        <v>0.88926036399963604</v>
      </c>
      <c r="C877" s="4">
        <v>17.100006999993003</v>
      </c>
      <c r="D877" s="15" t="s">
        <v>29</v>
      </c>
      <c r="F877" s="13">
        <v>4</v>
      </c>
      <c r="G877" s="14">
        <v>1.2593105263157895</v>
      </c>
      <c r="H877" s="4">
        <v>43.421052631578945</v>
      </c>
      <c r="I877" s="15" t="s">
        <v>53</v>
      </c>
      <c r="K877" s="13">
        <v>4</v>
      </c>
      <c r="L877" s="14">
        <v>0.82323789473684206</v>
      </c>
      <c r="M877" s="4">
        <v>20.578947368421051</v>
      </c>
      <c r="N877" s="15" t="s">
        <v>24</v>
      </c>
      <c r="P877" s="13">
        <v>4</v>
      </c>
      <c r="Q877" s="14">
        <v>1.2869172727272726</v>
      </c>
      <c r="R877" s="4">
        <v>91.909090909090907</v>
      </c>
      <c r="S877" s="15" t="s">
        <v>52</v>
      </c>
      <c r="U877" s="13">
        <v>4</v>
      </c>
      <c r="V877" s="14">
        <v>3.0661799999999997</v>
      </c>
      <c r="W877" s="4">
        <v>204.4</v>
      </c>
      <c r="X877" s="15" t="s">
        <v>50</v>
      </c>
      <c r="Z877" s="13">
        <v>4</v>
      </c>
      <c r="AA877" s="14">
        <v>0.96336000000000011</v>
      </c>
      <c r="AB877" s="4">
        <v>60.2</v>
      </c>
      <c r="AC877" s="15" t="s">
        <v>43</v>
      </c>
      <c r="AE877" s="13">
        <v>4</v>
      </c>
      <c r="AF877" s="14">
        <v>1.0982212605042017</v>
      </c>
      <c r="AG877" s="4">
        <v>24.957983193277311</v>
      </c>
      <c r="AH877" s="15" t="s">
        <v>22</v>
      </c>
      <c r="AJ877" s="13">
        <v>4</v>
      </c>
      <c r="AK877" s="14">
        <v>1.08006</v>
      </c>
      <c r="AL877" s="4">
        <v>37.24</v>
      </c>
      <c r="AM877" s="15" t="s">
        <v>46</v>
      </c>
      <c r="AO877" s="13">
        <v>4</v>
      </c>
      <c r="AP877" s="14">
        <v>0.96554384615384625</v>
      </c>
      <c r="AQ877" s="4">
        <v>68.953846153846158</v>
      </c>
      <c r="AR877" s="15" t="s">
        <v>90</v>
      </c>
      <c r="AT877" s="13">
        <v>4</v>
      </c>
      <c r="AU877" s="14">
        <v>1.2340226315789475</v>
      </c>
      <c r="AV877" s="4">
        <v>77.115789473684217</v>
      </c>
      <c r="AW877" s="15" t="s">
        <v>40</v>
      </c>
      <c r="AY877" s="13">
        <v>4</v>
      </c>
      <c r="AZ877" s="14">
        <v>0.94312999999999991</v>
      </c>
      <c r="BA877" s="4">
        <v>41</v>
      </c>
      <c r="BB877" s="15" t="s">
        <v>56</v>
      </c>
      <c r="BD877" s="13">
        <v>4</v>
      </c>
      <c r="BE877" s="14">
        <v>2.8281442857142856</v>
      </c>
      <c r="BF877" s="4">
        <v>122.95714285714286</v>
      </c>
      <c r="BG877" s="15" t="s">
        <v>19</v>
      </c>
      <c r="BI877" s="13">
        <v>4</v>
      </c>
      <c r="BJ877" s="14">
        <v>1.6571499999999999</v>
      </c>
      <c r="BK877" s="4">
        <v>59.179999999999993</v>
      </c>
      <c r="BL877" s="15" t="s">
        <v>52</v>
      </c>
    </row>
    <row r="878" spans="1:64" x14ac:dyDescent="0.4">
      <c r="A878" s="13">
        <v>5</v>
      </c>
      <c r="B878" s="14">
        <v>0.87606200000000001</v>
      </c>
      <c r="C878" s="4">
        <v>31.283999999999999</v>
      </c>
      <c r="D878" s="15" t="s">
        <v>54</v>
      </c>
      <c r="F878" s="13">
        <v>5</v>
      </c>
      <c r="G878" s="14">
        <v>1.2376800000000001</v>
      </c>
      <c r="H878" s="4">
        <v>82.5</v>
      </c>
      <c r="I878" s="15" t="s">
        <v>24</v>
      </c>
      <c r="K878" s="13">
        <v>5</v>
      </c>
      <c r="L878" s="14">
        <v>0.78327000000000002</v>
      </c>
      <c r="M878" s="20">
        <v>17.8</v>
      </c>
      <c r="N878" s="15" t="s">
        <v>107</v>
      </c>
      <c r="P878" s="13">
        <v>5</v>
      </c>
      <c r="Q878" s="14">
        <v>1.18059</v>
      </c>
      <c r="R878" s="4">
        <v>42.16</v>
      </c>
      <c r="S878" s="15" t="s">
        <v>60</v>
      </c>
      <c r="U878" s="13">
        <v>5</v>
      </c>
      <c r="V878" s="14">
        <v>2.35073</v>
      </c>
      <c r="W878" s="4">
        <v>102.2</v>
      </c>
      <c r="X878" s="15" t="s">
        <v>51</v>
      </c>
      <c r="Z878" s="13">
        <v>5</v>
      </c>
      <c r="AA878" s="14">
        <v>0.79363000000000006</v>
      </c>
      <c r="AB878" s="4">
        <v>28.34</v>
      </c>
      <c r="AC878" s="15" t="s">
        <v>29</v>
      </c>
      <c r="AE878" s="13">
        <v>5</v>
      </c>
      <c r="AF878" s="14">
        <v>1.06864038999961</v>
      </c>
      <c r="AG878" s="4">
        <v>13.700004999994999</v>
      </c>
      <c r="AH878" s="15" t="s">
        <v>29</v>
      </c>
      <c r="AJ878" s="13">
        <v>5</v>
      </c>
      <c r="AK878" s="14">
        <v>0.93318000000000001</v>
      </c>
      <c r="AL878" s="4">
        <v>62.2</v>
      </c>
      <c r="AM878" s="15" t="s">
        <v>40</v>
      </c>
      <c r="AO878" s="13">
        <v>5</v>
      </c>
      <c r="AP878" s="14">
        <v>0.963830321999678</v>
      </c>
      <c r="AQ878" s="4">
        <v>41.900013999986001</v>
      </c>
      <c r="AR878" s="15" t="s">
        <v>21</v>
      </c>
      <c r="AT878" s="13">
        <v>5</v>
      </c>
      <c r="AU878" s="14">
        <v>1.1887400000000001</v>
      </c>
      <c r="AV878" s="4">
        <v>56.6</v>
      </c>
      <c r="AW878" s="15" t="s">
        <v>83</v>
      </c>
      <c r="AY878" s="13">
        <v>5</v>
      </c>
      <c r="AZ878" s="14">
        <v>0.91205034199965795</v>
      </c>
      <c r="BA878" s="4">
        <v>16.000005999993999</v>
      </c>
      <c r="BB878" s="15" t="s">
        <v>67</v>
      </c>
      <c r="BD878" s="13">
        <v>5</v>
      </c>
      <c r="BE878" s="14">
        <v>2.7201199999999996</v>
      </c>
      <c r="BF878" s="4">
        <v>113.33333333333333</v>
      </c>
      <c r="BG878" s="15" t="s">
        <v>37</v>
      </c>
      <c r="BI878" s="13">
        <v>5</v>
      </c>
      <c r="BJ878" s="14">
        <v>1.598550287999712</v>
      </c>
      <c r="BK878" s="4">
        <v>88.800015999983998</v>
      </c>
      <c r="BL878" s="15" t="s">
        <v>23</v>
      </c>
    </row>
    <row r="879" spans="1:64" x14ac:dyDescent="0.4">
      <c r="A879" s="13">
        <v>6</v>
      </c>
      <c r="B879" s="14">
        <v>0.81928819672131148</v>
      </c>
      <c r="C879" s="20">
        <v>8.6237704918032794</v>
      </c>
      <c r="D879" s="15" t="s">
        <v>52</v>
      </c>
      <c r="F879" s="13">
        <v>6</v>
      </c>
      <c r="G879" s="14">
        <v>1.1544425</v>
      </c>
      <c r="H879" s="4">
        <v>50.1875</v>
      </c>
      <c r="I879" s="15" t="s">
        <v>51</v>
      </c>
      <c r="K879" s="13">
        <v>6</v>
      </c>
      <c r="L879" s="14">
        <v>0.73371000000000008</v>
      </c>
      <c r="M879" s="4">
        <v>26.2</v>
      </c>
      <c r="N879" s="15" t="s">
        <v>31</v>
      </c>
      <c r="P879" s="13">
        <v>6</v>
      </c>
      <c r="Q879" s="14">
        <v>1.1266802849997148</v>
      </c>
      <c r="R879" s="4">
        <v>75.100018999980989</v>
      </c>
      <c r="S879" s="15" t="s">
        <v>36</v>
      </c>
      <c r="U879" s="13">
        <v>6</v>
      </c>
      <c r="V879" s="14">
        <v>2.2385999999999999</v>
      </c>
      <c r="W879" s="4">
        <v>93.27</v>
      </c>
      <c r="X879" s="15" t="s">
        <v>43</v>
      </c>
      <c r="Z879" s="13">
        <v>6</v>
      </c>
      <c r="AA879" s="14">
        <v>0.76169000000000009</v>
      </c>
      <c r="AB879" s="4">
        <v>22.4</v>
      </c>
      <c r="AC879" s="15" t="s">
        <v>34</v>
      </c>
      <c r="AE879" s="13">
        <v>6</v>
      </c>
      <c r="AF879" s="14">
        <v>1.0249203119996879</v>
      </c>
      <c r="AG879" s="4">
        <v>42.700012999987003</v>
      </c>
      <c r="AH879" s="15" t="s">
        <v>21</v>
      </c>
      <c r="AJ879" s="13">
        <v>6</v>
      </c>
      <c r="AK879" s="14">
        <v>0.88771</v>
      </c>
      <c r="AL879" s="4">
        <v>31.7</v>
      </c>
      <c r="AM879" s="15" t="s">
        <v>63</v>
      </c>
      <c r="AO879" s="13">
        <v>6</v>
      </c>
      <c r="AP879" s="14">
        <v>0.87650352941176468</v>
      </c>
      <c r="AQ879" s="4">
        <v>21.910588235294117</v>
      </c>
      <c r="AR879" s="15" t="s">
        <v>23</v>
      </c>
      <c r="AT879" s="13">
        <v>6</v>
      </c>
      <c r="AU879" s="14">
        <v>1.12155</v>
      </c>
      <c r="AV879" s="4">
        <v>62.3</v>
      </c>
      <c r="AW879" s="15" t="s">
        <v>46</v>
      </c>
      <c r="AY879" s="13">
        <v>6</v>
      </c>
      <c r="AZ879" s="14">
        <v>0.80944384615384612</v>
      </c>
      <c r="BA879" s="4">
        <v>57.803846153846152</v>
      </c>
      <c r="BB879" s="15" t="s">
        <v>40</v>
      </c>
      <c r="BD879" s="13">
        <v>6</v>
      </c>
      <c r="BE879" s="14">
        <v>2.4844400000000002</v>
      </c>
      <c r="BF879" s="4">
        <v>118.3</v>
      </c>
      <c r="BG879" s="15" t="s">
        <v>39</v>
      </c>
      <c r="BI879" s="13">
        <v>6</v>
      </c>
      <c r="BJ879" s="14">
        <v>1.2478903399996601</v>
      </c>
      <c r="BK879" s="4">
        <v>36.700009999990002</v>
      </c>
      <c r="BL879" s="15" t="s">
        <v>41</v>
      </c>
    </row>
    <row r="880" spans="1:64" x14ac:dyDescent="0.4">
      <c r="A880" s="13">
        <v>7</v>
      </c>
      <c r="B880" s="14">
        <v>0.80849896551724132</v>
      </c>
      <c r="C880" s="4">
        <v>53.887931034482762</v>
      </c>
      <c r="D880" s="15" t="s">
        <v>47</v>
      </c>
      <c r="F880" s="13">
        <v>7</v>
      </c>
      <c r="G880" s="14">
        <v>1.15377</v>
      </c>
      <c r="H880" s="4">
        <v>72.099999999999994</v>
      </c>
      <c r="I880" s="15" t="s">
        <v>68</v>
      </c>
      <c r="K880" s="13">
        <v>7</v>
      </c>
      <c r="L880" s="14">
        <v>0.72202999999999995</v>
      </c>
      <c r="M880" s="4">
        <v>7.6</v>
      </c>
      <c r="N880" s="15" t="s">
        <v>35</v>
      </c>
      <c r="P880" s="13">
        <v>7</v>
      </c>
      <c r="Q880" s="14">
        <v>1.1007845454545453</v>
      </c>
      <c r="R880" s="4">
        <v>47.854545454545452</v>
      </c>
      <c r="S880" s="15" t="s">
        <v>39</v>
      </c>
      <c r="U880" s="13">
        <v>7</v>
      </c>
      <c r="V880" s="14">
        <v>2.0413400000000004</v>
      </c>
      <c r="W880" s="4">
        <v>97.2</v>
      </c>
      <c r="X880" s="15" t="s">
        <v>40</v>
      </c>
      <c r="Z880" s="13">
        <v>7</v>
      </c>
      <c r="AA880" s="14">
        <v>0.74002000000000001</v>
      </c>
      <c r="AB880" s="20">
        <v>5</v>
      </c>
      <c r="AC880" s="15" t="s">
        <v>42</v>
      </c>
      <c r="AE880" s="13">
        <v>7</v>
      </c>
      <c r="AF880" s="14">
        <v>1.0171183833718245</v>
      </c>
      <c r="AG880" s="4">
        <v>6.8722863741339495</v>
      </c>
      <c r="AH880" s="15" t="s">
        <v>54</v>
      </c>
      <c r="AJ880" s="13">
        <v>7</v>
      </c>
      <c r="AK880" s="14">
        <v>0.88371636363636363</v>
      </c>
      <c r="AL880" s="4">
        <v>22.09090909090909</v>
      </c>
      <c r="AM880" s="15" t="s">
        <v>29</v>
      </c>
      <c r="AO880" s="13">
        <v>7</v>
      </c>
      <c r="AP880" s="14">
        <v>0.86423399999999995</v>
      </c>
      <c r="AQ880" s="20">
        <v>25.415999999999997</v>
      </c>
      <c r="AR880" s="15" t="s">
        <v>63</v>
      </c>
      <c r="AT880" s="13">
        <v>7</v>
      </c>
      <c r="AU880" s="14">
        <v>1.0692842105263158</v>
      </c>
      <c r="AV880" s="4">
        <v>36.868421052631582</v>
      </c>
      <c r="AW880" s="15" t="s">
        <v>23</v>
      </c>
      <c r="AY880" s="13">
        <v>7</v>
      </c>
      <c r="AZ880" s="14">
        <v>0.79079190476190475</v>
      </c>
      <c r="BA880" s="20">
        <v>8.3238095238095244</v>
      </c>
      <c r="BB880" s="15" t="s">
        <v>153</v>
      </c>
      <c r="BD880" s="13">
        <v>7</v>
      </c>
      <c r="BE880" s="14">
        <v>2.2465699999999997</v>
      </c>
      <c r="BF880" s="4">
        <v>140.4</v>
      </c>
      <c r="BG880" s="15" t="s">
        <v>35</v>
      </c>
      <c r="BI880" s="13">
        <v>7</v>
      </c>
      <c r="BJ880" s="14">
        <v>1.2324603639996359</v>
      </c>
      <c r="BK880" s="4">
        <v>23.700006999993001</v>
      </c>
      <c r="BL880" s="15" t="s">
        <v>49</v>
      </c>
    </row>
    <row r="881" spans="1:64" x14ac:dyDescent="0.4">
      <c r="A881" s="13">
        <v>8</v>
      </c>
      <c r="B881" s="14">
        <v>0.72084405405405416</v>
      </c>
      <c r="C881" s="4">
        <v>21.19864864864865</v>
      </c>
      <c r="D881" s="15" t="s">
        <v>64</v>
      </c>
      <c r="F881" s="13">
        <v>8</v>
      </c>
      <c r="G881" s="14">
        <v>1.1383400000000001</v>
      </c>
      <c r="H881" s="4">
        <v>54.2</v>
      </c>
      <c r="I881" s="15" t="s">
        <v>50</v>
      </c>
      <c r="K881" s="13">
        <v>8</v>
      </c>
      <c r="L881" s="14">
        <v>0.72043999999999997</v>
      </c>
      <c r="M881" s="4">
        <v>34.299999999999997</v>
      </c>
      <c r="N881" s="15" t="s">
        <v>66</v>
      </c>
      <c r="P881" s="13">
        <v>8</v>
      </c>
      <c r="Q881" s="14">
        <v>1.0433700000000001</v>
      </c>
      <c r="R881" s="4">
        <v>65.2</v>
      </c>
      <c r="S881" s="15" t="s">
        <v>40</v>
      </c>
      <c r="U881" s="13">
        <v>8</v>
      </c>
      <c r="V881" s="14">
        <v>1.9513500000000001</v>
      </c>
      <c r="W881" s="4">
        <v>108.4</v>
      </c>
      <c r="X881" s="15" t="s">
        <v>33</v>
      </c>
      <c r="Z881" s="13">
        <v>8</v>
      </c>
      <c r="AA881" s="14">
        <v>0.73783862068965522</v>
      </c>
      <c r="AB881" s="4">
        <v>18.443965517241381</v>
      </c>
      <c r="AC881" s="15" t="s">
        <v>22</v>
      </c>
      <c r="AE881" s="13">
        <v>8</v>
      </c>
      <c r="AF881" s="14">
        <v>0.95208000000000004</v>
      </c>
      <c r="AG881" s="4">
        <v>23.8</v>
      </c>
      <c r="AH881" s="15" t="s">
        <v>58</v>
      </c>
      <c r="AJ881" s="13">
        <v>8</v>
      </c>
      <c r="AK881" s="14">
        <v>0.87852000000000008</v>
      </c>
      <c r="AL881" s="4">
        <v>36.6</v>
      </c>
      <c r="AM881" s="15" t="s">
        <v>19</v>
      </c>
      <c r="AO881" s="13">
        <v>8</v>
      </c>
      <c r="AP881" s="14">
        <v>0.84259285714285725</v>
      </c>
      <c r="AQ881" s="4">
        <v>52.651428571428575</v>
      </c>
      <c r="AR881" s="15" t="s">
        <v>57</v>
      </c>
      <c r="AT881" s="13">
        <v>8</v>
      </c>
      <c r="AU881" s="14">
        <v>1.0076284210526314</v>
      </c>
      <c r="AV881" s="4">
        <v>19.376315789473683</v>
      </c>
      <c r="AW881" s="15" t="s">
        <v>32</v>
      </c>
      <c r="AY881" s="13">
        <v>8</v>
      </c>
      <c r="AZ881" s="14">
        <v>0.78018751412429377</v>
      </c>
      <c r="BA881" s="4">
        <v>17.72994350282486</v>
      </c>
      <c r="BB881" s="15" t="s">
        <v>128</v>
      </c>
      <c r="BD881" s="13">
        <v>8</v>
      </c>
      <c r="BE881" s="14">
        <v>2.1822433333333335</v>
      </c>
      <c r="BF881" s="4">
        <v>77.933333333333337</v>
      </c>
      <c r="BG881" s="15" t="s">
        <v>50</v>
      </c>
      <c r="BI881" s="13">
        <v>8</v>
      </c>
      <c r="BJ881" s="14">
        <v>1.2082149999999998</v>
      </c>
      <c r="BK881" s="4">
        <v>86.287499999999994</v>
      </c>
      <c r="BL881" s="15" t="s">
        <v>33</v>
      </c>
    </row>
    <row r="882" spans="1:64" x14ac:dyDescent="0.4">
      <c r="A882" s="13">
        <v>9</v>
      </c>
      <c r="B882" s="14">
        <v>0.69086999999999998</v>
      </c>
      <c r="C882" s="4">
        <v>15.7</v>
      </c>
      <c r="D882" s="15" t="s">
        <v>43</v>
      </c>
      <c r="F882" s="13">
        <v>9</v>
      </c>
      <c r="G882" s="14">
        <v>1.12016</v>
      </c>
      <c r="H882" s="4">
        <v>70</v>
      </c>
      <c r="I882" s="15" t="s">
        <v>87</v>
      </c>
      <c r="K882" s="13">
        <v>9</v>
      </c>
      <c r="L882" s="14">
        <v>0.70706826086956531</v>
      </c>
      <c r="M882" s="4">
        <v>50.491304347826087</v>
      </c>
      <c r="N882" s="15" t="s">
        <v>50</v>
      </c>
      <c r="P882" s="13">
        <v>9</v>
      </c>
      <c r="Q882" s="14">
        <v>1.0131046153846153</v>
      </c>
      <c r="R882" s="4">
        <v>42.207692307692305</v>
      </c>
      <c r="S882" s="15" t="s">
        <v>23</v>
      </c>
      <c r="U882" s="13">
        <v>9</v>
      </c>
      <c r="V882" s="14">
        <v>1.7345600000000001</v>
      </c>
      <c r="W882" s="4">
        <v>108.4</v>
      </c>
      <c r="X882" s="15" t="s">
        <v>33</v>
      </c>
      <c r="Z882" s="13">
        <v>9</v>
      </c>
      <c r="AA882" s="14">
        <v>0.65534000000000003</v>
      </c>
      <c r="AB882" s="4">
        <v>31.2</v>
      </c>
      <c r="AC882" s="15" t="s">
        <v>24</v>
      </c>
      <c r="AE882" s="13">
        <v>9</v>
      </c>
      <c r="AF882" s="14">
        <v>0.94939027999971992</v>
      </c>
      <c r="AG882" s="4">
        <v>67.800019999979995</v>
      </c>
      <c r="AH882" s="15" t="s">
        <v>34</v>
      </c>
      <c r="AJ882" s="13">
        <v>9</v>
      </c>
      <c r="AK882" s="14">
        <v>0.85804000000000002</v>
      </c>
      <c r="AL882" s="20">
        <v>11</v>
      </c>
      <c r="AM882" s="15" t="s">
        <v>39</v>
      </c>
      <c r="AO882" s="13">
        <v>9</v>
      </c>
      <c r="AP882" s="14">
        <v>0.84232499999999999</v>
      </c>
      <c r="AQ882" s="4">
        <v>46.787500000000001</v>
      </c>
      <c r="AR882" s="15" t="s">
        <v>20</v>
      </c>
      <c r="AT882" s="13">
        <v>9</v>
      </c>
      <c r="AU882" s="14">
        <v>0.94529000000000007</v>
      </c>
      <c r="AV882" s="4">
        <v>27.8</v>
      </c>
      <c r="AW882" s="15" t="s">
        <v>53</v>
      </c>
      <c r="AY882" s="13">
        <v>9</v>
      </c>
      <c r="AZ882" s="14">
        <v>0.76760929577464776</v>
      </c>
      <c r="BA882" s="4">
        <v>14.76056338028169</v>
      </c>
      <c r="BB882" s="15" t="s">
        <v>68</v>
      </c>
      <c r="BD882" s="13">
        <v>9</v>
      </c>
      <c r="BE882" s="14">
        <v>2.0241600000000002</v>
      </c>
      <c r="BF882" s="4">
        <v>126.5</v>
      </c>
      <c r="BG882" s="15" t="s">
        <v>54</v>
      </c>
      <c r="BI882" s="13">
        <v>9</v>
      </c>
      <c r="BJ882" s="14">
        <v>1.13937</v>
      </c>
      <c r="BK882" s="4">
        <v>71.2</v>
      </c>
      <c r="BL882" s="15" t="s">
        <v>35</v>
      </c>
    </row>
    <row r="883" spans="1:64" x14ac:dyDescent="0.4">
      <c r="A883" s="13">
        <v>10</v>
      </c>
      <c r="B883" s="14">
        <v>0.68253863636363632</v>
      </c>
      <c r="C883" s="4">
        <v>11.973484848484848</v>
      </c>
      <c r="D883" s="15" t="s">
        <v>41</v>
      </c>
      <c r="F883" s="13">
        <v>10</v>
      </c>
      <c r="G883" s="14">
        <v>1.0233527272727274</v>
      </c>
      <c r="H883" s="4">
        <v>25.581818181818182</v>
      </c>
      <c r="I883" s="15" t="s">
        <v>88</v>
      </c>
      <c r="K883" s="13">
        <v>10</v>
      </c>
      <c r="L883" s="14">
        <v>0.68644000000000005</v>
      </c>
      <c r="M883" s="4">
        <v>8.8000000000000007</v>
      </c>
      <c r="N883" s="15" t="s">
        <v>57</v>
      </c>
      <c r="P883" s="13">
        <v>10</v>
      </c>
      <c r="Q883" s="14">
        <v>0.98358473684210534</v>
      </c>
      <c r="R883" s="4">
        <v>28.926315789473684</v>
      </c>
      <c r="S883" s="15" t="s">
        <v>54</v>
      </c>
      <c r="U883" s="13">
        <v>10</v>
      </c>
      <c r="V883" s="14">
        <v>1.6773100000000001</v>
      </c>
      <c r="W883" s="4">
        <v>59.9</v>
      </c>
      <c r="X883" s="15" t="s">
        <v>35</v>
      </c>
      <c r="Z883" s="13">
        <v>10</v>
      </c>
      <c r="AA883" s="14">
        <v>0.63612000000000002</v>
      </c>
      <c r="AB883" s="4">
        <v>26.5</v>
      </c>
      <c r="AC883" s="15" t="s">
        <v>28</v>
      </c>
      <c r="AE883" s="13">
        <v>10</v>
      </c>
      <c r="AF883" s="14">
        <v>0.94577028799971208</v>
      </c>
      <c r="AG883" s="4">
        <v>59.100017999982001</v>
      </c>
      <c r="AH883" s="15" t="s">
        <v>36</v>
      </c>
      <c r="AJ883" s="13">
        <v>10</v>
      </c>
      <c r="AK883" s="14">
        <v>0.81432882352941161</v>
      </c>
      <c r="AL883" s="4">
        <v>18.505882352941175</v>
      </c>
      <c r="AM883" s="15" t="s">
        <v>51</v>
      </c>
      <c r="AO883" s="13">
        <v>10</v>
      </c>
      <c r="AP883" s="14">
        <v>0.8417246153846154</v>
      </c>
      <c r="AQ883" s="4">
        <v>29.021538461538462</v>
      </c>
      <c r="AR883" s="15" t="s">
        <v>55</v>
      </c>
      <c r="AT883" s="13">
        <v>10</v>
      </c>
      <c r="AU883" s="14">
        <v>0.91783032199967796</v>
      </c>
      <c r="AV883" s="4">
        <v>39.900013999986001</v>
      </c>
      <c r="AW883" s="15" t="s">
        <v>27</v>
      </c>
      <c r="AY883" s="13">
        <v>10</v>
      </c>
      <c r="AZ883" s="14">
        <v>0.7591679069767443</v>
      </c>
      <c r="BA883" s="4">
        <v>36.144186046511628</v>
      </c>
      <c r="BB883" s="15" t="s">
        <v>132</v>
      </c>
      <c r="BD883" s="13">
        <v>10</v>
      </c>
      <c r="BE883" s="14">
        <v>1.8457428571428574</v>
      </c>
      <c r="BF883" s="4">
        <v>63.642857142857146</v>
      </c>
      <c r="BG883" s="15" t="s">
        <v>63</v>
      </c>
      <c r="BI883" s="13">
        <v>10</v>
      </c>
      <c r="BJ883" s="14">
        <v>1.1076403899996099</v>
      </c>
      <c r="BK883" s="4">
        <v>14.200004999994999</v>
      </c>
      <c r="BL883" s="15" t="s">
        <v>48</v>
      </c>
    </row>
    <row r="884" spans="1:64" x14ac:dyDescent="0.4">
      <c r="A884" s="13">
        <v>11</v>
      </c>
      <c r="B884" s="14">
        <v>0.66008</v>
      </c>
      <c r="C884" s="4">
        <v>16.5</v>
      </c>
      <c r="D884" s="15" t="s">
        <v>61</v>
      </c>
      <c r="F884" s="13">
        <v>11</v>
      </c>
      <c r="G884" s="14">
        <v>1.0076703519996479</v>
      </c>
      <c r="H884" s="4">
        <v>22.900007999991999</v>
      </c>
      <c r="I884" s="15" t="s">
        <v>42</v>
      </c>
      <c r="K884" s="13">
        <v>11</v>
      </c>
      <c r="L884" s="14">
        <v>0.68552999999999997</v>
      </c>
      <c r="M884" s="4">
        <v>29.8</v>
      </c>
      <c r="N884" s="15" t="s">
        <v>48</v>
      </c>
      <c r="P884" s="13">
        <v>11</v>
      </c>
      <c r="Q884" s="14">
        <v>0.83726</v>
      </c>
      <c r="R884" s="4">
        <v>16.100000000000001</v>
      </c>
      <c r="S884" s="15" t="s">
        <v>43</v>
      </c>
      <c r="U884" s="13">
        <v>11</v>
      </c>
      <c r="V884" s="14">
        <v>1.1331669811320757</v>
      </c>
      <c r="W884" s="4">
        <v>19.879245283018868</v>
      </c>
      <c r="X884" s="15" t="s">
        <v>28</v>
      </c>
      <c r="Z884" s="13">
        <v>11</v>
      </c>
      <c r="AA884" s="14">
        <v>0.63262999999999991</v>
      </c>
      <c r="AB884" s="4">
        <v>27.5</v>
      </c>
      <c r="AC884" s="15" t="s">
        <v>26</v>
      </c>
      <c r="AE884" s="13">
        <v>11</v>
      </c>
      <c r="AF884" s="14">
        <v>0.901950287999712</v>
      </c>
      <c r="AG884" s="4">
        <v>50.100015999984002</v>
      </c>
      <c r="AH884" s="15" t="s">
        <v>19</v>
      </c>
      <c r="AJ884" s="13">
        <v>11</v>
      </c>
      <c r="AK884" s="14">
        <v>0.80589000000000011</v>
      </c>
      <c r="AL884" s="4">
        <v>23.7</v>
      </c>
      <c r="AM884" s="15" t="s">
        <v>54</v>
      </c>
      <c r="AO884" s="13">
        <v>11</v>
      </c>
      <c r="AP884" s="14">
        <v>0.75844004184100422</v>
      </c>
      <c r="AQ884" s="4">
        <v>7.98326359832636</v>
      </c>
      <c r="AR884" s="15" t="s">
        <v>66</v>
      </c>
      <c r="AT884" s="13">
        <v>11</v>
      </c>
      <c r="AU884" s="14">
        <v>0.85872000000000004</v>
      </c>
      <c r="AV884" s="4">
        <v>35.774999999999999</v>
      </c>
      <c r="AW884" s="15" t="s">
        <v>30</v>
      </c>
      <c r="AY884" s="13">
        <v>11</v>
      </c>
      <c r="AZ884" s="14">
        <v>0.73601702970297023</v>
      </c>
      <c r="BA884" s="4">
        <v>30.662376237623761</v>
      </c>
      <c r="BB884" s="15" t="s">
        <v>46</v>
      </c>
      <c r="BD884" s="13">
        <v>11</v>
      </c>
      <c r="BE884" s="14">
        <v>1.4154614285714284</v>
      </c>
      <c r="BF884" s="4">
        <v>41.628571428571426</v>
      </c>
      <c r="BG884" s="15" t="s">
        <v>28</v>
      </c>
      <c r="BI884" s="13">
        <v>11</v>
      </c>
      <c r="BJ884" s="14">
        <v>1.0981800000000002</v>
      </c>
      <c r="BK884" s="4">
        <v>73.2</v>
      </c>
      <c r="BL884" s="15" t="s">
        <v>42</v>
      </c>
    </row>
    <row r="885" spans="1:64" x14ac:dyDescent="0.4">
      <c r="A885" s="13">
        <v>12</v>
      </c>
      <c r="B885" s="14">
        <v>0.64677529411764711</v>
      </c>
      <c r="C885" s="4">
        <v>30.792156862745099</v>
      </c>
      <c r="D885" s="15" t="s">
        <v>33</v>
      </c>
      <c r="F885" s="13">
        <v>12</v>
      </c>
      <c r="G885" s="14">
        <v>0.94645999999999986</v>
      </c>
      <c r="H885" s="4">
        <v>18.2</v>
      </c>
      <c r="I885" s="15" t="s">
        <v>30</v>
      </c>
      <c r="K885" s="13">
        <v>12</v>
      </c>
      <c r="L885" s="14">
        <v>0.65785421052631587</v>
      </c>
      <c r="M885" s="4">
        <v>41.10526315789474</v>
      </c>
      <c r="N885" s="15" t="s">
        <v>89</v>
      </c>
      <c r="P885" s="13">
        <v>12</v>
      </c>
      <c r="Q885" s="14">
        <v>0.83607999999999993</v>
      </c>
      <c r="R885" s="4">
        <v>20.9</v>
      </c>
      <c r="S885" s="15" t="s">
        <v>46</v>
      </c>
      <c r="U885" s="13">
        <v>12</v>
      </c>
      <c r="V885" s="14">
        <v>1.1262314285714286</v>
      </c>
      <c r="W885" s="4">
        <v>21.657142857142858</v>
      </c>
      <c r="X885" s="15" t="s">
        <v>30</v>
      </c>
      <c r="Z885" s="13">
        <v>12</v>
      </c>
      <c r="AA885" s="14">
        <v>0.60651826086956528</v>
      </c>
      <c r="AB885" s="4">
        <v>7.77536231884058</v>
      </c>
      <c r="AC885" s="15" t="s">
        <v>36</v>
      </c>
      <c r="AE885" s="13">
        <v>12</v>
      </c>
      <c r="AF885" s="14">
        <v>0.78095000000000003</v>
      </c>
      <c r="AG885" s="4">
        <v>13.7</v>
      </c>
      <c r="AH885" s="15" t="s">
        <v>38</v>
      </c>
      <c r="AJ885" s="13">
        <v>12</v>
      </c>
      <c r="AK885" s="14">
        <v>0.79247727272727264</v>
      </c>
      <c r="AL885" s="4">
        <v>44.018181818181816</v>
      </c>
      <c r="AM885" s="15" t="s">
        <v>33</v>
      </c>
      <c r="AO885" s="13">
        <v>12</v>
      </c>
      <c r="AP885" s="14">
        <v>0.74491033599966416</v>
      </c>
      <c r="AQ885" s="4">
        <v>26.600011999988002</v>
      </c>
      <c r="AR885" s="15" t="s">
        <v>27</v>
      </c>
      <c r="AT885" s="13">
        <v>12</v>
      </c>
      <c r="AU885" s="14">
        <v>0.83367595744680856</v>
      </c>
      <c r="AV885" s="4">
        <v>29.770212765957446</v>
      </c>
      <c r="AW885" s="15" t="s">
        <v>39</v>
      </c>
      <c r="AY885" s="13">
        <v>12</v>
      </c>
      <c r="AZ885" s="14">
        <v>0.72116567567567569</v>
      </c>
      <c r="BA885" s="4">
        <v>21.208108108108107</v>
      </c>
      <c r="BB885" s="15" t="s">
        <v>23</v>
      </c>
      <c r="BD885" s="13">
        <v>12</v>
      </c>
      <c r="BE885" s="14">
        <v>1.1544400000000001</v>
      </c>
      <c r="BF885" s="4">
        <v>14.8</v>
      </c>
      <c r="BG885" s="15" t="s">
        <v>30</v>
      </c>
      <c r="BI885" s="13">
        <v>12</v>
      </c>
      <c r="BJ885" s="14">
        <v>1.0745585714285715</v>
      </c>
      <c r="BK885" s="4">
        <v>46.714285714285715</v>
      </c>
      <c r="BL885" s="15" t="s">
        <v>68</v>
      </c>
    </row>
    <row r="886" spans="1:64" x14ac:dyDescent="0.4">
      <c r="A886" s="13">
        <v>13</v>
      </c>
      <c r="B886" s="14">
        <v>0.64564368421052643</v>
      </c>
      <c r="C886" s="4">
        <v>40.342105263157897</v>
      </c>
      <c r="D886" s="15" t="s">
        <v>25</v>
      </c>
      <c r="F886" s="13">
        <v>13</v>
      </c>
      <c r="G886" s="14">
        <v>0.9241100000000001</v>
      </c>
      <c r="H886" s="20">
        <v>33</v>
      </c>
      <c r="I886" s="15" t="s">
        <v>48</v>
      </c>
      <c r="K886" s="13">
        <v>13</v>
      </c>
      <c r="L886" s="14">
        <v>0.64455028799971192</v>
      </c>
      <c r="M886" s="4">
        <v>35.800015999983998</v>
      </c>
      <c r="N886" s="15" t="s">
        <v>130</v>
      </c>
      <c r="P886" s="13">
        <v>13</v>
      </c>
      <c r="Q886" s="14">
        <v>0.80527000000000004</v>
      </c>
      <c r="R886" s="4">
        <v>18.3</v>
      </c>
      <c r="S886" s="15" t="s">
        <v>32</v>
      </c>
      <c r="U886" s="13">
        <v>13</v>
      </c>
      <c r="V886" s="14">
        <v>0.85208000000000006</v>
      </c>
      <c r="W886" s="4">
        <v>21.3</v>
      </c>
      <c r="X886" s="15" t="s">
        <v>21</v>
      </c>
      <c r="Z886" s="13">
        <v>13</v>
      </c>
      <c r="AA886" s="14">
        <v>0.57719999999999994</v>
      </c>
      <c r="AB886" s="4">
        <v>19.899999999999999</v>
      </c>
      <c r="AC886" s="15" t="s">
        <v>27</v>
      </c>
      <c r="AE886" s="13">
        <v>13</v>
      </c>
      <c r="AF886" s="14">
        <v>0.73187455958549219</v>
      </c>
      <c r="AG886" s="4">
        <v>7.7036269430051814</v>
      </c>
      <c r="AH886" s="15" t="s">
        <v>35</v>
      </c>
      <c r="AJ886" s="13">
        <v>13</v>
      </c>
      <c r="AK886" s="14">
        <v>0.77831600000000001</v>
      </c>
      <c r="AL886" s="4">
        <v>37.055999999999997</v>
      </c>
      <c r="AM886" s="15" t="s">
        <v>38</v>
      </c>
      <c r="AO886" s="13">
        <v>13</v>
      </c>
      <c r="AP886" s="14">
        <v>0.74365999999999999</v>
      </c>
      <c r="AQ886" s="4">
        <v>14.3</v>
      </c>
      <c r="AR886" s="15" t="s">
        <v>94</v>
      </c>
      <c r="AT886" s="13">
        <v>13</v>
      </c>
      <c r="AU886" s="14">
        <v>0.72289481481481477</v>
      </c>
      <c r="AV886" s="4">
        <v>18.07037037037037</v>
      </c>
      <c r="AW886" s="15" t="s">
        <v>28</v>
      </c>
      <c r="AY886" s="13">
        <v>13</v>
      </c>
      <c r="AZ886" s="14">
        <v>0.68657000000000001</v>
      </c>
      <c r="BA886" s="4">
        <v>42.9</v>
      </c>
      <c r="BB886" s="15" t="s">
        <v>61</v>
      </c>
      <c r="BD886" s="13">
        <v>13</v>
      </c>
      <c r="BE886" s="14">
        <v>1.1012900000000001</v>
      </c>
      <c r="BF886" s="4">
        <v>19.32</v>
      </c>
      <c r="BG886" s="15" t="s">
        <v>51</v>
      </c>
      <c r="BI886" s="13">
        <v>13</v>
      </c>
      <c r="BJ886" s="14">
        <v>1.0164703519996481</v>
      </c>
      <c r="BK886" s="4">
        <v>23.100007999992002</v>
      </c>
      <c r="BL886" s="15" t="s">
        <v>19</v>
      </c>
    </row>
    <row r="887" spans="1:64" x14ac:dyDescent="0.4">
      <c r="A887" s="13">
        <v>14</v>
      </c>
      <c r="B887" s="14">
        <v>0.62343000000000004</v>
      </c>
      <c r="C887" s="4">
        <v>27.1</v>
      </c>
      <c r="D887" s="15" t="s">
        <v>32</v>
      </c>
      <c r="F887" s="13">
        <v>14</v>
      </c>
      <c r="G887" s="14">
        <v>0.88925034199965802</v>
      </c>
      <c r="H887" s="4">
        <v>15.600005999994</v>
      </c>
      <c r="I887" s="15" t="s">
        <v>34</v>
      </c>
      <c r="K887" s="13">
        <v>14</v>
      </c>
      <c r="L887" s="14">
        <v>0.64068000000000003</v>
      </c>
      <c r="M887" s="4">
        <v>42.7</v>
      </c>
      <c r="N887" s="15" t="s">
        <v>56</v>
      </c>
      <c r="P887" s="13">
        <v>14</v>
      </c>
      <c r="Q887" s="14">
        <v>0.77224000000000004</v>
      </c>
      <c r="R887" s="4">
        <v>9.9</v>
      </c>
      <c r="S887" s="15" t="s">
        <v>28</v>
      </c>
      <c r="U887" s="13">
        <v>14</v>
      </c>
      <c r="V887" s="14">
        <v>0.76452333333333344</v>
      </c>
      <c r="W887" s="4">
        <v>22.483333333333334</v>
      </c>
      <c r="X887" s="15" t="s">
        <v>29</v>
      </c>
      <c r="Z887" s="13">
        <v>14</v>
      </c>
      <c r="AA887" s="14">
        <v>0.56528</v>
      </c>
      <c r="AB887" s="4">
        <v>5.95</v>
      </c>
      <c r="AC887" s="15" t="s">
        <v>35</v>
      </c>
      <c r="AE887" s="13">
        <v>14</v>
      </c>
      <c r="AF887" s="14">
        <v>0.72800000000000009</v>
      </c>
      <c r="AG887" s="4">
        <v>25.1</v>
      </c>
      <c r="AH887" s="15" t="s">
        <v>24</v>
      </c>
      <c r="AJ887" s="13">
        <v>14</v>
      </c>
      <c r="AK887" s="14">
        <v>0.76411789473684222</v>
      </c>
      <c r="AL887" s="4">
        <v>47.747368421052634</v>
      </c>
      <c r="AM887" s="15" t="s">
        <v>26</v>
      </c>
      <c r="AO887" s="13">
        <v>14</v>
      </c>
      <c r="AP887" s="14">
        <v>0.71204000000000001</v>
      </c>
      <c r="AQ887" s="4">
        <v>33.9</v>
      </c>
      <c r="AR887" s="15" t="s">
        <v>61</v>
      </c>
      <c r="AT887" s="13">
        <v>14</v>
      </c>
      <c r="AU887" s="14">
        <v>0.64729173228346459</v>
      </c>
      <c r="AV887" s="4">
        <v>11.355118110236221</v>
      </c>
      <c r="AW887" s="15" t="s">
        <v>33</v>
      </c>
      <c r="AY887" s="13">
        <v>14</v>
      </c>
      <c r="AZ887" s="14">
        <v>0.65506526315789482</v>
      </c>
      <c r="BA887" s="4">
        <v>40.931578947368422</v>
      </c>
      <c r="BB887" s="15" t="s">
        <v>48</v>
      </c>
      <c r="BD887" s="13">
        <v>14</v>
      </c>
      <c r="BE887" s="14">
        <v>1.05566</v>
      </c>
      <c r="BF887" s="4">
        <v>20.3</v>
      </c>
      <c r="BG887" s="15" t="s">
        <v>26</v>
      </c>
      <c r="BI887" s="13">
        <v>14</v>
      </c>
      <c r="BJ887" s="14">
        <v>0.96253750000000005</v>
      </c>
      <c r="BK887" s="4">
        <v>33.1875</v>
      </c>
      <c r="BL887" s="15" t="s">
        <v>22</v>
      </c>
    </row>
    <row r="888" spans="1:64" x14ac:dyDescent="0.4">
      <c r="A888" s="13">
        <v>15</v>
      </c>
      <c r="B888" s="14">
        <v>0.60315028799971193</v>
      </c>
      <c r="C888" s="4">
        <v>33.500015999984001</v>
      </c>
      <c r="D888" s="18" t="s">
        <v>60</v>
      </c>
      <c r="F888" s="13">
        <v>15</v>
      </c>
      <c r="G888" s="14">
        <v>0.83463999999999994</v>
      </c>
      <c r="H888" s="4">
        <v>10.7</v>
      </c>
      <c r="I888" s="18" t="s">
        <v>32</v>
      </c>
      <c r="K888" s="13">
        <v>15</v>
      </c>
      <c r="L888" s="14">
        <v>0.63852000000000009</v>
      </c>
      <c r="M888" s="4">
        <v>26.6</v>
      </c>
      <c r="N888" s="18" t="s">
        <v>90</v>
      </c>
      <c r="P888" s="13">
        <v>15</v>
      </c>
      <c r="Q888" s="14">
        <v>0.72394999999999998</v>
      </c>
      <c r="R888" s="4">
        <v>12.7</v>
      </c>
      <c r="S888" s="18" t="s">
        <v>48</v>
      </c>
      <c r="U888" s="13">
        <v>15</v>
      </c>
      <c r="V888" s="14">
        <v>0.75686999999999993</v>
      </c>
      <c r="W888" s="4">
        <v>17.2</v>
      </c>
      <c r="X888" s="18" t="s">
        <v>23</v>
      </c>
      <c r="Z888" s="13">
        <v>15</v>
      </c>
      <c r="AA888" s="14">
        <v>0.56355</v>
      </c>
      <c r="AB888" s="4">
        <v>31.3</v>
      </c>
      <c r="AC888" s="18" t="s">
        <v>40</v>
      </c>
      <c r="AE888" s="13">
        <v>15</v>
      </c>
      <c r="AF888" s="14">
        <v>0.7162400000000001</v>
      </c>
      <c r="AG888" s="4">
        <v>34.1</v>
      </c>
      <c r="AH888" s="18" t="s">
        <v>25</v>
      </c>
      <c r="AJ888" s="13">
        <v>15</v>
      </c>
      <c r="AK888" s="14">
        <v>0.73325999999999991</v>
      </c>
      <c r="AL888" s="4">
        <v>14.1</v>
      </c>
      <c r="AM888" s="18" t="s">
        <v>21</v>
      </c>
      <c r="AO888" s="13">
        <v>15</v>
      </c>
      <c r="AP888" s="14">
        <v>0.65767568445475633</v>
      </c>
      <c r="AQ888" s="4">
        <v>4.4436194895591647</v>
      </c>
      <c r="AR888" s="18" t="s">
        <v>33</v>
      </c>
      <c r="AT888" s="13">
        <v>15</v>
      </c>
      <c r="AU888" s="14">
        <v>0.64246999999999999</v>
      </c>
      <c r="AV888" s="4">
        <v>14.6</v>
      </c>
      <c r="AW888" s="18" t="s">
        <v>88</v>
      </c>
      <c r="AY888" s="13">
        <v>15</v>
      </c>
      <c r="AZ888" s="14">
        <v>0.65320503597122304</v>
      </c>
      <c r="BA888" s="4">
        <v>22.520863309352517</v>
      </c>
      <c r="BB888" s="18" t="s">
        <v>51</v>
      </c>
      <c r="BD888" s="13">
        <v>15</v>
      </c>
      <c r="BE888" s="14">
        <v>0.90007999999999999</v>
      </c>
      <c r="BF888" s="4">
        <v>22.5</v>
      </c>
      <c r="BG888" s="18" t="s">
        <v>38</v>
      </c>
      <c r="BI888" s="13">
        <v>15</v>
      </c>
      <c r="BJ888" s="14">
        <v>0.90252999999999994</v>
      </c>
      <c r="BK888" s="4">
        <v>9.5</v>
      </c>
      <c r="BL888" s="18" t="s">
        <v>61</v>
      </c>
    </row>
    <row r="889" spans="1:64" x14ac:dyDescent="0.4">
      <c r="A889" s="13">
        <v>16</v>
      </c>
      <c r="B889" s="14">
        <v>0.60040000000000004</v>
      </c>
      <c r="C889" s="4">
        <v>20.7</v>
      </c>
      <c r="D889" s="18" t="s">
        <v>31</v>
      </c>
      <c r="F889" s="13">
        <v>16</v>
      </c>
      <c r="G889" s="14">
        <v>0.75131999999999999</v>
      </c>
      <c r="H889" s="4">
        <v>31.3</v>
      </c>
      <c r="I889" s="18" t="s">
        <v>25</v>
      </c>
      <c r="K889" s="13">
        <v>16</v>
      </c>
      <c r="L889" s="14">
        <v>0.63376027199972818</v>
      </c>
      <c r="M889" s="4">
        <v>39.600016999983005</v>
      </c>
      <c r="N889" s="18" t="s">
        <v>34</v>
      </c>
      <c r="P889" s="13">
        <v>16</v>
      </c>
      <c r="Q889" s="14">
        <v>0.69320000000000004</v>
      </c>
      <c r="R889" s="4">
        <v>23.9</v>
      </c>
      <c r="S889" s="18" t="s">
        <v>34</v>
      </c>
      <c r="U889" s="13">
        <v>16</v>
      </c>
      <c r="V889" s="14">
        <v>0.42921999999999999</v>
      </c>
      <c r="W889" s="4">
        <v>2.9</v>
      </c>
      <c r="X889" s="18" t="s">
        <v>24</v>
      </c>
      <c r="Z889" s="13">
        <v>16</v>
      </c>
      <c r="AA889" s="14">
        <v>0.42125999999999997</v>
      </c>
      <c r="AB889" s="4">
        <v>8.1</v>
      </c>
      <c r="AC889" s="18" t="s">
        <v>51</v>
      </c>
      <c r="AE889" s="13">
        <v>16</v>
      </c>
      <c r="AF889" s="14">
        <v>0.70571000000000006</v>
      </c>
      <c r="AG889" s="4">
        <v>25.2</v>
      </c>
      <c r="AH889" s="18" t="s">
        <v>31</v>
      </c>
      <c r="AJ889" s="13">
        <v>16</v>
      </c>
      <c r="AK889" s="14">
        <v>0.68974999999999997</v>
      </c>
      <c r="AL889" s="4">
        <v>12.1</v>
      </c>
      <c r="AM889" s="18" t="s">
        <v>45</v>
      </c>
      <c r="AO889" s="13">
        <v>16</v>
      </c>
      <c r="AP889" s="14">
        <v>0.65292000000000006</v>
      </c>
      <c r="AQ889" s="4">
        <v>27.2</v>
      </c>
      <c r="AR889" s="18" t="s">
        <v>86</v>
      </c>
      <c r="AT889" s="13">
        <v>16</v>
      </c>
      <c r="AU889" s="14">
        <v>0.60682044399955593</v>
      </c>
      <c r="AV889" s="4">
        <v>4.1000029999969998</v>
      </c>
      <c r="AW889" s="18" t="s">
        <v>26</v>
      </c>
      <c r="AY889" s="13">
        <v>16</v>
      </c>
      <c r="AZ889" s="14">
        <v>0.65242641791044775</v>
      </c>
      <c r="BA889" s="4">
        <v>23.297014925373134</v>
      </c>
      <c r="BB889" s="18" t="s">
        <v>135</v>
      </c>
      <c r="BD889" s="13">
        <v>16</v>
      </c>
      <c r="BE889" s="14">
        <v>0.89766999999999986</v>
      </c>
      <c r="BF889" s="4">
        <v>20.399999999999999</v>
      </c>
      <c r="BG889" s="18" t="s">
        <v>36</v>
      </c>
      <c r="BI889" s="13">
        <v>16</v>
      </c>
      <c r="BJ889" s="14">
        <v>0.79805034199965807</v>
      </c>
      <c r="BK889" s="4">
        <v>14.000005999994</v>
      </c>
      <c r="BL889" s="18" t="s">
        <v>50</v>
      </c>
    </row>
    <row r="890" spans="1:64" ht="19.5" thickBot="1" x14ac:dyDescent="0.45">
      <c r="A890" s="13">
        <v>17</v>
      </c>
      <c r="B890" s="14">
        <v>0.52332000000000001</v>
      </c>
      <c r="C890" s="4">
        <v>21.8</v>
      </c>
      <c r="D890" s="18" t="s">
        <v>23</v>
      </c>
      <c r="F890" s="13">
        <v>17</v>
      </c>
      <c r="G890" s="14">
        <v>0.56053037999962008</v>
      </c>
      <c r="H890" s="4">
        <v>5.9000039999960006</v>
      </c>
      <c r="I890" s="18" t="s">
        <v>23</v>
      </c>
      <c r="K890" s="13">
        <v>17</v>
      </c>
      <c r="L890" s="14">
        <v>0.62440489795918364</v>
      </c>
      <c r="M890" s="4">
        <v>12.006632653061224</v>
      </c>
      <c r="N890" s="18" t="s">
        <v>65</v>
      </c>
      <c r="P890" s="13">
        <v>17</v>
      </c>
      <c r="Q890" s="14">
        <v>0.45882000000000001</v>
      </c>
      <c r="R890" s="20">
        <v>3.1</v>
      </c>
      <c r="S890" s="18" t="s">
        <v>25</v>
      </c>
      <c r="U890" s="13">
        <v>17</v>
      </c>
      <c r="V890" s="14">
        <v>0.33252999999999999</v>
      </c>
      <c r="W890" s="4">
        <v>3.5</v>
      </c>
      <c r="X890" s="18" t="s">
        <v>31</v>
      </c>
      <c r="Z890" s="13">
        <v>17</v>
      </c>
      <c r="AA890" s="14">
        <v>0.41045000000000004</v>
      </c>
      <c r="AB890" s="4">
        <v>7.2</v>
      </c>
      <c r="AC890" s="18" t="s">
        <v>19</v>
      </c>
      <c r="AE890" s="13">
        <v>17</v>
      </c>
      <c r="AF890" s="14">
        <v>0.67818000000000001</v>
      </c>
      <c r="AG890" s="4">
        <v>45.2</v>
      </c>
      <c r="AH890" s="18" t="s">
        <v>87</v>
      </c>
      <c r="AJ890" s="13">
        <v>17</v>
      </c>
      <c r="AK890" s="14">
        <v>0.57003000000000004</v>
      </c>
      <c r="AL890" s="4">
        <v>6</v>
      </c>
      <c r="AM890" s="18" t="s">
        <v>27</v>
      </c>
      <c r="AO890" s="13">
        <v>17</v>
      </c>
      <c r="AP890" s="14">
        <v>0.62404000000000004</v>
      </c>
      <c r="AQ890" s="4">
        <v>8</v>
      </c>
      <c r="AR890" s="18" t="s">
        <v>31</v>
      </c>
      <c r="AT890" s="13">
        <v>17</v>
      </c>
      <c r="AU890" s="14">
        <v>0.47584038999960998</v>
      </c>
      <c r="AV890" s="4">
        <v>6.1000049999949999</v>
      </c>
      <c r="AW890" s="18" t="s">
        <v>43</v>
      </c>
      <c r="AY890" s="13">
        <v>17</v>
      </c>
      <c r="AZ890" s="14">
        <v>0.59594999999999998</v>
      </c>
      <c r="BA890" s="4">
        <v>33.1</v>
      </c>
      <c r="BB890" s="18" t="s">
        <v>154</v>
      </c>
      <c r="BD890" s="13">
        <v>17</v>
      </c>
      <c r="BE890" s="14">
        <v>0.34530744186046519</v>
      </c>
      <c r="BF890" s="4">
        <v>2.3330232558139539</v>
      </c>
      <c r="BG890" s="18" t="s">
        <v>46</v>
      </c>
      <c r="BI890" s="13">
        <v>17</v>
      </c>
      <c r="BJ890" s="14">
        <v>0.64408035999963997</v>
      </c>
      <c r="BK890" s="4">
        <v>16.100008999991001</v>
      </c>
      <c r="BL890" s="18" t="s">
        <v>34</v>
      </c>
    </row>
    <row r="891" spans="1:64" ht="19.5" thickBot="1" x14ac:dyDescent="0.45">
      <c r="A891" s="40">
        <v>18</v>
      </c>
      <c r="B891" s="22">
        <v>0.48412923076923076</v>
      </c>
      <c r="C891" s="23">
        <v>30.248076923076923</v>
      </c>
      <c r="D891" s="24" t="s">
        <v>58</v>
      </c>
      <c r="F891" s="40">
        <v>18</v>
      </c>
      <c r="G891" s="22">
        <v>0.35522044399955599</v>
      </c>
      <c r="H891" s="23">
        <v>2.4000029999970001</v>
      </c>
      <c r="I891" s="24" t="s">
        <v>28</v>
      </c>
      <c r="K891" s="40">
        <v>18</v>
      </c>
      <c r="L891" s="22">
        <v>0.61565000000000003</v>
      </c>
      <c r="M891" s="23">
        <v>10.8</v>
      </c>
      <c r="N891" s="24" t="s">
        <v>59</v>
      </c>
      <c r="P891" s="40">
        <v>18</v>
      </c>
      <c r="Q891" s="22">
        <v>0.43703037999961997</v>
      </c>
      <c r="R891" s="23">
        <v>4.6000039999959998</v>
      </c>
      <c r="S891" s="24" t="s">
        <v>24</v>
      </c>
      <c r="U891" s="40">
        <v>18</v>
      </c>
      <c r="V891" s="22">
        <v>0.29643999999999998</v>
      </c>
      <c r="W891" s="39">
        <v>3.8</v>
      </c>
      <c r="X891" s="24" t="s">
        <v>36</v>
      </c>
      <c r="Z891" s="40">
        <v>18</v>
      </c>
      <c r="AA891" s="22">
        <v>0.40486999999999995</v>
      </c>
      <c r="AB891" s="23">
        <v>9.1999999999999993</v>
      </c>
      <c r="AC891" s="24" t="s">
        <v>21</v>
      </c>
      <c r="AE891" s="40">
        <v>18</v>
      </c>
      <c r="AF891" s="22">
        <v>0.67376000000000014</v>
      </c>
      <c r="AG891" s="23">
        <v>42.1</v>
      </c>
      <c r="AH891" s="24" t="s">
        <v>63</v>
      </c>
      <c r="AJ891" s="40">
        <v>18</v>
      </c>
      <c r="AK891" s="22">
        <v>0.34285805104408357</v>
      </c>
      <c r="AL891" s="23">
        <v>2.3164733178654293</v>
      </c>
      <c r="AM891" s="24" t="s">
        <v>37</v>
      </c>
      <c r="AO891" s="40">
        <v>18</v>
      </c>
      <c r="AP891" s="22">
        <v>0.53015034199965805</v>
      </c>
      <c r="AQ891" s="23">
        <v>9.300005999994001</v>
      </c>
      <c r="AR891" s="24" t="s">
        <v>45</v>
      </c>
      <c r="AT891" s="40">
        <v>18</v>
      </c>
      <c r="AU891" s="22">
        <v>0.41803000000000001</v>
      </c>
      <c r="AV891" s="39">
        <v>4.4000000000000004</v>
      </c>
      <c r="AW891" s="24" t="s">
        <v>47</v>
      </c>
      <c r="AY891" s="40">
        <v>18</v>
      </c>
      <c r="AZ891" s="22">
        <v>0.59021500000000005</v>
      </c>
      <c r="BA891" s="23">
        <v>7.5663461538461538</v>
      </c>
      <c r="BB891" s="24" t="s">
        <v>28</v>
      </c>
      <c r="BD891" s="40">
        <v>18</v>
      </c>
      <c r="BE891" s="22">
        <v>0.24703000000000003</v>
      </c>
      <c r="BF891" s="39">
        <v>2.6</v>
      </c>
      <c r="BG891" s="24" t="s">
        <v>42</v>
      </c>
      <c r="BI891" s="40">
        <v>18</v>
      </c>
      <c r="BJ891" s="22">
        <v>0.31082000000000004</v>
      </c>
      <c r="BK891" s="39">
        <v>2.1</v>
      </c>
      <c r="BL891" s="24" t="s">
        <v>65</v>
      </c>
    </row>
    <row r="892" spans="1:64" x14ac:dyDescent="0.4">
      <c r="A892" s="27">
        <v>19</v>
      </c>
      <c r="B892" s="14">
        <v>0.31</v>
      </c>
      <c r="C892" s="4">
        <v>48.1</v>
      </c>
      <c r="D892" s="28" t="s">
        <v>56</v>
      </c>
      <c r="F892" s="27">
        <v>19</v>
      </c>
      <c r="G892" s="14">
        <v>0.31</v>
      </c>
      <c r="H892" s="4">
        <v>120.4</v>
      </c>
      <c r="I892" s="28" t="s">
        <v>36</v>
      </c>
      <c r="K892" s="27">
        <v>19</v>
      </c>
      <c r="L892" s="14">
        <v>0.31</v>
      </c>
      <c r="M892" s="4">
        <v>52.4</v>
      </c>
      <c r="N892" s="28" t="s">
        <v>36</v>
      </c>
      <c r="P892" s="27">
        <v>19</v>
      </c>
      <c r="Q892" s="14">
        <v>0.31</v>
      </c>
      <c r="R892" s="4">
        <v>139.37142857142857</v>
      </c>
      <c r="S892" s="28" t="s">
        <v>58</v>
      </c>
      <c r="U892" s="27">
        <v>19</v>
      </c>
      <c r="V892" s="14">
        <v>0.31</v>
      </c>
      <c r="W892" s="4">
        <v>190.3</v>
      </c>
      <c r="X892" s="28" t="s">
        <v>42</v>
      </c>
      <c r="Z892" s="27">
        <v>19</v>
      </c>
      <c r="AA892" s="14">
        <v>0.31</v>
      </c>
      <c r="AB892" s="4">
        <v>163.19999999999999</v>
      </c>
      <c r="AC892" s="28" t="s">
        <v>45</v>
      </c>
      <c r="AE892" s="27">
        <v>19</v>
      </c>
      <c r="AF892" s="14">
        <v>0.31</v>
      </c>
      <c r="AG892" s="4">
        <v>91.5</v>
      </c>
      <c r="AH892" s="28" t="s">
        <v>37</v>
      </c>
      <c r="AJ892" s="27">
        <v>19</v>
      </c>
      <c r="AK892" s="14">
        <v>0.31</v>
      </c>
      <c r="AL892" s="4">
        <v>74.400000000000006</v>
      </c>
      <c r="AM892" s="28" t="s">
        <v>36</v>
      </c>
      <c r="AO892" s="27">
        <v>19</v>
      </c>
      <c r="AP892" s="14">
        <v>0.31</v>
      </c>
      <c r="AQ892" s="4">
        <v>86.25</v>
      </c>
      <c r="AR892" s="28" t="s">
        <v>130</v>
      </c>
      <c r="AT892" s="27">
        <v>19</v>
      </c>
      <c r="AU892" s="14">
        <v>0.31</v>
      </c>
      <c r="AV892" s="4">
        <v>145.80002099997901</v>
      </c>
      <c r="AW892" s="28" t="s">
        <v>63</v>
      </c>
      <c r="AY892" s="27">
        <v>19</v>
      </c>
      <c r="AZ892" s="14">
        <v>0.31</v>
      </c>
      <c r="BA892" s="4">
        <v>64.900000000000006</v>
      </c>
      <c r="BB892" s="28" t="s">
        <v>45</v>
      </c>
      <c r="BD892" s="27">
        <v>19</v>
      </c>
      <c r="BE892" s="14">
        <v>0.31</v>
      </c>
      <c r="BF892" s="4">
        <v>382.5</v>
      </c>
      <c r="BG892" s="28" t="s">
        <v>21</v>
      </c>
      <c r="BI892" s="27">
        <v>19</v>
      </c>
      <c r="BJ892" s="14">
        <v>0.31</v>
      </c>
      <c r="BK892" s="4">
        <v>214.2</v>
      </c>
      <c r="BL892" s="28" t="s">
        <v>38</v>
      </c>
    </row>
    <row r="893" spans="1:64" x14ac:dyDescent="0.4">
      <c r="A893" s="27">
        <v>20</v>
      </c>
      <c r="B893" s="14">
        <v>0.3</v>
      </c>
      <c r="C893" s="4">
        <v>48.8</v>
      </c>
      <c r="D893" s="28" t="s">
        <v>59</v>
      </c>
      <c r="F893" s="27">
        <v>20</v>
      </c>
      <c r="G893" s="14">
        <v>0.3</v>
      </c>
      <c r="H893" s="4">
        <v>115.2</v>
      </c>
      <c r="I893" s="28" t="s">
        <v>38</v>
      </c>
      <c r="K893" s="27">
        <v>20</v>
      </c>
      <c r="L893" s="14">
        <v>0.3</v>
      </c>
      <c r="M893" s="4">
        <v>98.300021999978</v>
      </c>
      <c r="N893" s="28" t="s">
        <v>68</v>
      </c>
      <c r="P893" s="27">
        <v>20</v>
      </c>
      <c r="Q893" s="14">
        <v>0.3</v>
      </c>
      <c r="R893" s="4">
        <v>104.9</v>
      </c>
      <c r="S893" s="28" t="s">
        <v>29</v>
      </c>
      <c r="U893" s="27">
        <v>20</v>
      </c>
      <c r="V893" s="14">
        <v>0.3</v>
      </c>
      <c r="W893" s="4">
        <v>424.55</v>
      </c>
      <c r="X893" s="28" t="s">
        <v>19</v>
      </c>
      <c r="Z893" s="27">
        <v>20</v>
      </c>
      <c r="AA893" s="14">
        <v>0.3</v>
      </c>
      <c r="AB893" s="4">
        <v>177.4</v>
      </c>
      <c r="AC893" s="28" t="s">
        <v>30</v>
      </c>
      <c r="AE893" s="27">
        <v>20</v>
      </c>
      <c r="AF893" s="14">
        <v>0.3</v>
      </c>
      <c r="AG893" s="4">
        <v>92.9</v>
      </c>
      <c r="AH893" s="28" t="s">
        <v>57</v>
      </c>
      <c r="AJ893" s="27">
        <v>20</v>
      </c>
      <c r="AK893" s="14">
        <v>0.3</v>
      </c>
      <c r="AL893" s="4">
        <v>145.26</v>
      </c>
      <c r="AM893" s="28" t="s">
        <v>43</v>
      </c>
      <c r="AO893" s="27">
        <v>20</v>
      </c>
      <c r="AP893" s="14">
        <v>0.3</v>
      </c>
      <c r="AQ893" s="4">
        <v>71.400000000000006</v>
      </c>
      <c r="AR893" s="28" t="s">
        <v>84</v>
      </c>
      <c r="AT893" s="27">
        <v>20</v>
      </c>
      <c r="AU893" s="14">
        <v>0.3</v>
      </c>
      <c r="AV893" s="4">
        <v>141.6</v>
      </c>
      <c r="AW893" s="28" t="s">
        <v>41</v>
      </c>
      <c r="AY893" s="27">
        <v>20</v>
      </c>
      <c r="AZ893" s="14">
        <v>0.3</v>
      </c>
      <c r="BA893" s="4">
        <v>126.6</v>
      </c>
      <c r="BB893" s="28" t="s">
        <v>133</v>
      </c>
      <c r="BD893" s="27">
        <v>20</v>
      </c>
      <c r="BE893" s="14">
        <v>0.3</v>
      </c>
      <c r="BF893" s="4">
        <v>243.7</v>
      </c>
      <c r="BG893" s="28" t="s">
        <v>25</v>
      </c>
      <c r="BI893" s="27">
        <v>20</v>
      </c>
      <c r="BJ893" s="14">
        <v>0.3</v>
      </c>
      <c r="BK893" s="4">
        <v>146.19999999999999</v>
      </c>
      <c r="BL893" s="28" t="s">
        <v>27</v>
      </c>
    </row>
    <row r="894" spans="1:64" x14ac:dyDescent="0.4">
      <c r="A894" s="27">
        <v>21</v>
      </c>
      <c r="B894" s="14">
        <v>0.28999999999999998</v>
      </c>
      <c r="C894" s="4">
        <v>123.4</v>
      </c>
      <c r="D894" s="28" t="s">
        <v>63</v>
      </c>
      <c r="F894" s="27">
        <v>21</v>
      </c>
      <c r="G894" s="14">
        <v>0.28999999999999998</v>
      </c>
      <c r="H894" s="4">
        <v>138.50002299997701</v>
      </c>
      <c r="I894" s="28" t="s">
        <v>19</v>
      </c>
      <c r="K894" s="27">
        <v>21</v>
      </c>
      <c r="L894" s="14">
        <v>0.28999999999999998</v>
      </c>
      <c r="M894" s="4">
        <v>87.9</v>
      </c>
      <c r="N894" s="28" t="s">
        <v>23</v>
      </c>
      <c r="P894" s="27">
        <v>21</v>
      </c>
      <c r="Q894" s="14">
        <v>0.28999999999999998</v>
      </c>
      <c r="R894" s="4">
        <v>376.9</v>
      </c>
      <c r="S894" s="28" t="s">
        <v>35</v>
      </c>
      <c r="U894" s="27">
        <v>21</v>
      </c>
      <c r="V894" s="14">
        <v>0.28999999999999998</v>
      </c>
      <c r="W894" s="4">
        <v>525.6</v>
      </c>
      <c r="X894" s="28" t="s">
        <v>22</v>
      </c>
      <c r="Z894" s="27">
        <v>21</v>
      </c>
      <c r="AA894" s="14">
        <v>0.28999999999999998</v>
      </c>
      <c r="AB894" s="4">
        <v>235.3</v>
      </c>
      <c r="AC894" s="28" t="s">
        <v>23</v>
      </c>
      <c r="AE894" s="27">
        <v>21</v>
      </c>
      <c r="AF894" s="14">
        <v>0.28999999999999998</v>
      </c>
      <c r="AG894" s="4">
        <v>121.4</v>
      </c>
      <c r="AH894" s="28" t="s">
        <v>89</v>
      </c>
      <c r="AJ894" s="27">
        <v>21</v>
      </c>
      <c r="AK894" s="14">
        <v>0.28999999999999998</v>
      </c>
      <c r="AL894" s="4">
        <v>302.60000000000002</v>
      </c>
      <c r="AM894" s="28" t="s">
        <v>35</v>
      </c>
      <c r="AO894" s="27">
        <v>21</v>
      </c>
      <c r="AP894" s="14">
        <v>0.28999999999999998</v>
      </c>
      <c r="AQ894" s="4">
        <v>78.599999999999994</v>
      </c>
      <c r="AR894" s="28" t="s">
        <v>43</v>
      </c>
      <c r="AT894" s="27">
        <v>21</v>
      </c>
      <c r="AU894" s="14">
        <v>0.28999999999999998</v>
      </c>
      <c r="AV894" s="4">
        <v>199.9</v>
      </c>
      <c r="AW894" s="28" t="s">
        <v>45</v>
      </c>
      <c r="AY894" s="27">
        <v>21</v>
      </c>
      <c r="AZ894" s="14">
        <v>0.28999999999999998</v>
      </c>
      <c r="BA894" s="4">
        <v>72.400000000000006</v>
      </c>
      <c r="BB894" s="28" t="s">
        <v>122</v>
      </c>
      <c r="BD894" s="27">
        <v>21</v>
      </c>
      <c r="BE894" s="14">
        <v>0.28999999999999998</v>
      </c>
      <c r="BF894" s="4">
        <v>417.3</v>
      </c>
      <c r="BG894" s="28" t="s">
        <v>31</v>
      </c>
      <c r="BI894" s="27">
        <v>21</v>
      </c>
      <c r="BJ894" s="14">
        <v>0.28999999999999998</v>
      </c>
      <c r="BK894" s="4">
        <v>165.72</v>
      </c>
      <c r="BL894" s="28" t="s">
        <v>43</v>
      </c>
    </row>
    <row r="895" spans="1:64" x14ac:dyDescent="0.4">
      <c r="A895" s="27">
        <v>22</v>
      </c>
      <c r="B895" s="14">
        <v>0.28000000000000003</v>
      </c>
      <c r="C895" s="4">
        <v>82.100023999975988</v>
      </c>
      <c r="D895" s="28" t="s">
        <v>36</v>
      </c>
      <c r="F895" s="27">
        <v>22</v>
      </c>
      <c r="G895" s="14">
        <v>0.28000000000000003</v>
      </c>
      <c r="H895" s="4">
        <v>125.7</v>
      </c>
      <c r="I895" s="28" t="s">
        <v>45</v>
      </c>
      <c r="K895" s="27">
        <v>22</v>
      </c>
      <c r="L895" s="14">
        <v>0.28000000000000003</v>
      </c>
      <c r="M895" s="4">
        <v>91.4</v>
      </c>
      <c r="N895" s="28" t="s">
        <v>121</v>
      </c>
      <c r="P895" s="27">
        <v>22</v>
      </c>
      <c r="Q895" s="14">
        <v>0.28000000000000003</v>
      </c>
      <c r="R895" s="4">
        <v>161.55000000000001</v>
      </c>
      <c r="S895" s="28" t="s">
        <v>68</v>
      </c>
      <c r="U895" s="27">
        <v>22</v>
      </c>
      <c r="V895" s="14">
        <v>0.28000000000000003</v>
      </c>
      <c r="W895" s="4">
        <v>0</v>
      </c>
      <c r="X895" s="28" t="s">
        <v>62</v>
      </c>
      <c r="Z895" s="27">
        <v>22</v>
      </c>
      <c r="AA895" s="14">
        <v>0.28000000000000003</v>
      </c>
      <c r="AB895" s="4">
        <v>0</v>
      </c>
      <c r="AC895" s="28" t="s">
        <v>62</v>
      </c>
      <c r="AE895" s="27">
        <v>22</v>
      </c>
      <c r="AF895" s="14">
        <v>0.28000000000000003</v>
      </c>
      <c r="AG895" s="4">
        <v>61.5</v>
      </c>
      <c r="AH895" s="28" t="s">
        <v>92</v>
      </c>
      <c r="AJ895" s="27">
        <v>22</v>
      </c>
      <c r="AK895" s="14">
        <v>0.28000000000000003</v>
      </c>
      <c r="AL895" s="4">
        <v>167.58</v>
      </c>
      <c r="AM895" s="28" t="s">
        <v>50</v>
      </c>
      <c r="AO895" s="27">
        <v>22</v>
      </c>
      <c r="AP895" s="14">
        <v>0.28000000000000003</v>
      </c>
      <c r="AQ895" s="4">
        <v>191.6</v>
      </c>
      <c r="AR895" s="28" t="s">
        <v>41</v>
      </c>
      <c r="AT895" s="27">
        <v>22</v>
      </c>
      <c r="AU895" s="14">
        <v>0.28000000000000003</v>
      </c>
      <c r="AV895" s="4">
        <v>416.3</v>
      </c>
      <c r="AW895" s="28" t="s">
        <v>68</v>
      </c>
      <c r="AY895" s="27">
        <v>22</v>
      </c>
      <c r="AZ895" s="14">
        <v>0.28000000000000003</v>
      </c>
      <c r="BA895" s="4">
        <v>174.2</v>
      </c>
      <c r="BB895" s="28" t="s">
        <v>20</v>
      </c>
      <c r="BD895" s="27">
        <v>22</v>
      </c>
      <c r="BE895" s="14">
        <v>0.28000000000000003</v>
      </c>
      <c r="BF895" s="4">
        <v>285.7</v>
      </c>
      <c r="BG895" s="28" t="s">
        <v>34</v>
      </c>
      <c r="BI895" s="27">
        <v>22</v>
      </c>
      <c r="BJ895" s="14">
        <v>0.28000000000000003</v>
      </c>
      <c r="BK895" s="4">
        <v>182.75</v>
      </c>
      <c r="BL895" s="28" t="s">
        <v>51</v>
      </c>
    </row>
    <row r="896" spans="1:64" x14ac:dyDescent="0.4">
      <c r="A896" s="27">
        <v>23</v>
      </c>
      <c r="B896" s="14">
        <v>0.27</v>
      </c>
      <c r="C896" s="4">
        <v>56.9</v>
      </c>
      <c r="D896" s="28" t="s">
        <v>53</v>
      </c>
      <c r="F896" s="27">
        <v>23</v>
      </c>
      <c r="G896" s="14">
        <v>0.27</v>
      </c>
      <c r="H896" s="4">
        <v>126.6</v>
      </c>
      <c r="I896" s="28" t="s">
        <v>43</v>
      </c>
      <c r="K896" s="27">
        <v>23</v>
      </c>
      <c r="L896" s="14">
        <v>0.27</v>
      </c>
      <c r="M896" s="4">
        <v>97.2</v>
      </c>
      <c r="N896" s="28" t="s">
        <v>42</v>
      </c>
      <c r="P896" s="27">
        <v>23</v>
      </c>
      <c r="Q896" s="14">
        <v>0.27</v>
      </c>
      <c r="R896" s="4">
        <v>136.19999999999999</v>
      </c>
      <c r="S896" s="28" t="s">
        <v>26</v>
      </c>
      <c r="U896" s="27">
        <v>23</v>
      </c>
      <c r="V896" s="14">
        <v>0.27</v>
      </c>
      <c r="W896" s="4">
        <v>0</v>
      </c>
      <c r="X896" s="28" t="s">
        <v>62</v>
      </c>
      <c r="Z896" s="27">
        <v>23</v>
      </c>
      <c r="AA896" s="14">
        <v>0.27</v>
      </c>
      <c r="AB896" s="4">
        <v>0</v>
      </c>
      <c r="AC896" s="28" t="s">
        <v>62</v>
      </c>
      <c r="AE896" s="27">
        <v>23</v>
      </c>
      <c r="AF896" s="14">
        <v>0.27</v>
      </c>
      <c r="AG896" s="4">
        <v>66.7</v>
      </c>
      <c r="AH896" s="28" t="s">
        <v>86</v>
      </c>
      <c r="AJ896" s="27">
        <v>23</v>
      </c>
      <c r="AK896" s="14">
        <v>0.27</v>
      </c>
      <c r="AL896" s="4">
        <v>129.80000000000001</v>
      </c>
      <c r="AM896" s="28" t="s">
        <v>31</v>
      </c>
      <c r="AO896" s="27">
        <v>23</v>
      </c>
      <c r="AP896" s="14">
        <v>0.27</v>
      </c>
      <c r="AQ896" s="4">
        <v>227.9</v>
      </c>
      <c r="AR896" s="28" t="s">
        <v>40</v>
      </c>
      <c r="AT896" s="27">
        <v>23</v>
      </c>
      <c r="AU896" s="14">
        <v>0.27</v>
      </c>
      <c r="AV896" s="4">
        <v>248.7</v>
      </c>
      <c r="AW896" s="28" t="s">
        <v>64</v>
      </c>
      <c r="AY896" s="27">
        <v>23</v>
      </c>
      <c r="AZ896" s="14">
        <v>0.27</v>
      </c>
      <c r="BA896" s="4">
        <v>127.2</v>
      </c>
      <c r="BB896" s="28" t="s">
        <v>88</v>
      </c>
      <c r="BD896" s="27">
        <v>23</v>
      </c>
      <c r="BE896" s="14">
        <v>0.27</v>
      </c>
      <c r="BF896" s="4">
        <v>510.05</v>
      </c>
      <c r="BG896" s="28" t="s">
        <v>33</v>
      </c>
      <c r="BI896" s="27">
        <v>23</v>
      </c>
      <c r="BJ896" s="14">
        <v>0.27</v>
      </c>
      <c r="BK896" s="4">
        <v>172.6</v>
      </c>
      <c r="BL896" s="28" t="s">
        <v>21</v>
      </c>
    </row>
    <row r="897" spans="1:65" x14ac:dyDescent="0.4">
      <c r="A897" s="27">
        <v>24</v>
      </c>
      <c r="B897" s="14">
        <v>0.26</v>
      </c>
      <c r="C897" s="4">
        <v>68.25</v>
      </c>
      <c r="D897" s="41" t="s">
        <v>83</v>
      </c>
      <c r="F897" s="27">
        <v>24</v>
      </c>
      <c r="G897" s="14">
        <v>0.26</v>
      </c>
      <c r="H897" s="4">
        <v>153.52000000000001</v>
      </c>
      <c r="I897" s="41" t="s">
        <v>61</v>
      </c>
      <c r="K897" s="27">
        <v>24</v>
      </c>
      <c r="L897" s="14">
        <v>0.26</v>
      </c>
      <c r="M897" s="4">
        <v>190</v>
      </c>
      <c r="N897" s="41" t="s">
        <v>29</v>
      </c>
      <c r="P897" s="27">
        <v>24</v>
      </c>
      <c r="Q897" s="14">
        <v>0.26</v>
      </c>
      <c r="R897" s="4">
        <v>311</v>
      </c>
      <c r="S897" s="41" t="s">
        <v>88</v>
      </c>
      <c r="U897" s="27">
        <v>24</v>
      </c>
      <c r="V897" s="14">
        <v>0.26</v>
      </c>
      <c r="W897" s="4">
        <v>0</v>
      </c>
      <c r="X897" s="41" t="s">
        <v>62</v>
      </c>
      <c r="Z897" s="27">
        <v>24</v>
      </c>
      <c r="AA897" s="14">
        <v>0.26</v>
      </c>
      <c r="AB897" s="4">
        <v>0</v>
      </c>
      <c r="AC897" s="41" t="s">
        <v>62</v>
      </c>
      <c r="AE897" s="27">
        <v>24</v>
      </c>
      <c r="AF897" s="14">
        <v>0.26</v>
      </c>
      <c r="AG897" s="4">
        <v>69.7</v>
      </c>
      <c r="AH897" s="41" t="s">
        <v>91</v>
      </c>
      <c r="AJ897" s="27">
        <v>24</v>
      </c>
      <c r="AK897" s="14">
        <v>0.26</v>
      </c>
      <c r="AL897" s="4">
        <v>172.90000000000003</v>
      </c>
      <c r="AM897" s="41" t="s">
        <v>22</v>
      </c>
      <c r="AO897" s="27">
        <v>24</v>
      </c>
      <c r="AP897" s="14">
        <v>0.26</v>
      </c>
      <c r="AQ897" s="4">
        <v>201.5</v>
      </c>
      <c r="AR897" s="41" t="s">
        <v>26</v>
      </c>
      <c r="AT897" s="27">
        <v>24</v>
      </c>
      <c r="AU897" s="14">
        <v>0.26</v>
      </c>
      <c r="AV897" s="4">
        <v>254.9</v>
      </c>
      <c r="AW897" s="41" t="s">
        <v>37</v>
      </c>
      <c r="AY897" s="27">
        <v>24</v>
      </c>
      <c r="AZ897" s="14">
        <v>0.26</v>
      </c>
      <c r="BA897" s="4">
        <v>85.094444444444449</v>
      </c>
      <c r="BB897" s="41" t="s">
        <v>59</v>
      </c>
      <c r="BD897" s="27">
        <v>24</v>
      </c>
      <c r="BE897" s="14">
        <v>0.26</v>
      </c>
      <c r="BF897" s="4">
        <v>540.04999999999995</v>
      </c>
      <c r="BG897" s="41" t="s">
        <v>40</v>
      </c>
      <c r="BI897" s="27">
        <v>24</v>
      </c>
      <c r="BJ897" s="14">
        <v>0.26</v>
      </c>
      <c r="BK897" s="4">
        <v>355.50002599997401</v>
      </c>
      <c r="BL897" s="41" t="s">
        <v>24</v>
      </c>
    </row>
    <row r="898" spans="1:65" x14ac:dyDescent="0.4">
      <c r="A898" s="27">
        <v>25</v>
      </c>
      <c r="B898" s="14">
        <v>0.25</v>
      </c>
      <c r="C898" s="4">
        <v>91.2</v>
      </c>
      <c r="D898" s="41" t="s">
        <v>68</v>
      </c>
      <c r="F898" s="27">
        <v>25</v>
      </c>
      <c r="G898" s="14">
        <v>0.25</v>
      </c>
      <c r="H898" s="4">
        <v>434.3</v>
      </c>
      <c r="I898" s="41" t="s">
        <v>83</v>
      </c>
      <c r="K898" s="27">
        <v>25</v>
      </c>
      <c r="L898" s="14">
        <v>0.25</v>
      </c>
      <c r="M898" s="4">
        <v>109.5</v>
      </c>
      <c r="N898" s="41" t="s">
        <v>94</v>
      </c>
      <c r="P898" s="27">
        <v>25</v>
      </c>
      <c r="Q898" s="14">
        <v>0.25</v>
      </c>
      <c r="R898" s="4">
        <v>230.3</v>
      </c>
      <c r="S898" s="41" t="s">
        <v>63</v>
      </c>
      <c r="U898" s="27">
        <v>25</v>
      </c>
      <c r="V898" s="14">
        <v>0.25</v>
      </c>
      <c r="W898" s="4">
        <v>0</v>
      </c>
      <c r="X898" s="41" t="s">
        <v>62</v>
      </c>
      <c r="Z898" s="27">
        <v>25</v>
      </c>
      <c r="AA898" s="14">
        <v>0.25</v>
      </c>
      <c r="AB898" s="4">
        <v>0</v>
      </c>
      <c r="AC898" s="41" t="s">
        <v>62</v>
      </c>
      <c r="AE898" s="27">
        <v>25</v>
      </c>
      <c r="AF898" s="14">
        <v>0.25</v>
      </c>
      <c r="AG898" s="4">
        <v>121.4</v>
      </c>
      <c r="AH898" s="41" t="s">
        <v>89</v>
      </c>
      <c r="AJ898" s="27">
        <v>25</v>
      </c>
      <c r="AK898" s="14">
        <v>0.25</v>
      </c>
      <c r="AL898" s="4">
        <v>518.70000000000005</v>
      </c>
      <c r="AM898" s="41" t="s">
        <v>24</v>
      </c>
      <c r="AO898" s="27">
        <v>25</v>
      </c>
      <c r="AP898" s="14">
        <v>0.25</v>
      </c>
      <c r="AQ898" s="4">
        <v>219.9</v>
      </c>
      <c r="AR898" s="41" t="s">
        <v>54</v>
      </c>
      <c r="AT898" s="27">
        <v>25</v>
      </c>
      <c r="AU898" s="14">
        <v>0.25</v>
      </c>
      <c r="AV898" s="4">
        <v>261.39999999999998</v>
      </c>
      <c r="AW898" s="41" t="s">
        <v>48</v>
      </c>
      <c r="AY898" s="27">
        <v>25</v>
      </c>
      <c r="AZ898" s="14">
        <v>0.25</v>
      </c>
      <c r="BA898" s="4">
        <v>137.30000000000001</v>
      </c>
      <c r="BB898" s="41" t="s">
        <v>63</v>
      </c>
      <c r="BD898" s="27">
        <v>25</v>
      </c>
      <c r="BE898" s="14">
        <v>0.25</v>
      </c>
      <c r="BF898" s="4">
        <v>510.05</v>
      </c>
      <c r="BG898" s="41" t="s">
        <v>33</v>
      </c>
      <c r="BI898" s="27">
        <v>25</v>
      </c>
      <c r="BJ898" s="14">
        <v>0.25</v>
      </c>
      <c r="BK898" s="4">
        <v>443.8</v>
      </c>
      <c r="BL898" s="41" t="s">
        <v>31</v>
      </c>
    </row>
    <row r="899" spans="1:65" x14ac:dyDescent="0.4">
      <c r="A899" s="27">
        <v>26</v>
      </c>
      <c r="B899" s="14">
        <v>0.24</v>
      </c>
      <c r="C899" s="4">
        <v>148.6</v>
      </c>
      <c r="D899" s="28" t="s">
        <v>28</v>
      </c>
      <c r="F899" s="27">
        <v>26</v>
      </c>
      <c r="G899" s="14">
        <v>0.24</v>
      </c>
      <c r="H899" s="4">
        <v>423.2</v>
      </c>
      <c r="I899" s="28" t="s">
        <v>65</v>
      </c>
      <c r="K899" s="27">
        <v>26</v>
      </c>
      <c r="L899" s="14">
        <v>0.24</v>
      </c>
      <c r="M899" s="4">
        <v>116</v>
      </c>
      <c r="N899" s="28" t="s">
        <v>67</v>
      </c>
      <c r="P899" s="27">
        <v>26</v>
      </c>
      <c r="Q899" s="14">
        <v>0.24</v>
      </c>
      <c r="R899" s="4">
        <v>394.9</v>
      </c>
      <c r="S899" s="28" t="s">
        <v>42</v>
      </c>
      <c r="U899" s="27">
        <v>26</v>
      </c>
      <c r="V899" s="14">
        <v>0.24</v>
      </c>
      <c r="W899" s="4">
        <v>0</v>
      </c>
      <c r="X899" s="28" t="s">
        <v>62</v>
      </c>
      <c r="Z899" s="27">
        <v>26</v>
      </c>
      <c r="AA899" s="14">
        <v>0.24</v>
      </c>
      <c r="AB899" s="4">
        <v>0</v>
      </c>
      <c r="AC899" s="28" t="s">
        <v>62</v>
      </c>
      <c r="AE899" s="27">
        <v>26</v>
      </c>
      <c r="AF899" s="14">
        <v>0.24</v>
      </c>
      <c r="AG899" s="4">
        <v>72.900000000000006</v>
      </c>
      <c r="AH899" s="28" t="s">
        <v>47</v>
      </c>
      <c r="AJ899" s="27">
        <v>26</v>
      </c>
      <c r="AK899" s="14">
        <v>0.24</v>
      </c>
      <c r="AL899" s="4">
        <v>453.9</v>
      </c>
      <c r="AM899" s="28" t="s">
        <v>42</v>
      </c>
      <c r="AO899" s="27">
        <v>26</v>
      </c>
      <c r="AP899" s="14">
        <v>0.24</v>
      </c>
      <c r="AQ899" s="4">
        <v>223</v>
      </c>
      <c r="AR899" s="28" t="s">
        <v>51</v>
      </c>
      <c r="AT899" s="27">
        <v>26</v>
      </c>
      <c r="AU899" s="14">
        <v>0.24</v>
      </c>
      <c r="AV899" s="4">
        <v>352.2</v>
      </c>
      <c r="AW899" s="28" t="s">
        <v>61</v>
      </c>
      <c r="AY899" s="27">
        <v>26</v>
      </c>
      <c r="AZ899" s="14">
        <v>0.24</v>
      </c>
      <c r="BA899" s="4">
        <v>192.2</v>
      </c>
      <c r="BB899" s="28" t="s">
        <v>36</v>
      </c>
      <c r="BD899" s="27">
        <v>26</v>
      </c>
      <c r="BE899" s="14">
        <v>0.24</v>
      </c>
      <c r="BF899" s="4">
        <v>376.6</v>
      </c>
      <c r="BG899" s="28" t="s">
        <v>24</v>
      </c>
      <c r="BI899" s="27">
        <v>26</v>
      </c>
      <c r="BJ899" s="14">
        <v>0.24</v>
      </c>
      <c r="BK899" s="4">
        <v>266.60002799997204</v>
      </c>
      <c r="BL899" s="28" t="s">
        <v>28</v>
      </c>
    </row>
    <row r="900" spans="1:65" x14ac:dyDescent="0.4">
      <c r="A900" s="27">
        <v>27</v>
      </c>
      <c r="B900" s="14">
        <v>0.23</v>
      </c>
      <c r="C900" s="4">
        <v>143.70002899997098</v>
      </c>
      <c r="D900" s="28" t="s">
        <v>26</v>
      </c>
      <c r="F900" s="27">
        <v>27</v>
      </c>
      <c r="G900" s="14">
        <v>0.23</v>
      </c>
      <c r="H900" s="4">
        <v>195.2</v>
      </c>
      <c r="I900" s="28" t="s">
        <v>44</v>
      </c>
      <c r="K900" s="27">
        <v>27</v>
      </c>
      <c r="L900" s="14">
        <v>0.23</v>
      </c>
      <c r="M900" s="4">
        <v>183.8</v>
      </c>
      <c r="N900" s="28" t="s">
        <v>21</v>
      </c>
      <c r="P900" s="27">
        <v>27</v>
      </c>
      <c r="Q900" s="14">
        <v>0.23</v>
      </c>
      <c r="R900" s="4">
        <v>270.60002899997102</v>
      </c>
      <c r="S900" s="28" t="s">
        <v>27</v>
      </c>
      <c r="U900" s="27">
        <v>27</v>
      </c>
      <c r="V900" s="14">
        <v>0.23</v>
      </c>
      <c r="W900" s="4">
        <v>0</v>
      </c>
      <c r="X900" s="28" t="s">
        <v>62</v>
      </c>
      <c r="Z900" s="27">
        <v>27</v>
      </c>
      <c r="AA900" s="14">
        <v>0.23</v>
      </c>
      <c r="AB900" s="4">
        <v>0</v>
      </c>
      <c r="AC900" s="28" t="s">
        <v>62</v>
      </c>
      <c r="AE900" s="27">
        <v>27</v>
      </c>
      <c r="AF900" s="14">
        <v>0.23</v>
      </c>
      <c r="AG900" s="4">
        <v>78</v>
      </c>
      <c r="AH900" s="28" t="s">
        <v>43</v>
      </c>
      <c r="AJ900" s="27">
        <v>27</v>
      </c>
      <c r="AK900" s="14">
        <v>0.23</v>
      </c>
      <c r="AL900" s="4">
        <v>283.89999999999998</v>
      </c>
      <c r="AM900" s="28" t="s">
        <v>34</v>
      </c>
      <c r="AO900" s="27">
        <v>27</v>
      </c>
      <c r="AP900" s="14">
        <v>0.23</v>
      </c>
      <c r="AQ900" s="4">
        <v>106</v>
      </c>
      <c r="AR900" s="28" t="s">
        <v>24</v>
      </c>
      <c r="AT900" s="27">
        <v>27</v>
      </c>
      <c r="AU900" s="14">
        <v>0.23</v>
      </c>
      <c r="AV900" s="4">
        <v>313.7</v>
      </c>
      <c r="AW900" s="28" t="s">
        <v>22</v>
      </c>
      <c r="AY900" s="27">
        <v>27</v>
      </c>
      <c r="AZ900" s="14">
        <v>0.23</v>
      </c>
      <c r="BA900" s="4">
        <v>186.7</v>
      </c>
      <c r="BB900" s="28" t="s">
        <v>70</v>
      </c>
      <c r="BD900" s="27">
        <v>27</v>
      </c>
      <c r="BE900" s="14">
        <v>0.23</v>
      </c>
      <c r="BF900" s="4">
        <v>385.4</v>
      </c>
      <c r="BG900" s="28" t="s">
        <v>43</v>
      </c>
      <c r="BI900" s="27">
        <v>27</v>
      </c>
      <c r="BJ900" s="14">
        <v>0.23</v>
      </c>
      <c r="BK900" s="4">
        <v>355.50002899997099</v>
      </c>
      <c r="BL900" s="28" t="s">
        <v>30</v>
      </c>
    </row>
    <row r="901" spans="1:65" x14ac:dyDescent="0.4">
      <c r="A901" s="27">
        <v>28</v>
      </c>
      <c r="B901" s="14">
        <v>0.22</v>
      </c>
      <c r="C901" s="4">
        <v>134.30000000000001</v>
      </c>
      <c r="D901" s="28" t="s">
        <v>57</v>
      </c>
      <c r="F901" s="27">
        <v>28</v>
      </c>
      <c r="G901" s="14">
        <v>0.22</v>
      </c>
      <c r="H901" s="4">
        <v>199.9</v>
      </c>
      <c r="I901" s="28" t="s">
        <v>31</v>
      </c>
      <c r="K901" s="27">
        <v>28</v>
      </c>
      <c r="L901" s="14">
        <v>0.22</v>
      </c>
      <c r="M901" s="4">
        <v>148.4</v>
      </c>
      <c r="N901" s="28" t="s">
        <v>54</v>
      </c>
      <c r="P901" s="27">
        <v>28</v>
      </c>
      <c r="Q901" s="14">
        <v>0.22</v>
      </c>
      <c r="R901" s="4">
        <v>407.8</v>
      </c>
      <c r="S901" s="28" t="s">
        <v>64</v>
      </c>
      <c r="U901" s="27">
        <v>28</v>
      </c>
      <c r="V901" s="14">
        <v>0.22</v>
      </c>
      <c r="W901" s="4">
        <v>0</v>
      </c>
      <c r="X901" s="28" t="s">
        <v>62</v>
      </c>
      <c r="Z901" s="27">
        <v>28</v>
      </c>
      <c r="AA901" s="14">
        <v>0.22</v>
      </c>
      <c r="AB901" s="4">
        <v>0</v>
      </c>
      <c r="AC901" s="28" t="s">
        <v>62</v>
      </c>
      <c r="AE901" s="27">
        <v>28</v>
      </c>
      <c r="AF901" s="14">
        <v>0.22</v>
      </c>
      <c r="AG901" s="4">
        <v>129.30000000000001</v>
      </c>
      <c r="AH901" s="28" t="s">
        <v>46</v>
      </c>
      <c r="AJ901" s="27">
        <v>28</v>
      </c>
      <c r="AK901" s="14">
        <v>0.22</v>
      </c>
      <c r="AL901" s="4">
        <v>324.5</v>
      </c>
      <c r="AM901" s="28" t="s">
        <v>23</v>
      </c>
      <c r="AO901" s="27">
        <v>28</v>
      </c>
      <c r="AP901" s="14">
        <v>0.22</v>
      </c>
      <c r="AQ901" s="4">
        <v>123.3</v>
      </c>
      <c r="AR901" s="28" t="s">
        <v>56</v>
      </c>
      <c r="AT901" s="27">
        <v>28</v>
      </c>
      <c r="AU901" s="14">
        <v>0.22</v>
      </c>
      <c r="AV901" s="4">
        <v>334.3</v>
      </c>
      <c r="AW901" s="28" t="s">
        <v>60</v>
      </c>
      <c r="AY901" s="27">
        <v>28</v>
      </c>
      <c r="AZ901" s="14">
        <v>0.22</v>
      </c>
      <c r="BA901" s="4">
        <v>184.1</v>
      </c>
      <c r="BB901" s="28" t="s">
        <v>60</v>
      </c>
      <c r="BD901" s="27">
        <v>28</v>
      </c>
      <c r="BE901" s="14">
        <v>0.22</v>
      </c>
      <c r="BF901" s="4">
        <v>1836.2</v>
      </c>
      <c r="BG901" s="28" t="s">
        <v>29</v>
      </c>
      <c r="BI901" s="27">
        <v>28</v>
      </c>
      <c r="BJ901" s="14">
        <v>0.22</v>
      </c>
      <c r="BK901" s="4">
        <v>238.6</v>
      </c>
      <c r="BL901" s="28" t="s">
        <v>26</v>
      </c>
    </row>
    <row r="902" spans="1:65" x14ac:dyDescent="0.4">
      <c r="A902" s="27">
        <v>29</v>
      </c>
      <c r="B902" s="14">
        <v>0.21</v>
      </c>
      <c r="C902" s="4">
        <v>155.5</v>
      </c>
      <c r="D902" s="28" t="s">
        <v>55</v>
      </c>
      <c r="F902" s="27">
        <v>29</v>
      </c>
      <c r="G902" s="14">
        <v>0.21</v>
      </c>
      <c r="H902" s="4">
        <v>207.4</v>
      </c>
      <c r="I902" s="28" t="s">
        <v>22</v>
      </c>
      <c r="K902" s="27">
        <v>29</v>
      </c>
      <c r="L902" s="14">
        <v>0.21</v>
      </c>
      <c r="M902" s="4">
        <v>148.4</v>
      </c>
      <c r="N902" s="28" t="s">
        <v>54</v>
      </c>
      <c r="P902" s="27">
        <v>29</v>
      </c>
      <c r="Q902" s="14">
        <v>0.21</v>
      </c>
      <c r="R902" s="4">
        <v>407.8</v>
      </c>
      <c r="S902" s="28" t="s">
        <v>64</v>
      </c>
      <c r="U902" s="27">
        <v>29</v>
      </c>
      <c r="V902" s="14">
        <v>0.21</v>
      </c>
      <c r="W902" s="4">
        <v>0</v>
      </c>
      <c r="X902" s="28" t="s">
        <v>62</v>
      </c>
      <c r="Z902" s="27">
        <v>29</v>
      </c>
      <c r="AA902" s="14">
        <v>0.21</v>
      </c>
      <c r="AB902" s="4">
        <v>0</v>
      </c>
      <c r="AC902" s="28" t="s">
        <v>62</v>
      </c>
      <c r="AE902" s="27">
        <v>29</v>
      </c>
      <c r="AF902" s="14">
        <v>0.21</v>
      </c>
      <c r="AG902" s="4">
        <v>78.8</v>
      </c>
      <c r="AH902" s="28" t="s">
        <v>27</v>
      </c>
      <c r="AJ902" s="27">
        <v>29</v>
      </c>
      <c r="AK902" s="14">
        <v>0.21</v>
      </c>
      <c r="AL902" s="4">
        <v>0</v>
      </c>
      <c r="AM902" s="28" t="s">
        <v>62</v>
      </c>
      <c r="AO902" s="27">
        <v>29</v>
      </c>
      <c r="AP902" s="14">
        <v>0.21</v>
      </c>
      <c r="AQ902" s="4">
        <v>123.3</v>
      </c>
      <c r="AR902" s="28" t="s">
        <v>56</v>
      </c>
      <c r="AT902" s="27">
        <v>29</v>
      </c>
      <c r="AU902" s="14">
        <v>0.21</v>
      </c>
      <c r="AV902" s="4">
        <v>482</v>
      </c>
      <c r="AW902" s="28" t="s">
        <v>42</v>
      </c>
      <c r="AY902" s="27">
        <v>29</v>
      </c>
      <c r="AZ902" s="14">
        <v>0.21</v>
      </c>
      <c r="BA902" s="4">
        <v>159.19999999999999</v>
      </c>
      <c r="BB902" s="28" t="s">
        <v>42</v>
      </c>
      <c r="BD902" s="27">
        <v>29</v>
      </c>
      <c r="BE902" s="14">
        <v>0.21</v>
      </c>
      <c r="BF902" s="4">
        <v>0</v>
      </c>
      <c r="BG902" s="28" t="s">
        <v>62</v>
      </c>
      <c r="BI902" s="27">
        <v>29</v>
      </c>
      <c r="BJ902" s="14">
        <v>0.21</v>
      </c>
      <c r="BK902" s="4">
        <v>261.39999999999998</v>
      </c>
      <c r="BL902" s="28" t="s">
        <v>29</v>
      </c>
    </row>
    <row r="903" spans="1:65" x14ac:dyDescent="0.4">
      <c r="A903" s="27">
        <v>30</v>
      </c>
      <c r="B903" s="14">
        <v>0.2</v>
      </c>
      <c r="C903" s="4">
        <v>110</v>
      </c>
      <c r="D903" s="28" t="s">
        <v>88</v>
      </c>
      <c r="F903" s="27">
        <v>30</v>
      </c>
      <c r="G903" s="14">
        <v>0.2</v>
      </c>
      <c r="H903" s="4">
        <v>262</v>
      </c>
      <c r="I903" s="28" t="s">
        <v>26</v>
      </c>
      <c r="K903" s="27">
        <v>30</v>
      </c>
      <c r="L903" s="14">
        <v>0.2</v>
      </c>
      <c r="M903" s="4">
        <v>215.1</v>
      </c>
      <c r="N903" s="28" t="s">
        <v>58</v>
      </c>
      <c r="P903" s="27">
        <v>30</v>
      </c>
      <c r="Q903" s="14">
        <v>0.2</v>
      </c>
      <c r="R903" s="4">
        <v>215</v>
      </c>
      <c r="S903" s="28" t="s">
        <v>31</v>
      </c>
      <c r="U903" s="27">
        <v>30</v>
      </c>
      <c r="V903" s="14">
        <v>0.2</v>
      </c>
      <c r="W903" s="4">
        <v>0</v>
      </c>
      <c r="X903" s="28" t="s">
        <v>62</v>
      </c>
      <c r="Z903" s="27">
        <v>30</v>
      </c>
      <c r="AA903" s="14">
        <v>0.2</v>
      </c>
      <c r="AB903" s="4">
        <v>0</v>
      </c>
      <c r="AC903" s="28" t="s">
        <v>62</v>
      </c>
      <c r="AE903" s="27">
        <v>30</v>
      </c>
      <c r="AF903" s="14">
        <v>0.2</v>
      </c>
      <c r="AG903" s="4">
        <v>82.9</v>
      </c>
      <c r="AH903" s="28" t="s">
        <v>52</v>
      </c>
      <c r="AJ903" s="27">
        <v>30</v>
      </c>
      <c r="AK903" s="14">
        <v>0.2</v>
      </c>
      <c r="AL903" s="4">
        <v>0</v>
      </c>
      <c r="AM903" s="28" t="s">
        <v>62</v>
      </c>
      <c r="AO903" s="27">
        <v>30</v>
      </c>
      <c r="AP903" s="14">
        <v>0.2</v>
      </c>
      <c r="AQ903" s="4">
        <v>125.6</v>
      </c>
      <c r="AR903" s="28" t="s">
        <v>52</v>
      </c>
      <c r="AT903" s="27">
        <v>30</v>
      </c>
      <c r="AU903" s="14">
        <v>0.2</v>
      </c>
      <c r="AV903" s="4">
        <v>351.6</v>
      </c>
      <c r="AW903" s="28" t="s">
        <v>29</v>
      </c>
      <c r="AY903" s="27">
        <v>30</v>
      </c>
      <c r="AZ903" s="14">
        <v>0.2</v>
      </c>
      <c r="BA903" s="4">
        <v>198.1</v>
      </c>
      <c r="BB903" s="28" t="s">
        <v>131</v>
      </c>
      <c r="BD903" s="27">
        <v>30</v>
      </c>
      <c r="BE903" s="14">
        <v>0.2</v>
      </c>
      <c r="BF903" s="4">
        <v>0</v>
      </c>
      <c r="BG903" s="28" t="s">
        <v>62</v>
      </c>
      <c r="BI903" s="27">
        <v>30</v>
      </c>
      <c r="BJ903" s="14">
        <v>0.2</v>
      </c>
      <c r="BK903" s="4">
        <v>322.89999999999998</v>
      </c>
      <c r="BL903" s="28" t="s">
        <v>36</v>
      </c>
    </row>
    <row r="904" spans="1:65" ht="19.5" thickBot="1" x14ac:dyDescent="0.45">
      <c r="A904" s="27"/>
      <c r="B904" s="4"/>
      <c r="C904" s="4"/>
      <c r="D904" s="4"/>
      <c r="F904" s="27"/>
      <c r="G904" s="4"/>
      <c r="H904" s="4"/>
      <c r="I904" s="4"/>
      <c r="K904" s="27"/>
      <c r="L904" s="4"/>
      <c r="M904" s="4"/>
      <c r="N904" s="4"/>
      <c r="P904" s="27"/>
      <c r="Q904" s="4"/>
      <c r="R904" s="4"/>
      <c r="S904" s="4"/>
      <c r="U904" s="27"/>
      <c r="V904" s="4"/>
      <c r="W904" s="4"/>
      <c r="X904" s="4"/>
      <c r="Z904" s="27"/>
      <c r="AA904" s="4"/>
      <c r="AB904" s="4"/>
      <c r="AC904" s="4"/>
      <c r="AE904" s="27"/>
      <c r="AF904" s="4"/>
      <c r="AG904" s="4"/>
      <c r="AH904" s="4"/>
      <c r="AJ904" s="27"/>
      <c r="AK904" s="4"/>
      <c r="AL904" s="4"/>
      <c r="AM904" s="4"/>
      <c r="AO904" s="27"/>
      <c r="AP904" s="4"/>
      <c r="AQ904" s="4"/>
      <c r="AR904" s="4"/>
      <c r="AT904" s="27"/>
      <c r="AU904" s="4"/>
      <c r="AV904" s="4"/>
      <c r="AW904" s="4"/>
      <c r="AY904" s="27"/>
      <c r="AZ904" s="4"/>
      <c r="BA904" s="4"/>
      <c r="BB904" s="4"/>
      <c r="BD904" s="27"/>
      <c r="BE904" s="4"/>
      <c r="BF904" s="4"/>
      <c r="BG904" s="4"/>
      <c r="BI904" s="27"/>
      <c r="BJ904" s="4"/>
      <c r="BK904" s="4"/>
      <c r="BL904" s="4"/>
    </row>
    <row r="905" spans="1:65" ht="19.5" thickBot="1" x14ac:dyDescent="0.45">
      <c r="A905" s="27"/>
      <c r="B905" s="43" t="s">
        <v>196</v>
      </c>
      <c r="C905" s="47">
        <v>0.7917515274949084</v>
      </c>
      <c r="D905" s="45">
        <v>0.92107986965332789</v>
      </c>
      <c r="E905" s="3"/>
      <c r="F905" s="27"/>
      <c r="G905" s="43" t="s">
        <v>196</v>
      </c>
      <c r="H905" s="47">
        <v>0.44136178861788616</v>
      </c>
      <c r="I905" s="45">
        <v>0.87926829268292683</v>
      </c>
      <c r="J905" s="3"/>
      <c r="K905" s="27"/>
      <c r="L905" s="43" t="s">
        <v>196</v>
      </c>
      <c r="M905" s="47">
        <v>0.74563894523326568</v>
      </c>
      <c r="N905" s="45">
        <v>0.90446247464503027</v>
      </c>
      <c r="O905" s="3"/>
      <c r="P905" s="27"/>
      <c r="Q905" s="43" t="s">
        <v>196</v>
      </c>
      <c r="R905" s="47">
        <v>0.63019250253292802</v>
      </c>
      <c r="S905" s="45">
        <v>0.87001013171225938</v>
      </c>
      <c r="T905" s="3"/>
      <c r="U905" s="27"/>
      <c r="V905" s="43" t="s">
        <v>196</v>
      </c>
      <c r="W905" s="47">
        <v>0.42970647773279352</v>
      </c>
      <c r="X905" s="45">
        <v>0.81892712550607283</v>
      </c>
      <c r="Y905" s="3"/>
      <c r="Z905" s="27"/>
      <c r="AA905" s="43" t="s">
        <v>196</v>
      </c>
      <c r="AB905" s="47">
        <v>0.65587044534412953</v>
      </c>
      <c r="AC905" s="45">
        <v>0.81477732793522262</v>
      </c>
      <c r="AD905" s="3"/>
      <c r="AE905" s="27"/>
      <c r="AF905" s="43" t="s">
        <v>196</v>
      </c>
      <c r="AG905" s="47">
        <v>0.98598984771573606</v>
      </c>
      <c r="AH905" s="45">
        <v>1.0501522842639595</v>
      </c>
      <c r="AI905" s="3"/>
      <c r="AJ905" s="27"/>
      <c r="AK905" s="43" t="s">
        <v>196</v>
      </c>
      <c r="AL905" s="47">
        <v>0.46174974567650051</v>
      </c>
      <c r="AM905" s="45">
        <v>0.82007397214361077</v>
      </c>
      <c r="AN905" s="3"/>
      <c r="AO905" s="27"/>
      <c r="AP905" s="43" t="s">
        <v>196</v>
      </c>
      <c r="AQ905" s="47">
        <v>0.67918781725888322</v>
      </c>
      <c r="AR905" s="45">
        <v>0.90310659898477141</v>
      </c>
      <c r="AS905" s="3"/>
      <c r="AT905" s="27"/>
      <c r="AU905" s="43" t="s">
        <v>196</v>
      </c>
      <c r="AV905" s="47">
        <v>0.48834853090172237</v>
      </c>
      <c r="AW905" s="45">
        <v>0.86079027355623106</v>
      </c>
      <c r="AX905" s="3"/>
      <c r="AY905" s="27"/>
      <c r="AZ905" s="43" t="s">
        <v>196</v>
      </c>
      <c r="BA905" s="47">
        <v>0.8036511156186612</v>
      </c>
      <c r="BB905" s="45">
        <v>0.99236777572583323</v>
      </c>
      <c r="BC905" s="3"/>
      <c r="BD905" s="27"/>
      <c r="BE905" s="43" t="s">
        <v>196</v>
      </c>
      <c r="BF905" s="47">
        <v>0.42365482233502538</v>
      </c>
      <c r="BG905" s="45">
        <v>1.8641624365482234</v>
      </c>
      <c r="BH905" s="3"/>
      <c r="BI905" s="27"/>
      <c r="BJ905" s="43" t="s">
        <v>196</v>
      </c>
      <c r="BK905" s="47">
        <v>0.65630081300813004</v>
      </c>
      <c r="BL905" s="45">
        <v>0.92860772357723576</v>
      </c>
      <c r="BM905" s="3"/>
    </row>
    <row r="906" spans="1:65" x14ac:dyDescent="0.4">
      <c r="C906" t="s">
        <v>532</v>
      </c>
      <c r="G906" t="s">
        <v>251</v>
      </c>
      <c r="M906" t="s">
        <v>533</v>
      </c>
      <c r="Q906" t="s">
        <v>534</v>
      </c>
      <c r="V906" t="s">
        <v>535</v>
      </c>
      <c r="AA906" s="27" t="s">
        <v>536</v>
      </c>
      <c r="AG906" s="27" t="s">
        <v>537</v>
      </c>
      <c r="AK906" s="27" t="s">
        <v>538</v>
      </c>
      <c r="AP906" t="s">
        <v>413</v>
      </c>
      <c r="AU906" s="48" t="s">
        <v>539</v>
      </c>
    </row>
    <row r="907" spans="1:65" ht="19.5" thickBot="1" x14ac:dyDescent="0.45">
      <c r="A907" s="8" t="s">
        <v>18</v>
      </c>
      <c r="B907" s="4">
        <v>1.5457403149996849</v>
      </c>
      <c r="C907" s="4" t="s">
        <v>286</v>
      </c>
      <c r="D907" s="4"/>
      <c r="F907" s="8" t="s">
        <v>18</v>
      </c>
      <c r="G907" s="4">
        <v>1.4679142857142857</v>
      </c>
      <c r="H907" s="4" t="s">
        <v>287</v>
      </c>
      <c r="I907" s="4"/>
      <c r="K907" s="8" t="s">
        <v>18</v>
      </c>
      <c r="L907" s="4">
        <v>1.4780958823529411</v>
      </c>
      <c r="M907" s="4" t="s">
        <v>488</v>
      </c>
      <c r="N907" s="4"/>
      <c r="P907" s="8" t="s">
        <v>18</v>
      </c>
      <c r="Q907" s="4">
        <v>2.3609636363636368</v>
      </c>
      <c r="R907" s="4" t="s">
        <v>289</v>
      </c>
      <c r="S907" s="4"/>
      <c r="U907" s="8" t="s">
        <v>18</v>
      </c>
      <c r="V907" s="4">
        <v>1.4468366666666668</v>
      </c>
      <c r="W907" s="4" t="s">
        <v>290</v>
      </c>
      <c r="X907" s="4"/>
      <c r="Z907" s="8" t="s">
        <v>18</v>
      </c>
      <c r="AA907" s="4">
        <v>1.24322</v>
      </c>
      <c r="AB907" s="4" t="s">
        <v>235</v>
      </c>
      <c r="AC907" s="4"/>
      <c r="AE907" s="8" t="s">
        <v>18</v>
      </c>
      <c r="AF907" s="4">
        <v>1.1720803599996401</v>
      </c>
      <c r="AG907" s="4" t="s">
        <v>528</v>
      </c>
      <c r="AH907" s="4"/>
      <c r="AJ907" s="8" t="s">
        <v>18</v>
      </c>
      <c r="AK907" s="4">
        <v>1.37778</v>
      </c>
      <c r="AL907" s="4" t="s">
        <v>529</v>
      </c>
      <c r="AM907" s="4"/>
      <c r="AO907" s="8" t="s">
        <v>18</v>
      </c>
      <c r="AP907" s="4">
        <v>2.2568603639996359</v>
      </c>
      <c r="AQ907" s="4" t="s">
        <v>417</v>
      </c>
      <c r="AR907" s="4"/>
      <c r="AT907" s="8" t="s">
        <v>18</v>
      </c>
      <c r="AU907" s="4">
        <v>1.2082127272727274</v>
      </c>
      <c r="AV907" s="4" t="s">
        <v>258</v>
      </c>
      <c r="AW907" s="4"/>
    </row>
    <row r="908" spans="1:65" x14ac:dyDescent="0.4">
      <c r="A908" s="9">
        <v>1</v>
      </c>
      <c r="B908" s="10">
        <v>1.5457403149996849</v>
      </c>
      <c r="C908" s="11">
        <v>73.600014999984992</v>
      </c>
      <c r="D908" s="12" t="s">
        <v>22</v>
      </c>
      <c r="F908" s="9">
        <v>1</v>
      </c>
      <c r="G908" s="10">
        <v>1.4679142857142857</v>
      </c>
      <c r="H908" s="11">
        <v>50.614285714285714</v>
      </c>
      <c r="I908" s="12" t="s">
        <v>27</v>
      </c>
      <c r="K908" s="9">
        <v>1</v>
      </c>
      <c r="L908" s="10">
        <v>1.4780958823529411</v>
      </c>
      <c r="M908" s="11">
        <v>105.56470588235294</v>
      </c>
      <c r="N908" s="12" t="s">
        <v>30</v>
      </c>
      <c r="P908" s="9">
        <v>1</v>
      </c>
      <c r="Q908" s="10">
        <v>2.3609636363636368</v>
      </c>
      <c r="R908" s="11">
        <v>81.409090909090907</v>
      </c>
      <c r="S908" s="12" t="s">
        <v>38</v>
      </c>
      <c r="U908" s="9">
        <v>1</v>
      </c>
      <c r="V908" s="10">
        <v>1.4468366666666668</v>
      </c>
      <c r="W908" s="11">
        <v>90.416666666666671</v>
      </c>
      <c r="X908" s="12" t="s">
        <v>37</v>
      </c>
      <c r="Z908" s="9">
        <v>1</v>
      </c>
      <c r="AA908" s="10">
        <v>1.24322</v>
      </c>
      <c r="AB908" s="11">
        <v>8.4</v>
      </c>
      <c r="AC908" s="12" t="s">
        <v>31</v>
      </c>
      <c r="AE908" s="9">
        <v>1</v>
      </c>
      <c r="AF908" s="10">
        <v>1.1720803599996401</v>
      </c>
      <c r="AG908" s="11">
        <v>29.300008999991</v>
      </c>
      <c r="AH908" s="12" t="s">
        <v>45</v>
      </c>
      <c r="AJ908" s="9">
        <v>1</v>
      </c>
      <c r="AK908" s="10">
        <v>1.37778</v>
      </c>
      <c r="AL908" s="11">
        <v>91.84</v>
      </c>
      <c r="AM908" s="12" t="s">
        <v>83</v>
      </c>
      <c r="AO908" s="9">
        <v>1</v>
      </c>
      <c r="AP908" s="10">
        <v>2.2568603639996359</v>
      </c>
      <c r="AQ908" s="11">
        <v>43.400006999992996</v>
      </c>
      <c r="AR908" s="12" t="s">
        <v>24</v>
      </c>
      <c r="AT908" s="9">
        <v>1</v>
      </c>
      <c r="AU908" s="10">
        <v>1.2082127272727274</v>
      </c>
      <c r="AV908" s="11">
        <v>57.527272727272731</v>
      </c>
      <c r="AW908" s="12" t="s">
        <v>26</v>
      </c>
    </row>
    <row r="909" spans="1:65" x14ac:dyDescent="0.4">
      <c r="A909" s="13">
        <v>2</v>
      </c>
      <c r="B909" s="14">
        <v>1.1485899999999998</v>
      </c>
      <c r="C909" s="4">
        <v>82.028571428571425</v>
      </c>
      <c r="D909" s="15" t="s">
        <v>24</v>
      </c>
      <c r="F909" s="13">
        <v>2</v>
      </c>
      <c r="G909" s="14">
        <v>1.0277100000000001</v>
      </c>
      <c r="H909" s="4">
        <v>36.700000000000003</v>
      </c>
      <c r="I909" s="15" t="s">
        <v>21</v>
      </c>
      <c r="K909" s="13">
        <v>2</v>
      </c>
      <c r="L909" s="14">
        <v>1.3365100000000001</v>
      </c>
      <c r="M909" s="4">
        <v>63.636666666666663</v>
      </c>
      <c r="N909" s="15" t="s">
        <v>52</v>
      </c>
      <c r="P909" s="13">
        <v>2</v>
      </c>
      <c r="Q909" s="14">
        <v>1.70217</v>
      </c>
      <c r="R909" s="4">
        <v>70.918750000000003</v>
      </c>
      <c r="S909" s="15" t="s">
        <v>23</v>
      </c>
      <c r="U909" s="13">
        <v>2</v>
      </c>
      <c r="V909" s="14">
        <v>1.38899027999972</v>
      </c>
      <c r="W909" s="4">
        <v>99.20001999998</v>
      </c>
      <c r="X909" s="15" t="s">
        <v>36</v>
      </c>
      <c r="Z909" s="13">
        <v>2</v>
      </c>
      <c r="AA909" s="14">
        <v>0.94942373056994811</v>
      </c>
      <c r="AB909" s="4">
        <v>18.256994818652849</v>
      </c>
      <c r="AC909" s="15" t="s">
        <v>57</v>
      </c>
      <c r="AE909" s="13">
        <v>2</v>
      </c>
      <c r="AF909" s="14">
        <v>1.1616536842105263</v>
      </c>
      <c r="AG909" s="4">
        <v>77.431578947368422</v>
      </c>
      <c r="AH909" s="15" t="s">
        <v>51</v>
      </c>
      <c r="AJ909" s="13">
        <v>2</v>
      </c>
      <c r="AK909" s="14">
        <v>1.1422081818181817</v>
      </c>
      <c r="AL909" s="4">
        <v>81.572727272727278</v>
      </c>
      <c r="AM909" s="15" t="s">
        <v>92</v>
      </c>
      <c r="AO909" s="13">
        <v>2</v>
      </c>
      <c r="AP909" s="14">
        <v>1.1523025</v>
      </c>
      <c r="AQ909" s="4">
        <v>82.293750000000003</v>
      </c>
      <c r="AR909" s="15" t="s">
        <v>46</v>
      </c>
      <c r="AT909" s="13">
        <v>2</v>
      </c>
      <c r="AU909" s="14">
        <v>1.141</v>
      </c>
      <c r="AV909" s="4">
        <v>47.536666666666669</v>
      </c>
      <c r="AW909" s="15" t="s">
        <v>29</v>
      </c>
    </row>
    <row r="910" spans="1:65" x14ac:dyDescent="0.4">
      <c r="A910" s="13">
        <v>3</v>
      </c>
      <c r="B910" s="14">
        <v>1.1041303219996781</v>
      </c>
      <c r="C910" s="4">
        <v>48.000013999986002</v>
      </c>
      <c r="D910" s="15" t="s">
        <v>49</v>
      </c>
      <c r="F910" s="13">
        <v>3</v>
      </c>
      <c r="G910" s="14">
        <v>0.87653444444444462</v>
      </c>
      <c r="H910" s="4">
        <v>25.777777777777779</v>
      </c>
      <c r="I910" s="15" t="s">
        <v>29</v>
      </c>
      <c r="K910" s="13">
        <v>3</v>
      </c>
      <c r="L910" s="14">
        <v>1.1700258620689654</v>
      </c>
      <c r="M910" s="4">
        <v>64.993103448275861</v>
      </c>
      <c r="N910" s="15" t="s">
        <v>29</v>
      </c>
      <c r="P910" s="13">
        <v>3</v>
      </c>
      <c r="Q910" s="14">
        <v>1.6075133333333333</v>
      </c>
      <c r="R910" s="4">
        <v>107.15555555555555</v>
      </c>
      <c r="S910" s="15" t="s">
        <v>30</v>
      </c>
      <c r="U910" s="13">
        <v>3</v>
      </c>
      <c r="V910" s="14">
        <v>1.318680284999715</v>
      </c>
      <c r="W910" s="4">
        <v>87.900018999981</v>
      </c>
      <c r="X910" s="15" t="s">
        <v>42</v>
      </c>
      <c r="Z910" s="13">
        <v>3</v>
      </c>
      <c r="AA910" s="14">
        <v>0.92845105263157901</v>
      </c>
      <c r="AB910" s="4">
        <v>9.7728531855955687</v>
      </c>
      <c r="AC910" s="15" t="s">
        <v>66</v>
      </c>
      <c r="AE910" s="13">
        <v>3</v>
      </c>
      <c r="AF910" s="14">
        <v>1.1425899999999998</v>
      </c>
      <c r="AG910" s="4">
        <v>81.599999999999994</v>
      </c>
      <c r="AH910" s="15" t="s">
        <v>23</v>
      </c>
      <c r="AJ910" s="13">
        <v>3</v>
      </c>
      <c r="AK910" s="14">
        <v>0.97364076923076937</v>
      </c>
      <c r="AL910" s="4">
        <v>28.633846153846154</v>
      </c>
      <c r="AM910" s="15" t="s">
        <v>65</v>
      </c>
      <c r="AO910" s="13">
        <v>3</v>
      </c>
      <c r="AP910" s="14">
        <v>1.0934003189996813</v>
      </c>
      <c r="AQ910" s="4">
        <v>37.700010999989004</v>
      </c>
      <c r="AR910" s="15" t="s">
        <v>27</v>
      </c>
      <c r="AT910" s="13">
        <v>3</v>
      </c>
      <c r="AU910" s="14">
        <v>1.0716366666666668</v>
      </c>
      <c r="AV910" s="4">
        <v>66.966666666666669</v>
      </c>
      <c r="AW910" s="15" t="s">
        <v>40</v>
      </c>
    </row>
    <row r="911" spans="1:65" x14ac:dyDescent="0.4">
      <c r="A911" s="13">
        <v>4</v>
      </c>
      <c r="B911" s="14">
        <v>0.92976027199972811</v>
      </c>
      <c r="C911" s="4">
        <v>58.100016999983005</v>
      </c>
      <c r="D911" s="15" t="s">
        <v>50</v>
      </c>
      <c r="F911" s="13">
        <v>4</v>
      </c>
      <c r="G911" s="14">
        <v>0.65525999999999995</v>
      </c>
      <c r="H911" s="4">
        <v>12.6</v>
      </c>
      <c r="I911" s="15" t="s">
        <v>36</v>
      </c>
      <c r="K911" s="13">
        <v>4</v>
      </c>
      <c r="L911" s="14">
        <v>1.1105700000000001</v>
      </c>
      <c r="M911" s="4">
        <v>69.400000000000006</v>
      </c>
      <c r="N911" s="15" t="s">
        <v>42</v>
      </c>
      <c r="P911" s="13">
        <v>4</v>
      </c>
      <c r="Q911" s="14">
        <v>1.4375022222222218</v>
      </c>
      <c r="R911" s="4">
        <v>62.494444444444433</v>
      </c>
      <c r="S911" s="15" t="s">
        <v>19</v>
      </c>
      <c r="U911" s="13">
        <v>4</v>
      </c>
      <c r="V911" s="14">
        <v>1.3177203119996879</v>
      </c>
      <c r="W911" s="4">
        <v>54.900012999986998</v>
      </c>
      <c r="X911" s="15" t="s">
        <v>40</v>
      </c>
      <c r="Z911" s="13">
        <v>4</v>
      </c>
      <c r="AA911" s="14">
        <v>0.88886999999999994</v>
      </c>
      <c r="AB911" s="4">
        <v>20.2</v>
      </c>
      <c r="AC911" s="15" t="s">
        <v>61</v>
      </c>
      <c r="AE911" s="13">
        <v>4</v>
      </c>
      <c r="AF911" s="14">
        <v>0.99007035199964799</v>
      </c>
      <c r="AG911" s="4">
        <v>22.500007999992</v>
      </c>
      <c r="AH911" s="15" t="s">
        <v>50</v>
      </c>
      <c r="AJ911" s="13">
        <v>4</v>
      </c>
      <c r="AK911" s="14">
        <v>0.94820999999999989</v>
      </c>
      <c r="AL911" s="4">
        <v>18.233653846153846</v>
      </c>
      <c r="AM911" s="15" t="s">
        <v>49</v>
      </c>
      <c r="AO911" s="13">
        <v>4</v>
      </c>
      <c r="AP911" s="14">
        <v>1.0858742857142858</v>
      </c>
      <c r="AQ911" s="4">
        <v>67.857142857142861</v>
      </c>
      <c r="AR911" s="15" t="s">
        <v>33</v>
      </c>
      <c r="AT911" s="13">
        <v>4</v>
      </c>
      <c r="AU911" s="14">
        <v>1.01651</v>
      </c>
      <c r="AV911" s="4">
        <v>36.299999999999997</v>
      </c>
      <c r="AW911" s="15" t="s">
        <v>23</v>
      </c>
    </row>
    <row r="912" spans="1:65" x14ac:dyDescent="0.4">
      <c r="A912" s="13">
        <v>5</v>
      </c>
      <c r="B912" s="14">
        <v>0.91685292682926822</v>
      </c>
      <c r="C912" s="4">
        <v>57.292682926829265</v>
      </c>
      <c r="D912" s="15" t="s">
        <v>28</v>
      </c>
      <c r="F912" s="13">
        <v>5</v>
      </c>
      <c r="G912" s="14">
        <v>0.64415000000000011</v>
      </c>
      <c r="H912" s="4">
        <v>11.3</v>
      </c>
      <c r="I912" s="15" t="s">
        <v>40</v>
      </c>
      <c r="K912" s="13">
        <v>5</v>
      </c>
      <c r="L912" s="14">
        <v>1.10568</v>
      </c>
      <c r="M912" s="4">
        <v>73.7</v>
      </c>
      <c r="N912" s="15" t="s">
        <v>23</v>
      </c>
      <c r="P912" s="13">
        <v>5</v>
      </c>
      <c r="Q912" s="14">
        <v>1.3833899999999999</v>
      </c>
      <c r="R912" s="4">
        <v>98.8</v>
      </c>
      <c r="S912" s="15" t="s">
        <v>36</v>
      </c>
      <c r="U912" s="13">
        <v>5</v>
      </c>
      <c r="V912" s="14">
        <v>1.1646966666666665</v>
      </c>
      <c r="W912" s="4">
        <v>50.633333333333333</v>
      </c>
      <c r="X912" s="15" t="s">
        <v>25</v>
      </c>
      <c r="Z912" s="13">
        <v>5</v>
      </c>
      <c r="AA912" s="14">
        <v>0.85081777777777778</v>
      </c>
      <c r="AB912" s="4">
        <v>10.907407407407407</v>
      </c>
      <c r="AC912" s="15" t="s">
        <v>208</v>
      </c>
      <c r="AE912" s="13">
        <v>5</v>
      </c>
      <c r="AF912" s="14">
        <v>0.93038999999999994</v>
      </c>
      <c r="AG912" s="4">
        <v>51.68</v>
      </c>
      <c r="AH912" s="15" t="s">
        <v>64</v>
      </c>
      <c r="AJ912" s="13">
        <v>5</v>
      </c>
      <c r="AK912" s="14">
        <v>0.94386999999999988</v>
      </c>
      <c r="AL912" s="4">
        <v>21.45</v>
      </c>
      <c r="AM912" s="15" t="s">
        <v>84</v>
      </c>
      <c r="AO912" s="13">
        <v>5</v>
      </c>
      <c r="AP912" s="14">
        <v>1.0766833333333332</v>
      </c>
      <c r="AQ912" s="4">
        <v>46.806666666666665</v>
      </c>
      <c r="AR912" s="15" t="s">
        <v>19</v>
      </c>
      <c r="AT912" s="13">
        <v>5</v>
      </c>
      <c r="AU912" s="14">
        <v>0.9605220000000001</v>
      </c>
      <c r="AV912" s="4">
        <v>28.248000000000001</v>
      </c>
      <c r="AW912" s="15" t="s">
        <v>35</v>
      </c>
    </row>
    <row r="913" spans="1:49" x14ac:dyDescent="0.4">
      <c r="A913" s="13">
        <v>6</v>
      </c>
      <c r="B913" s="14">
        <v>0.84362000000000004</v>
      </c>
      <c r="C913" s="4">
        <v>5.7</v>
      </c>
      <c r="D913" s="15" t="s">
        <v>68</v>
      </c>
      <c r="F913" s="13">
        <v>6</v>
      </c>
      <c r="G913" s="14">
        <v>0.58504</v>
      </c>
      <c r="H913" s="4">
        <v>7.5</v>
      </c>
      <c r="I913" s="15" t="s">
        <v>24</v>
      </c>
      <c r="K913" s="13">
        <v>6</v>
      </c>
      <c r="L913" s="14">
        <v>1.0011922580645161</v>
      </c>
      <c r="M913" s="4">
        <v>62.564516129032256</v>
      </c>
      <c r="N913" s="15" t="s">
        <v>34</v>
      </c>
      <c r="P913" s="13">
        <v>6</v>
      </c>
      <c r="Q913" s="14">
        <v>1.37104625</v>
      </c>
      <c r="R913" s="4">
        <v>65.28125</v>
      </c>
      <c r="S913" s="15" t="s">
        <v>26</v>
      </c>
      <c r="U913" s="13">
        <v>6</v>
      </c>
      <c r="V913" s="14">
        <v>1.09816</v>
      </c>
      <c r="W913" s="4">
        <v>68.625</v>
      </c>
      <c r="X913" s="15" t="s">
        <v>65</v>
      </c>
      <c r="Z913" s="13">
        <v>6</v>
      </c>
      <c r="AA913" s="14">
        <v>0.84669000000000005</v>
      </c>
      <c r="AB913" s="4">
        <v>24.9</v>
      </c>
      <c r="AC913" s="15" t="s">
        <v>36</v>
      </c>
      <c r="AE913" s="13">
        <v>6</v>
      </c>
      <c r="AF913" s="14">
        <v>0.86737028799971205</v>
      </c>
      <c r="AG913" s="4">
        <v>54.200017999982002</v>
      </c>
      <c r="AH913" s="15" t="s">
        <v>42</v>
      </c>
      <c r="AJ913" s="13">
        <v>6</v>
      </c>
      <c r="AK913" s="14">
        <v>0.91212000000000015</v>
      </c>
      <c r="AL913" s="4">
        <v>56.99687500000001</v>
      </c>
      <c r="AM913" s="15" t="s">
        <v>60</v>
      </c>
      <c r="AO913" s="13">
        <v>6</v>
      </c>
      <c r="AP913" s="14">
        <v>0.99648599999999987</v>
      </c>
      <c r="AQ913" s="4">
        <v>55.351999999999997</v>
      </c>
      <c r="AR913" s="15" t="s">
        <v>38</v>
      </c>
      <c r="AT913" s="13">
        <v>6</v>
      </c>
      <c r="AU913" s="14">
        <v>0.93679000000000012</v>
      </c>
      <c r="AV913" s="4">
        <v>66.900000000000006</v>
      </c>
      <c r="AW913" s="15" t="s">
        <v>43</v>
      </c>
    </row>
    <row r="914" spans="1:49" x14ac:dyDescent="0.4">
      <c r="A914" s="13">
        <v>7</v>
      </c>
      <c r="B914" s="14">
        <v>0.82666768115942024</v>
      </c>
      <c r="C914" s="20">
        <v>8.701449275362318</v>
      </c>
      <c r="D914" s="15" t="s">
        <v>52</v>
      </c>
      <c r="F914" s="13">
        <v>7</v>
      </c>
      <c r="G914" s="14">
        <v>0.58087</v>
      </c>
      <c r="H914" s="4">
        <v>13.2</v>
      </c>
      <c r="I914" s="15" t="s">
        <v>51</v>
      </c>
      <c r="K914" s="13">
        <v>7</v>
      </c>
      <c r="L914" s="14">
        <v>0.8592476470588235</v>
      </c>
      <c r="M914" s="4">
        <v>37.352941176470587</v>
      </c>
      <c r="N914" s="15" t="s">
        <v>27</v>
      </c>
      <c r="P914" s="13">
        <v>7</v>
      </c>
      <c r="Q914" s="14">
        <v>1.3573463636363639</v>
      </c>
      <c r="R914" s="4">
        <v>48.472727272727276</v>
      </c>
      <c r="S914" s="15" t="s">
        <v>24</v>
      </c>
      <c r="U914" s="13">
        <v>7</v>
      </c>
      <c r="V914" s="14">
        <v>1.0621499999999999</v>
      </c>
      <c r="W914" s="4">
        <v>59</v>
      </c>
      <c r="X914" s="15" t="s">
        <v>27</v>
      </c>
      <c r="Z914" s="13">
        <v>7</v>
      </c>
      <c r="AA914" s="14">
        <v>0.82807999999999993</v>
      </c>
      <c r="AB914" s="4">
        <v>20.7</v>
      </c>
      <c r="AC914" s="15" t="s">
        <v>45</v>
      </c>
      <c r="AE914" s="13">
        <v>7</v>
      </c>
      <c r="AF914" s="14">
        <v>0.84011000000000002</v>
      </c>
      <c r="AG914" s="4">
        <v>30</v>
      </c>
      <c r="AH914" s="15" t="s">
        <v>61</v>
      </c>
      <c r="AJ914" s="13">
        <v>7</v>
      </c>
      <c r="AK914" s="14">
        <v>0.79803037999962001</v>
      </c>
      <c r="AL914" s="4">
        <v>8.4000039999960006</v>
      </c>
      <c r="AM914" s="15" t="s">
        <v>19</v>
      </c>
      <c r="AO914" s="13">
        <v>7</v>
      </c>
      <c r="AP914" s="14">
        <v>0.99317999999999995</v>
      </c>
      <c r="AQ914" s="4">
        <v>66.2</v>
      </c>
      <c r="AR914" s="15" t="s">
        <v>58</v>
      </c>
      <c r="AT914" s="13">
        <v>7</v>
      </c>
      <c r="AU914" s="14">
        <v>0.91552999999999984</v>
      </c>
      <c r="AV914" s="4">
        <v>39.799999999999997</v>
      </c>
      <c r="AW914" s="15" t="s">
        <v>21</v>
      </c>
    </row>
    <row r="915" spans="1:49" x14ac:dyDescent="0.4">
      <c r="A915" s="13">
        <v>8</v>
      </c>
      <c r="B915" s="14">
        <v>0.79517999999999989</v>
      </c>
      <c r="C915" s="4">
        <v>53</v>
      </c>
      <c r="D915" s="15" t="s">
        <v>35</v>
      </c>
      <c r="F915" s="13">
        <v>8</v>
      </c>
      <c r="G915" s="14">
        <v>0.54116740458015256</v>
      </c>
      <c r="H915" s="20">
        <v>5.6961832061068698</v>
      </c>
      <c r="I915" s="15" t="s">
        <v>43</v>
      </c>
      <c r="K915" s="13">
        <v>8</v>
      </c>
      <c r="L915" s="14">
        <v>0.84713222222222229</v>
      </c>
      <c r="M915" s="4">
        <v>30.25079365079365</v>
      </c>
      <c r="N915" s="15" t="s">
        <v>36</v>
      </c>
      <c r="P915" s="13">
        <v>8</v>
      </c>
      <c r="Q915" s="14">
        <v>1.24017</v>
      </c>
      <c r="R915" s="4">
        <v>77.5</v>
      </c>
      <c r="S915" s="15" t="s">
        <v>39</v>
      </c>
      <c r="U915" s="13">
        <v>8</v>
      </c>
      <c r="V915" s="14">
        <v>1.0358218181818184</v>
      </c>
      <c r="W915" s="4">
        <v>49.31818181818182</v>
      </c>
      <c r="X915" s="15" t="s">
        <v>39</v>
      </c>
      <c r="Z915" s="13">
        <v>8</v>
      </c>
      <c r="AA915" s="14">
        <v>0.78106235294117643</v>
      </c>
      <c r="AB915" s="4">
        <v>52.058823529411768</v>
      </c>
      <c r="AC915" s="15" t="s">
        <v>59</v>
      </c>
      <c r="AE915" s="13">
        <v>8</v>
      </c>
      <c r="AF915" s="14">
        <v>0.83210750000000011</v>
      </c>
      <c r="AG915" s="4">
        <v>39.6175</v>
      </c>
      <c r="AH915" s="15" t="s">
        <v>87</v>
      </c>
      <c r="AJ915" s="13">
        <v>8</v>
      </c>
      <c r="AK915" s="14">
        <v>0.78442044399955602</v>
      </c>
      <c r="AL915" s="4">
        <v>5.300002999997</v>
      </c>
      <c r="AM915" s="15" t="s">
        <v>51</v>
      </c>
      <c r="AO915" s="13">
        <v>8</v>
      </c>
      <c r="AP915" s="14">
        <v>0.87537000000000009</v>
      </c>
      <c r="AQ915" s="4">
        <v>54.7</v>
      </c>
      <c r="AR915" s="15" t="s">
        <v>51</v>
      </c>
      <c r="AT915" s="13">
        <v>8</v>
      </c>
      <c r="AU915" s="14">
        <v>0.89117999999999986</v>
      </c>
      <c r="AV915" s="4">
        <v>59.4</v>
      </c>
      <c r="AW915" s="15" t="s">
        <v>51</v>
      </c>
    </row>
    <row r="916" spans="1:49" x14ac:dyDescent="0.4">
      <c r="A916" s="13">
        <v>9</v>
      </c>
      <c r="B916" s="14">
        <v>0.77291033599966408</v>
      </c>
      <c r="C916" s="4">
        <v>27.600011999988002</v>
      </c>
      <c r="D916" s="15" t="s">
        <v>33</v>
      </c>
      <c r="F916" s="13">
        <v>9</v>
      </c>
      <c r="G916" s="14">
        <v>0.53208</v>
      </c>
      <c r="H916" s="4">
        <v>13.3</v>
      </c>
      <c r="I916" s="15" t="s">
        <v>26</v>
      </c>
      <c r="K916" s="13">
        <v>9</v>
      </c>
      <c r="L916" s="14">
        <v>0.8160803599996399</v>
      </c>
      <c r="M916" s="4">
        <v>20.400008999990998</v>
      </c>
      <c r="N916" s="15" t="s">
        <v>41</v>
      </c>
      <c r="P916" s="13">
        <v>9</v>
      </c>
      <c r="Q916" s="14">
        <v>1.2182523076923077</v>
      </c>
      <c r="R916" s="4">
        <v>76.130769230769232</v>
      </c>
      <c r="S916" s="15" t="s">
        <v>42</v>
      </c>
      <c r="U916" s="13">
        <v>9</v>
      </c>
      <c r="V916" s="14">
        <v>0.81904038999961004</v>
      </c>
      <c r="W916" s="4">
        <v>10.500004999994999</v>
      </c>
      <c r="X916" s="15" t="s">
        <v>34</v>
      </c>
      <c r="Z916" s="13">
        <v>9</v>
      </c>
      <c r="AA916" s="14">
        <v>0.7713225984251969</v>
      </c>
      <c r="AB916" s="4">
        <v>27.543307086614174</v>
      </c>
      <c r="AC916" s="15" t="s">
        <v>206</v>
      </c>
      <c r="AE916" s="13">
        <v>9</v>
      </c>
      <c r="AF916" s="14">
        <v>0.81084811881188112</v>
      </c>
      <c r="AG916" s="4">
        <v>15.592079207920792</v>
      </c>
      <c r="AH916" s="15" t="s">
        <v>30</v>
      </c>
      <c r="AJ916" s="13">
        <v>9</v>
      </c>
      <c r="AK916" s="14">
        <v>0.74564000000000008</v>
      </c>
      <c r="AL916" s="4">
        <v>35.5</v>
      </c>
      <c r="AM916" s="15" t="s">
        <v>93</v>
      </c>
      <c r="AO916" s="13">
        <v>9</v>
      </c>
      <c r="AP916" s="14">
        <v>0.87299510638297884</v>
      </c>
      <c r="AQ916" s="4">
        <v>31.174468085106383</v>
      </c>
      <c r="AR916" s="15" t="s">
        <v>42</v>
      </c>
      <c r="AT916" s="13">
        <v>9</v>
      </c>
      <c r="AU916" s="14">
        <v>0.85875000000000001</v>
      </c>
      <c r="AV916" s="4">
        <v>47.7</v>
      </c>
      <c r="AW916" s="15" t="s">
        <v>34</v>
      </c>
    </row>
    <row r="917" spans="1:49" x14ac:dyDescent="0.4">
      <c r="A917" s="13">
        <v>10</v>
      </c>
      <c r="B917" s="14">
        <v>0.7579499999999999</v>
      </c>
      <c r="C917" s="4">
        <v>42.1</v>
      </c>
      <c r="D917" s="15" t="s">
        <v>65</v>
      </c>
      <c r="F917" s="13">
        <v>10</v>
      </c>
      <c r="G917" s="14">
        <v>0.25753999999999999</v>
      </c>
      <c r="H917" s="4">
        <v>1.74</v>
      </c>
      <c r="I917" s="15" t="s">
        <v>28</v>
      </c>
      <c r="K917" s="13">
        <v>10</v>
      </c>
      <c r="L917" s="14">
        <v>0.76571999999999996</v>
      </c>
      <c r="M917" s="4">
        <v>31.9</v>
      </c>
      <c r="N917" s="15" t="s">
        <v>49</v>
      </c>
      <c r="P917" s="13">
        <v>10</v>
      </c>
      <c r="Q917" s="14">
        <v>1.18815</v>
      </c>
      <c r="R917" s="4">
        <v>66</v>
      </c>
      <c r="S917" s="15" t="s">
        <v>27</v>
      </c>
      <c r="U917" s="13">
        <v>10</v>
      </c>
      <c r="V917" s="14">
        <v>0.81773517241379312</v>
      </c>
      <c r="W917" s="4">
        <v>20.441379310344828</v>
      </c>
      <c r="X917" s="15" t="s">
        <v>21</v>
      </c>
      <c r="Z917" s="13">
        <v>10</v>
      </c>
      <c r="AA917" s="14">
        <v>0.76340875000000008</v>
      </c>
      <c r="AB917" s="4">
        <v>54.515625</v>
      </c>
      <c r="AC917" s="15" t="s">
        <v>20</v>
      </c>
      <c r="AE917" s="13">
        <v>10</v>
      </c>
      <c r="AF917" s="14">
        <v>0.7998900000000001</v>
      </c>
      <c r="AG917" s="4">
        <v>23.523529411764706</v>
      </c>
      <c r="AH917" s="15" t="s">
        <v>88</v>
      </c>
      <c r="AJ917" s="13">
        <v>10</v>
      </c>
      <c r="AK917" s="14">
        <v>0.73080387096774191</v>
      </c>
      <c r="AL917" s="4">
        <v>30.445161290322581</v>
      </c>
      <c r="AM917" s="15" t="s">
        <v>44</v>
      </c>
      <c r="AO917" s="13">
        <v>10</v>
      </c>
      <c r="AP917" s="14">
        <v>0.82684038999960996</v>
      </c>
      <c r="AQ917" s="4">
        <v>10.600004999994999</v>
      </c>
      <c r="AR917" s="15" t="s">
        <v>36</v>
      </c>
      <c r="AT917" s="13">
        <v>10</v>
      </c>
      <c r="AU917" s="14">
        <v>0.85529148936170218</v>
      </c>
      <c r="AV917" s="4">
        <v>29.48936170212766</v>
      </c>
      <c r="AW917" s="15" t="s">
        <v>30</v>
      </c>
    </row>
    <row r="918" spans="1:49" x14ac:dyDescent="0.4">
      <c r="A918" s="13">
        <v>11</v>
      </c>
      <c r="B918" s="14">
        <v>0.74809033999966001</v>
      </c>
      <c r="C918" s="4">
        <v>22.000009999989999</v>
      </c>
      <c r="D918" s="15" t="s">
        <v>31</v>
      </c>
      <c r="F918" s="13">
        <v>11</v>
      </c>
      <c r="G918" s="14">
        <v>1.9000000000000001E-4</v>
      </c>
      <c r="H918" s="4">
        <v>0</v>
      </c>
      <c r="I918" s="15" t="s">
        <v>62</v>
      </c>
      <c r="K918" s="13">
        <v>11</v>
      </c>
      <c r="L918" s="14">
        <v>0.74884038999961</v>
      </c>
      <c r="M918" s="4">
        <v>9.600004999994999</v>
      </c>
      <c r="N918" s="15" t="s">
        <v>43</v>
      </c>
      <c r="P918" s="13">
        <v>11</v>
      </c>
      <c r="Q918" s="14">
        <v>1.0710900000000001</v>
      </c>
      <c r="R918" s="4">
        <v>31.5</v>
      </c>
      <c r="S918" s="15" t="s">
        <v>34</v>
      </c>
      <c r="U918" s="13">
        <v>11</v>
      </c>
      <c r="V918" s="14">
        <v>0.78589686567164185</v>
      </c>
      <c r="W918" s="4">
        <v>17.859701492537315</v>
      </c>
      <c r="X918" s="15" t="s">
        <v>43</v>
      </c>
      <c r="Z918" s="13">
        <v>11</v>
      </c>
      <c r="AA918" s="14">
        <v>0.7374804587155962</v>
      </c>
      <c r="AB918" s="4">
        <v>32.058715596330273</v>
      </c>
      <c r="AC918" s="15" t="s">
        <v>67</v>
      </c>
      <c r="AE918" s="13">
        <v>11</v>
      </c>
      <c r="AF918" s="14">
        <v>0.79823</v>
      </c>
      <c r="AG918" s="4">
        <v>34.700000000000003</v>
      </c>
      <c r="AH918" s="15" t="s">
        <v>21</v>
      </c>
      <c r="AJ918" s="13">
        <v>11</v>
      </c>
      <c r="AK918" s="14">
        <v>0.72544000000000008</v>
      </c>
      <c r="AL918" s="4">
        <v>9.3000000000000007</v>
      </c>
      <c r="AM918" s="15" t="s">
        <v>42</v>
      </c>
      <c r="AO918" s="13">
        <v>11</v>
      </c>
      <c r="AP918" s="14">
        <v>0.82124000000000008</v>
      </c>
      <c r="AQ918" s="4">
        <v>39.1</v>
      </c>
      <c r="AR918" s="15" t="s">
        <v>39</v>
      </c>
      <c r="AT918" s="13">
        <v>11</v>
      </c>
      <c r="AU918" s="14">
        <v>0.78386082191780815</v>
      </c>
      <c r="AV918" s="4">
        <v>19.594520547945205</v>
      </c>
      <c r="AW918" s="15" t="s">
        <v>31</v>
      </c>
    </row>
    <row r="919" spans="1:49" x14ac:dyDescent="0.4">
      <c r="A919" s="13">
        <v>12</v>
      </c>
      <c r="B919" s="14">
        <v>0.64572031199968793</v>
      </c>
      <c r="C919" s="4">
        <v>26.900012999986998</v>
      </c>
      <c r="D919" s="15" t="s">
        <v>42</v>
      </c>
      <c r="F919" s="13">
        <v>12</v>
      </c>
      <c r="G919" s="14">
        <v>1.8000000000000001E-4</v>
      </c>
      <c r="H919" s="4">
        <v>0</v>
      </c>
      <c r="I919" s="15" t="s">
        <v>62</v>
      </c>
      <c r="K919" s="13">
        <v>12</v>
      </c>
      <c r="L919" s="14">
        <v>0.73074935064935065</v>
      </c>
      <c r="M919" s="4">
        <v>25.194805194805195</v>
      </c>
      <c r="N919" s="15" t="s">
        <v>24</v>
      </c>
      <c r="P919" s="13">
        <v>12</v>
      </c>
      <c r="Q919" s="14">
        <v>0.91208</v>
      </c>
      <c r="R919" s="4">
        <v>22.8</v>
      </c>
      <c r="S919" s="15" t="s">
        <v>43</v>
      </c>
      <c r="U919" s="13">
        <v>12</v>
      </c>
      <c r="V919" s="14">
        <v>0.74129000000000012</v>
      </c>
      <c r="W919" s="4">
        <v>21.8</v>
      </c>
      <c r="X919" s="15" t="s">
        <v>54</v>
      </c>
      <c r="Z919" s="13">
        <v>12</v>
      </c>
      <c r="AA919" s="14">
        <v>0.72219999999999995</v>
      </c>
      <c r="AB919" s="4">
        <v>24.9</v>
      </c>
      <c r="AC919" s="15" t="s">
        <v>36</v>
      </c>
      <c r="AE919" s="13">
        <v>12</v>
      </c>
      <c r="AF919" s="14">
        <v>0.76526000000000005</v>
      </c>
      <c r="AG919" s="4">
        <v>47.818750000000001</v>
      </c>
      <c r="AH919" s="15" t="s">
        <v>44</v>
      </c>
      <c r="AJ919" s="13">
        <v>12</v>
      </c>
      <c r="AK919" s="14">
        <v>0.70392999999999994</v>
      </c>
      <c r="AL919" s="4">
        <v>30.6</v>
      </c>
      <c r="AM919" s="15" t="s">
        <v>88</v>
      </c>
      <c r="AO919" s="13">
        <v>12</v>
      </c>
      <c r="AP919" s="14">
        <v>0.74408000000000007</v>
      </c>
      <c r="AQ919" s="4">
        <v>18.600000000000001</v>
      </c>
      <c r="AR919" s="15" t="s">
        <v>22</v>
      </c>
      <c r="AT919" s="13">
        <v>12</v>
      </c>
      <c r="AU919" s="14">
        <v>0.77425230769230768</v>
      </c>
      <c r="AV919" s="4">
        <v>48.380769230769225</v>
      </c>
      <c r="AW919" s="15" t="s">
        <v>42</v>
      </c>
    </row>
    <row r="920" spans="1:49" x14ac:dyDescent="0.4">
      <c r="A920" s="13">
        <v>13</v>
      </c>
      <c r="B920" s="14">
        <v>0.61167035199964803</v>
      </c>
      <c r="C920" s="4">
        <v>13.900007999992001</v>
      </c>
      <c r="D920" s="15" t="s">
        <v>29</v>
      </c>
      <c r="F920" s="13">
        <v>13</v>
      </c>
      <c r="G920" s="14">
        <v>1.7000000000000001E-4</v>
      </c>
      <c r="H920" s="4">
        <v>0</v>
      </c>
      <c r="I920" s="15" t="s">
        <v>62</v>
      </c>
      <c r="K920" s="13">
        <v>13</v>
      </c>
      <c r="L920" s="14">
        <v>0.66697704387990764</v>
      </c>
      <c r="M920" s="4">
        <v>4.5064665127020787</v>
      </c>
      <c r="N920" s="15" t="s">
        <v>28</v>
      </c>
      <c r="P920" s="13">
        <v>13</v>
      </c>
      <c r="Q920" s="14">
        <v>0.77744846153846148</v>
      </c>
      <c r="R920" s="4">
        <v>17.667692307692306</v>
      </c>
      <c r="S920" s="15" t="s">
        <v>31</v>
      </c>
      <c r="U920" s="13">
        <v>13</v>
      </c>
      <c r="V920" s="14">
        <v>0.69610000000000005</v>
      </c>
      <c r="W920" s="4">
        <v>24</v>
      </c>
      <c r="X920" s="15" t="s">
        <v>19</v>
      </c>
      <c r="Z920" s="13">
        <v>13</v>
      </c>
      <c r="AA920" s="14">
        <v>0.69798999999999978</v>
      </c>
      <c r="AB920" s="4">
        <v>38.768888888888881</v>
      </c>
      <c r="AC920" s="15" t="s">
        <v>52</v>
      </c>
      <c r="AE920" s="13">
        <v>13</v>
      </c>
      <c r="AF920" s="14">
        <v>0.73089999999999999</v>
      </c>
      <c r="AG920" s="4">
        <v>25.2</v>
      </c>
      <c r="AH920" s="15" t="s">
        <v>35</v>
      </c>
      <c r="AJ920" s="13">
        <v>13</v>
      </c>
      <c r="AK920" s="14">
        <v>0.69152898089171977</v>
      </c>
      <c r="AL920" s="4">
        <v>12.131210191082802</v>
      </c>
      <c r="AM920" s="15" t="s">
        <v>37</v>
      </c>
      <c r="AO920" s="13">
        <v>13</v>
      </c>
      <c r="AP920" s="14">
        <v>0.74366999999999994</v>
      </c>
      <c r="AQ920" s="4">
        <v>16.899999999999999</v>
      </c>
      <c r="AR920" s="15" t="s">
        <v>54</v>
      </c>
      <c r="AT920" s="13">
        <v>13</v>
      </c>
      <c r="AU920" s="14">
        <v>0.56767000000000001</v>
      </c>
      <c r="AV920" s="4">
        <v>12.9</v>
      </c>
      <c r="AW920" s="15" t="s">
        <v>27</v>
      </c>
    </row>
    <row r="921" spans="1:49" x14ac:dyDescent="0.4">
      <c r="A921" s="13">
        <v>14</v>
      </c>
      <c r="B921" s="14">
        <v>0.59370666666666672</v>
      </c>
      <c r="C921" s="4">
        <v>7.6111111111111107</v>
      </c>
      <c r="D921" s="15" t="s">
        <v>36</v>
      </c>
      <c r="F921" s="13">
        <v>14</v>
      </c>
      <c r="G921" s="14">
        <v>1.6000000000000001E-4</v>
      </c>
      <c r="H921" s="4">
        <v>0</v>
      </c>
      <c r="I921" s="15" t="s">
        <v>62</v>
      </c>
      <c r="K921" s="13">
        <v>14</v>
      </c>
      <c r="L921" s="14">
        <v>0.64970957746478886</v>
      </c>
      <c r="M921" s="20">
        <v>6.8387323943661986</v>
      </c>
      <c r="N921" s="15" t="s">
        <v>48</v>
      </c>
      <c r="P921" s="13">
        <v>14</v>
      </c>
      <c r="Q921" s="14">
        <v>0.63555473684210528</v>
      </c>
      <c r="R921" s="4">
        <v>12.221052631578949</v>
      </c>
      <c r="S921" s="15" t="s">
        <v>50</v>
      </c>
      <c r="U921" s="13">
        <v>14</v>
      </c>
      <c r="V921" s="14">
        <v>0.68891000000000013</v>
      </c>
      <c r="W921" s="4">
        <v>24.6</v>
      </c>
      <c r="X921" s="15" t="s">
        <v>38</v>
      </c>
      <c r="Z921" s="13">
        <v>14</v>
      </c>
      <c r="AA921" s="14">
        <v>0.69617000000000007</v>
      </c>
      <c r="AB921" s="4">
        <v>43.5</v>
      </c>
      <c r="AC921" s="15" t="s">
        <v>21</v>
      </c>
      <c r="AE921" s="13">
        <v>14</v>
      </c>
      <c r="AF921" s="14">
        <v>0.72732000000000008</v>
      </c>
      <c r="AG921" s="4">
        <v>30.3</v>
      </c>
      <c r="AH921" s="15" t="s">
        <v>52</v>
      </c>
      <c r="AJ921" s="13">
        <v>14</v>
      </c>
      <c r="AK921" s="14">
        <v>0.68774999999999997</v>
      </c>
      <c r="AL921" s="4">
        <v>38.200000000000003</v>
      </c>
      <c r="AM921" s="15" t="s">
        <v>89</v>
      </c>
      <c r="AO921" s="13">
        <v>14</v>
      </c>
      <c r="AP921" s="14">
        <v>0.71292</v>
      </c>
      <c r="AQ921" s="4">
        <v>29.7</v>
      </c>
      <c r="AR921" s="15" t="s">
        <v>31</v>
      </c>
      <c r="AT921" s="13">
        <v>14</v>
      </c>
      <c r="AU921" s="14">
        <v>0.51875000000000004</v>
      </c>
      <c r="AV921" s="4">
        <v>9.1</v>
      </c>
      <c r="AW921" s="15" t="s">
        <v>22</v>
      </c>
    </row>
    <row r="922" spans="1:49" x14ac:dyDescent="0.4">
      <c r="A922" s="13">
        <v>15</v>
      </c>
      <c r="B922" s="14">
        <v>0.57608000000000004</v>
      </c>
      <c r="C922" s="4">
        <v>14.4</v>
      </c>
      <c r="D922" s="18" t="s">
        <v>30</v>
      </c>
      <c r="F922" s="13">
        <v>15</v>
      </c>
      <c r="G922" s="14">
        <v>1.4999999999999999E-4</v>
      </c>
      <c r="H922" s="4">
        <v>0</v>
      </c>
      <c r="I922" s="18" t="s">
        <v>62</v>
      </c>
      <c r="K922" s="13">
        <v>15</v>
      </c>
      <c r="L922" s="14">
        <v>0.63275034199965796</v>
      </c>
      <c r="M922" s="4">
        <v>11.100005999994</v>
      </c>
      <c r="N922" s="18" t="s">
        <v>26</v>
      </c>
      <c r="P922" s="13">
        <v>15</v>
      </c>
      <c r="Q922" s="14">
        <v>0.57461000000000007</v>
      </c>
      <c r="R922" s="4">
        <v>10.080000000000002</v>
      </c>
      <c r="S922" s="18" t="s">
        <v>33</v>
      </c>
      <c r="U922" s="13">
        <v>15</v>
      </c>
      <c r="V922" s="14">
        <v>0.63653000000000004</v>
      </c>
      <c r="W922" s="4">
        <v>6.7</v>
      </c>
      <c r="X922" s="18" t="s">
        <v>22</v>
      </c>
      <c r="Z922" s="13">
        <v>15</v>
      </c>
      <c r="AA922" s="14">
        <v>0.68405000000000005</v>
      </c>
      <c r="AB922" s="4">
        <v>12</v>
      </c>
      <c r="AC922" s="18" t="s">
        <v>30</v>
      </c>
      <c r="AE922" s="13">
        <v>15</v>
      </c>
      <c r="AF922" s="14">
        <v>0.71825034199965798</v>
      </c>
      <c r="AG922" s="4">
        <v>12.600005999994</v>
      </c>
      <c r="AH922" s="18" t="s">
        <v>36</v>
      </c>
      <c r="AJ922" s="13">
        <v>15</v>
      </c>
      <c r="AK922" s="14">
        <v>0.6590044444444445</v>
      </c>
      <c r="AL922" s="4">
        <v>41.177777777777777</v>
      </c>
      <c r="AM922" s="18" t="s">
        <v>87</v>
      </c>
      <c r="AO922" s="13">
        <v>15</v>
      </c>
      <c r="AP922" s="14">
        <v>0.6698900000000001</v>
      </c>
      <c r="AQ922" s="4">
        <v>19.7</v>
      </c>
      <c r="AR922" s="18" t="s">
        <v>26</v>
      </c>
      <c r="AT922" s="13">
        <v>15</v>
      </c>
      <c r="AU922" s="14">
        <v>0.49181166666666665</v>
      </c>
      <c r="AV922" s="4">
        <v>3.3229166666666665</v>
      </c>
      <c r="AW922" s="18" t="s">
        <v>50</v>
      </c>
    </row>
    <row r="923" spans="1:49" x14ac:dyDescent="0.4">
      <c r="A923" s="13">
        <v>16</v>
      </c>
      <c r="B923" s="14">
        <v>0.54725034199965805</v>
      </c>
      <c r="C923" s="4">
        <v>9.6000059999939999</v>
      </c>
      <c r="D923" s="18" t="s">
        <v>26</v>
      </c>
      <c r="F923" s="13">
        <v>16</v>
      </c>
      <c r="G923" s="14">
        <v>1.3999999999999999E-4</v>
      </c>
      <c r="H923" s="4">
        <v>0</v>
      </c>
      <c r="I923" s="18" t="s">
        <v>62</v>
      </c>
      <c r="K923" s="13">
        <v>16</v>
      </c>
      <c r="L923" s="14">
        <v>0.60695794326241137</v>
      </c>
      <c r="M923" s="4">
        <v>13.792907801418441</v>
      </c>
      <c r="N923" s="18" t="s">
        <v>40</v>
      </c>
      <c r="P923" s="13">
        <v>16</v>
      </c>
      <c r="Q923" s="14">
        <v>0.47583999999999993</v>
      </c>
      <c r="R923" s="4">
        <v>6.1</v>
      </c>
      <c r="S923" s="18" t="s">
        <v>35</v>
      </c>
      <c r="U923" s="13">
        <v>16</v>
      </c>
      <c r="V923" s="14">
        <v>0.60995034199965803</v>
      </c>
      <c r="W923" s="4">
        <v>10.700005999994</v>
      </c>
      <c r="X923" s="18" t="s">
        <v>24</v>
      </c>
      <c r="Z923" s="13">
        <v>16</v>
      </c>
      <c r="AA923" s="14">
        <v>0.67844000000000004</v>
      </c>
      <c r="AB923" s="4">
        <v>32.299999999999997</v>
      </c>
      <c r="AC923" s="18" t="s">
        <v>540</v>
      </c>
      <c r="AE923" s="13">
        <v>16</v>
      </c>
      <c r="AF923" s="14">
        <v>0.64788226804123716</v>
      </c>
      <c r="AG923" s="4">
        <v>8.3056701030927833</v>
      </c>
      <c r="AH923" s="18" t="s">
        <v>53</v>
      </c>
      <c r="AJ923" s="13">
        <v>16</v>
      </c>
      <c r="AK923" s="14">
        <v>0.63436571428571431</v>
      </c>
      <c r="AL923" s="4">
        <v>15.857142857142858</v>
      </c>
      <c r="AM923" s="18" t="s">
        <v>38</v>
      </c>
      <c r="AO923" s="13">
        <v>16</v>
      </c>
      <c r="AP923" s="14">
        <v>0.62705034199965803</v>
      </c>
      <c r="AQ923" s="4">
        <v>11.000005999994</v>
      </c>
      <c r="AR923" s="18" t="s">
        <v>21</v>
      </c>
      <c r="AT923" s="13">
        <v>16</v>
      </c>
      <c r="AU923" s="14">
        <v>0.48452999999999996</v>
      </c>
      <c r="AV923" s="4">
        <v>5.0999999999999996</v>
      </c>
      <c r="AW923" s="18" t="s">
        <v>33</v>
      </c>
    </row>
    <row r="924" spans="1:49" ht="19.5" thickBot="1" x14ac:dyDescent="0.45">
      <c r="A924" s="13">
        <v>17</v>
      </c>
      <c r="B924" s="14">
        <v>0.54349406113537113</v>
      </c>
      <c r="C924" s="4">
        <v>10.450655021834061</v>
      </c>
      <c r="D924" s="18" t="s">
        <v>41</v>
      </c>
      <c r="F924" s="13">
        <v>17</v>
      </c>
      <c r="G924" s="14">
        <v>1.2999999999999999E-4</v>
      </c>
      <c r="H924" s="4">
        <v>0</v>
      </c>
      <c r="I924" s="18" t="s">
        <v>62</v>
      </c>
      <c r="K924" s="13">
        <v>17</v>
      </c>
      <c r="L924" s="14">
        <v>0.58829033999966007</v>
      </c>
      <c r="M924" s="4">
        <v>17.300009999989999</v>
      </c>
      <c r="N924" s="18" t="s">
        <v>51</v>
      </c>
      <c r="P924" s="13">
        <v>17</v>
      </c>
      <c r="Q924" s="14">
        <v>0.41441999999999996</v>
      </c>
      <c r="R924" s="4">
        <v>2.8</v>
      </c>
      <c r="S924" s="18" t="s">
        <v>22</v>
      </c>
      <c r="U924" s="13">
        <v>17</v>
      </c>
      <c r="V924" s="14">
        <v>0.53282044399955608</v>
      </c>
      <c r="W924" s="4">
        <v>3.6000029999970002</v>
      </c>
      <c r="X924" s="18" t="s">
        <v>35</v>
      </c>
      <c r="Z924" s="13">
        <v>17</v>
      </c>
      <c r="AA924" s="14">
        <v>0.66655200000000003</v>
      </c>
      <c r="AB924" s="4">
        <v>27.768000000000001</v>
      </c>
      <c r="AC924" s="18" t="s">
        <v>94</v>
      </c>
      <c r="AE924" s="13">
        <v>17</v>
      </c>
      <c r="AF924" s="14">
        <v>0.592020443999556</v>
      </c>
      <c r="AG924" s="4">
        <v>4.0000029999970002</v>
      </c>
      <c r="AH924" s="18" t="s">
        <v>31</v>
      </c>
      <c r="AJ924" s="13">
        <v>17</v>
      </c>
      <c r="AK924" s="14">
        <v>0.6217100000000001</v>
      </c>
      <c r="AL924" s="4">
        <v>22.2</v>
      </c>
      <c r="AM924" s="18" t="s">
        <v>68</v>
      </c>
      <c r="AO924" s="13">
        <v>17</v>
      </c>
      <c r="AP924" s="14">
        <v>0.60682044399955593</v>
      </c>
      <c r="AQ924" s="4">
        <v>4.1000029999969998</v>
      </c>
      <c r="AR924" s="18" t="s">
        <v>29</v>
      </c>
      <c r="AT924" s="13">
        <v>17</v>
      </c>
      <c r="AU924" s="14">
        <v>0.48366000000000003</v>
      </c>
      <c r="AV924" s="4">
        <v>9.3000000000000007</v>
      </c>
      <c r="AW924" s="18" t="s">
        <v>19</v>
      </c>
    </row>
    <row r="925" spans="1:49" ht="19.5" thickBot="1" x14ac:dyDescent="0.45">
      <c r="A925" s="40">
        <v>18</v>
      </c>
      <c r="B925" s="22">
        <v>0.47936527777777777</v>
      </c>
      <c r="C925" s="23">
        <v>16.526388888888889</v>
      </c>
      <c r="D925" s="24" t="s">
        <v>61</v>
      </c>
      <c r="F925" s="40">
        <v>18</v>
      </c>
      <c r="G925" s="22">
        <v>1.2E-4</v>
      </c>
      <c r="H925" s="23">
        <v>0</v>
      </c>
      <c r="I925" s="24" t="s">
        <v>62</v>
      </c>
      <c r="K925" s="40">
        <v>18</v>
      </c>
      <c r="L925" s="22">
        <v>0.49406036399963593</v>
      </c>
      <c r="M925" s="23">
        <v>9.5000069999929995</v>
      </c>
      <c r="N925" s="24" t="s">
        <v>68</v>
      </c>
      <c r="P925" s="40">
        <v>18</v>
      </c>
      <c r="Q925" s="22">
        <v>0.34203</v>
      </c>
      <c r="R925" s="23">
        <v>3.6</v>
      </c>
      <c r="S925" s="24" t="s">
        <v>29</v>
      </c>
      <c r="U925" s="40">
        <v>18</v>
      </c>
      <c r="V925" s="22">
        <v>0.5044603639996359</v>
      </c>
      <c r="W925" s="23">
        <v>9.7000069999929988</v>
      </c>
      <c r="X925" s="24" t="s">
        <v>29</v>
      </c>
      <c r="Z925" s="40">
        <v>18</v>
      </c>
      <c r="AA925" s="22">
        <v>0.5873600000000001</v>
      </c>
      <c r="AB925" s="23">
        <v>36.700000000000003</v>
      </c>
      <c r="AC925" s="24" t="s">
        <v>51</v>
      </c>
      <c r="AE925" s="40">
        <v>18</v>
      </c>
      <c r="AF925" s="22">
        <v>0.51074237458193983</v>
      </c>
      <c r="AG925" s="23">
        <v>5.3759197324414716</v>
      </c>
      <c r="AH925" s="24" t="s">
        <v>58</v>
      </c>
      <c r="AJ925" s="40">
        <v>18</v>
      </c>
      <c r="AK925" s="22">
        <v>0.58589999999999998</v>
      </c>
      <c r="AL925" s="23">
        <v>20.2</v>
      </c>
      <c r="AM925" s="24" t="s">
        <v>46</v>
      </c>
      <c r="AO925" s="40">
        <v>18</v>
      </c>
      <c r="AP925" s="22">
        <v>0.50352999999999992</v>
      </c>
      <c r="AQ925" s="23">
        <v>5.3</v>
      </c>
      <c r="AR925" s="24" t="s">
        <v>35</v>
      </c>
      <c r="AT925" s="40">
        <v>18</v>
      </c>
      <c r="AU925" s="22">
        <v>0.40586773722627734</v>
      </c>
      <c r="AV925" s="23">
        <v>5.2029197080291967</v>
      </c>
      <c r="AW925" s="24" t="s">
        <v>45</v>
      </c>
    </row>
    <row r="926" spans="1:49" x14ac:dyDescent="0.4">
      <c r="A926" s="27">
        <v>19</v>
      </c>
      <c r="B926" s="14">
        <v>0.31</v>
      </c>
      <c r="C926" s="4">
        <v>78.900020999979006</v>
      </c>
      <c r="D926" s="28" t="s">
        <v>51</v>
      </c>
      <c r="F926" s="27">
        <v>19</v>
      </c>
      <c r="G926" s="14">
        <v>0.31</v>
      </c>
      <c r="H926" s="4">
        <v>0</v>
      </c>
      <c r="I926" s="28" t="s">
        <v>62</v>
      </c>
      <c r="K926" s="27">
        <v>19</v>
      </c>
      <c r="L926" s="14">
        <v>0.31</v>
      </c>
      <c r="M926" s="4">
        <v>241.7</v>
      </c>
      <c r="N926" s="28" t="s">
        <v>61</v>
      </c>
      <c r="P926" s="27">
        <v>19</v>
      </c>
      <c r="Q926" s="14">
        <v>0.31</v>
      </c>
      <c r="R926" s="4">
        <v>156.69999999999999</v>
      </c>
      <c r="S926" s="28" t="s">
        <v>45</v>
      </c>
      <c r="U926" s="27">
        <v>19</v>
      </c>
      <c r="V926" s="14">
        <v>0.31</v>
      </c>
      <c r="W926" s="4">
        <v>94.2</v>
      </c>
      <c r="X926" s="28" t="s">
        <v>52</v>
      </c>
      <c r="Z926" s="27">
        <v>19</v>
      </c>
      <c r="AA926" s="14">
        <v>0.31</v>
      </c>
      <c r="AB926" s="4">
        <v>48</v>
      </c>
      <c r="AC926" s="28" t="s">
        <v>123</v>
      </c>
      <c r="AE926" s="27">
        <v>19</v>
      </c>
      <c r="AF926" s="14">
        <v>0.31</v>
      </c>
      <c r="AG926" s="4">
        <v>82.5</v>
      </c>
      <c r="AH926" s="28" t="s">
        <v>19</v>
      </c>
      <c r="AJ926" s="27">
        <v>19</v>
      </c>
      <c r="AK926" s="14">
        <v>0.31</v>
      </c>
      <c r="AL926" s="4">
        <v>106.57058823529412</v>
      </c>
      <c r="AM926" s="28" t="s">
        <v>64</v>
      </c>
      <c r="AO926" s="27">
        <v>19</v>
      </c>
      <c r="AP926" s="14">
        <v>0.31</v>
      </c>
      <c r="AQ926" s="4">
        <v>83.7</v>
      </c>
      <c r="AR926" s="28" t="s">
        <v>37</v>
      </c>
      <c r="AT926" s="27">
        <v>19</v>
      </c>
      <c r="AU926" s="14">
        <v>0.31</v>
      </c>
      <c r="AV926" s="4">
        <v>149.69999999999999</v>
      </c>
      <c r="AW926" s="28" t="s">
        <v>24</v>
      </c>
    </row>
    <row r="927" spans="1:49" x14ac:dyDescent="0.4">
      <c r="A927" s="27">
        <v>20</v>
      </c>
      <c r="B927" s="14">
        <v>0.3</v>
      </c>
      <c r="C927" s="4">
        <v>74.5</v>
      </c>
      <c r="D927" s="28" t="s">
        <v>48</v>
      </c>
      <c r="F927" s="27">
        <v>20</v>
      </c>
      <c r="G927" s="14">
        <v>0.3</v>
      </c>
      <c r="H927" s="4">
        <v>0</v>
      </c>
      <c r="I927" s="28" t="s">
        <v>62</v>
      </c>
      <c r="K927" s="27">
        <v>20</v>
      </c>
      <c r="L927" s="14">
        <v>0.3</v>
      </c>
      <c r="M927" s="4">
        <v>167.1</v>
      </c>
      <c r="N927" s="28" t="s">
        <v>65</v>
      </c>
      <c r="P927" s="27">
        <v>20</v>
      </c>
      <c r="Q927" s="14">
        <v>0.3</v>
      </c>
      <c r="R927" s="4">
        <v>102.5</v>
      </c>
      <c r="S927" s="28" t="s">
        <v>21</v>
      </c>
      <c r="U927" s="27">
        <v>20</v>
      </c>
      <c r="V927" s="14">
        <v>0.3</v>
      </c>
      <c r="W927" s="4">
        <v>219.80002199997801</v>
      </c>
      <c r="X927" s="28" t="s">
        <v>31</v>
      </c>
      <c r="Z927" s="27">
        <v>20</v>
      </c>
      <c r="AA927" s="14">
        <v>0.3</v>
      </c>
      <c r="AB927" s="4">
        <v>48.921126760563382</v>
      </c>
      <c r="AC927" s="28" t="s">
        <v>210</v>
      </c>
      <c r="AE927" s="27">
        <v>20</v>
      </c>
      <c r="AF927" s="14">
        <v>0.3</v>
      </c>
      <c r="AG927" s="4">
        <v>88.3</v>
      </c>
      <c r="AH927" s="28" t="s">
        <v>24</v>
      </c>
      <c r="AJ927" s="27">
        <v>20</v>
      </c>
      <c r="AK927" s="14">
        <v>0.3</v>
      </c>
      <c r="AL927" s="4">
        <v>94.647368421052619</v>
      </c>
      <c r="AM927" s="28" t="s">
        <v>85</v>
      </c>
      <c r="AO927" s="27">
        <v>20</v>
      </c>
      <c r="AP927" s="14">
        <v>0.3</v>
      </c>
      <c r="AQ927" s="4">
        <v>101.66153846153846</v>
      </c>
      <c r="AR927" s="28" t="s">
        <v>50</v>
      </c>
      <c r="AT927" s="27">
        <v>20</v>
      </c>
      <c r="AU927" s="14">
        <v>0.3</v>
      </c>
      <c r="AV927" s="4">
        <v>153.65</v>
      </c>
      <c r="AW927" s="28" t="s">
        <v>36</v>
      </c>
    </row>
    <row r="928" spans="1:49" x14ac:dyDescent="0.4">
      <c r="A928" s="27">
        <v>21</v>
      </c>
      <c r="B928" s="14">
        <v>0.28999999999999998</v>
      </c>
      <c r="C928" s="4">
        <v>168</v>
      </c>
      <c r="D928" s="28" t="s">
        <v>43</v>
      </c>
      <c r="F928" s="27">
        <v>21</v>
      </c>
      <c r="G928" s="14">
        <v>0.28999999999999998</v>
      </c>
      <c r="H928" s="4">
        <v>0</v>
      </c>
      <c r="I928" s="28" t="s">
        <v>62</v>
      </c>
      <c r="K928" s="27">
        <v>21</v>
      </c>
      <c r="L928" s="14">
        <v>0.28999999999999998</v>
      </c>
      <c r="M928" s="4">
        <v>105.5</v>
      </c>
      <c r="N928" s="28" t="s">
        <v>21</v>
      </c>
      <c r="P928" s="27">
        <v>21</v>
      </c>
      <c r="Q928" s="14">
        <v>0.28999999999999998</v>
      </c>
      <c r="R928" s="4">
        <v>204.4</v>
      </c>
      <c r="S928" s="28" t="s">
        <v>63</v>
      </c>
      <c r="U928" s="27">
        <v>21</v>
      </c>
      <c r="V928" s="14">
        <v>0.28999999999999998</v>
      </c>
      <c r="W928" s="4">
        <v>148.6</v>
      </c>
      <c r="X928" s="28" t="s">
        <v>50</v>
      </c>
      <c r="Z928" s="27">
        <v>21</v>
      </c>
      <c r="AA928" s="14">
        <v>0.28999999999999998</v>
      </c>
      <c r="AB928" s="4">
        <v>52.413636363636364</v>
      </c>
      <c r="AC928" s="28" t="s">
        <v>90</v>
      </c>
      <c r="AE928" s="27">
        <v>21</v>
      </c>
      <c r="AF928" s="14">
        <v>0.28999999999999998</v>
      </c>
      <c r="AG928" s="4">
        <v>88.9</v>
      </c>
      <c r="AH928" s="28" t="s">
        <v>65</v>
      </c>
      <c r="AJ928" s="27">
        <v>21</v>
      </c>
      <c r="AK928" s="14">
        <v>0.28999999999999998</v>
      </c>
      <c r="AL928" s="4">
        <v>123</v>
      </c>
      <c r="AM928" s="28" t="s">
        <v>45</v>
      </c>
      <c r="AO928" s="27">
        <v>21</v>
      </c>
      <c r="AP928" s="14">
        <v>0.28999999999999998</v>
      </c>
      <c r="AQ928" s="4">
        <v>104.1</v>
      </c>
      <c r="AR928" s="28" t="s">
        <v>45</v>
      </c>
      <c r="AT928" s="27">
        <v>21</v>
      </c>
      <c r="AU928" s="14">
        <v>0.28999999999999998</v>
      </c>
      <c r="AV928" s="4">
        <v>240.1</v>
      </c>
      <c r="AW928" s="28" t="s">
        <v>28</v>
      </c>
    </row>
    <row r="929" spans="1:49" x14ac:dyDescent="0.4">
      <c r="A929" s="27">
        <v>22</v>
      </c>
      <c r="B929" s="14">
        <v>0.28000000000000003</v>
      </c>
      <c r="C929" s="4">
        <v>79.599999999999994</v>
      </c>
      <c r="D929" s="28" t="s">
        <v>46</v>
      </c>
      <c r="F929" s="27">
        <v>22</v>
      </c>
      <c r="G929" s="14">
        <v>0.28000000000000003</v>
      </c>
      <c r="H929" s="4">
        <v>0</v>
      </c>
      <c r="I929" s="28" t="s">
        <v>62</v>
      </c>
      <c r="K929" s="27">
        <v>22</v>
      </c>
      <c r="L929" s="14">
        <v>0.28000000000000003</v>
      </c>
      <c r="M929" s="4">
        <v>246.3</v>
      </c>
      <c r="N929" s="28" t="s">
        <v>88</v>
      </c>
      <c r="P929" s="27">
        <v>22</v>
      </c>
      <c r="Q929" s="14">
        <v>0.28000000000000003</v>
      </c>
      <c r="R929" s="4">
        <v>163.5</v>
      </c>
      <c r="S929" s="28" t="s">
        <v>54</v>
      </c>
      <c r="U929" s="27">
        <v>22</v>
      </c>
      <c r="V929" s="14">
        <v>0.28000000000000003</v>
      </c>
      <c r="W929" s="4">
        <v>225.6</v>
      </c>
      <c r="X929" s="28" t="s">
        <v>41</v>
      </c>
      <c r="Z929" s="27">
        <v>22</v>
      </c>
      <c r="AA929" s="14">
        <v>0.28000000000000003</v>
      </c>
      <c r="AB929" s="4">
        <v>61.75</v>
      </c>
      <c r="AC929" s="28" t="s">
        <v>209</v>
      </c>
      <c r="AE929" s="27">
        <v>22</v>
      </c>
      <c r="AF929" s="14">
        <v>0.28000000000000003</v>
      </c>
      <c r="AG929" s="4">
        <v>120.7</v>
      </c>
      <c r="AH929" s="28" t="s">
        <v>32</v>
      </c>
      <c r="AJ929" s="27">
        <v>22</v>
      </c>
      <c r="AK929" s="14">
        <v>0.28000000000000003</v>
      </c>
      <c r="AL929" s="4">
        <v>146.59090909090909</v>
      </c>
      <c r="AM929" s="28" t="s">
        <v>91</v>
      </c>
      <c r="AO929" s="27">
        <v>22</v>
      </c>
      <c r="AP929" s="14">
        <v>0.28000000000000003</v>
      </c>
      <c r="AQ929" s="4">
        <v>179.2</v>
      </c>
      <c r="AR929" s="28" t="s">
        <v>30</v>
      </c>
      <c r="AT929" s="27">
        <v>22</v>
      </c>
      <c r="AU929" s="14">
        <v>0.28000000000000003</v>
      </c>
      <c r="AV929" s="4">
        <v>0</v>
      </c>
      <c r="AW929" s="28" t="s">
        <v>62</v>
      </c>
    </row>
    <row r="930" spans="1:49" x14ac:dyDescent="0.4">
      <c r="A930" s="27">
        <v>23</v>
      </c>
      <c r="B930" s="14">
        <v>0.27</v>
      </c>
      <c r="C930" s="4">
        <v>220.90002499997502</v>
      </c>
      <c r="D930" s="28" t="s">
        <v>27</v>
      </c>
      <c r="F930" s="27">
        <v>23</v>
      </c>
      <c r="G930" s="14">
        <v>0.27</v>
      </c>
      <c r="H930" s="4">
        <v>0</v>
      </c>
      <c r="I930" s="28" t="s">
        <v>62</v>
      </c>
      <c r="K930" s="27">
        <v>23</v>
      </c>
      <c r="L930" s="14">
        <v>0.27</v>
      </c>
      <c r="M930" s="4">
        <v>191</v>
      </c>
      <c r="N930" s="28" t="s">
        <v>32</v>
      </c>
      <c r="P930" s="27">
        <v>23</v>
      </c>
      <c r="Q930" s="14">
        <v>0.27</v>
      </c>
      <c r="R930" s="4">
        <v>723.4</v>
      </c>
      <c r="S930" s="28" t="s">
        <v>25</v>
      </c>
      <c r="U930" s="27">
        <v>23</v>
      </c>
      <c r="V930" s="14">
        <v>0.27</v>
      </c>
      <c r="W930" s="4">
        <v>232.5</v>
      </c>
      <c r="X930" s="28" t="s">
        <v>48</v>
      </c>
      <c r="Z930" s="27">
        <v>23</v>
      </c>
      <c r="AA930" s="14">
        <v>0.27</v>
      </c>
      <c r="AB930" s="4">
        <v>66.970588235294116</v>
      </c>
      <c r="AC930" s="28" t="s">
        <v>68</v>
      </c>
      <c r="AE930" s="27">
        <v>23</v>
      </c>
      <c r="AF930" s="14">
        <v>0.27</v>
      </c>
      <c r="AG930" s="4">
        <v>106.000024999975</v>
      </c>
      <c r="AH930" s="28" t="s">
        <v>63</v>
      </c>
      <c r="AJ930" s="27">
        <v>23</v>
      </c>
      <c r="AK930" s="14">
        <v>0.27</v>
      </c>
      <c r="AL930" s="4">
        <v>344.4</v>
      </c>
      <c r="AM930" s="28" t="s">
        <v>107</v>
      </c>
      <c r="AO930" s="27">
        <v>23</v>
      </c>
      <c r="AP930" s="14">
        <v>0.27</v>
      </c>
      <c r="AQ930" s="4">
        <v>128.5</v>
      </c>
      <c r="AR930" s="28" t="s">
        <v>63</v>
      </c>
      <c r="AT930" s="27">
        <v>23</v>
      </c>
      <c r="AU930" s="14">
        <v>0.27</v>
      </c>
      <c r="AV930" s="4">
        <v>0</v>
      </c>
      <c r="AW930" s="28" t="s">
        <v>62</v>
      </c>
    </row>
    <row r="931" spans="1:49" x14ac:dyDescent="0.4">
      <c r="A931" s="27">
        <v>24</v>
      </c>
      <c r="B931" s="14">
        <v>0.26</v>
      </c>
      <c r="C931" s="4">
        <v>129.90002599997402</v>
      </c>
      <c r="D931" s="41" t="s">
        <v>23</v>
      </c>
      <c r="F931" s="27">
        <v>24</v>
      </c>
      <c r="G931" s="14">
        <v>0.26</v>
      </c>
      <c r="H931" s="4">
        <v>0</v>
      </c>
      <c r="I931" s="41" t="s">
        <v>62</v>
      </c>
      <c r="K931" s="27">
        <v>24</v>
      </c>
      <c r="L931" s="14">
        <v>0.26</v>
      </c>
      <c r="M931" s="4">
        <v>150.9</v>
      </c>
      <c r="N931" s="41" t="s">
        <v>22</v>
      </c>
      <c r="P931" s="27">
        <v>24</v>
      </c>
      <c r="Q931" s="14">
        <v>0.26</v>
      </c>
      <c r="R931" s="4">
        <v>553.15</v>
      </c>
      <c r="S931" s="41" t="s">
        <v>28</v>
      </c>
      <c r="U931" s="27">
        <v>24</v>
      </c>
      <c r="V931" s="14">
        <v>0.26</v>
      </c>
      <c r="W931" s="4">
        <v>188.5</v>
      </c>
      <c r="X931" s="41" t="s">
        <v>26</v>
      </c>
      <c r="Z931" s="27">
        <v>24</v>
      </c>
      <c r="AA931" s="14">
        <v>0.26</v>
      </c>
      <c r="AB931" s="4">
        <v>92</v>
      </c>
      <c r="AC931" s="41" t="s">
        <v>63</v>
      </c>
      <c r="AE931" s="27">
        <v>24</v>
      </c>
      <c r="AF931" s="14">
        <v>0.26</v>
      </c>
      <c r="AG931" s="4">
        <v>105.1</v>
      </c>
      <c r="AH931" s="41" t="s">
        <v>68</v>
      </c>
      <c r="AJ931" s="27">
        <v>24</v>
      </c>
      <c r="AK931" s="14">
        <v>0.26</v>
      </c>
      <c r="AL931" s="4">
        <v>344.4</v>
      </c>
      <c r="AM931" s="41" t="s">
        <v>107</v>
      </c>
      <c r="AO931" s="27">
        <v>24</v>
      </c>
      <c r="AP931" s="14">
        <v>0.26</v>
      </c>
      <c r="AQ931" s="4">
        <v>135.9</v>
      </c>
      <c r="AR931" s="41" t="s">
        <v>28</v>
      </c>
      <c r="AT931" s="27">
        <v>24</v>
      </c>
      <c r="AU931" s="14">
        <v>0.26</v>
      </c>
      <c r="AV931" s="4">
        <v>0</v>
      </c>
      <c r="AW931" s="41" t="s">
        <v>62</v>
      </c>
    </row>
    <row r="932" spans="1:49" x14ac:dyDescent="0.4">
      <c r="A932" s="27">
        <v>25</v>
      </c>
      <c r="B932" s="14">
        <v>0.25</v>
      </c>
      <c r="C932" s="4">
        <v>125.2</v>
      </c>
      <c r="D932" s="41" t="s">
        <v>60</v>
      </c>
      <c r="F932" s="27">
        <v>25</v>
      </c>
      <c r="G932" s="14">
        <v>0.25</v>
      </c>
      <c r="H932" s="4">
        <v>0</v>
      </c>
      <c r="I932" s="41" t="s">
        <v>62</v>
      </c>
      <c r="K932" s="27">
        <v>25</v>
      </c>
      <c r="L932" s="14">
        <v>0.25</v>
      </c>
      <c r="M932" s="4">
        <v>212.7</v>
      </c>
      <c r="N932" s="41" t="s">
        <v>33</v>
      </c>
      <c r="P932" s="27">
        <v>25</v>
      </c>
      <c r="Q932" s="14">
        <v>0.25</v>
      </c>
      <c r="R932" s="4">
        <v>275.2</v>
      </c>
      <c r="S932" s="41" t="s">
        <v>51</v>
      </c>
      <c r="U932" s="27">
        <v>25</v>
      </c>
      <c r="V932" s="14">
        <v>0.25</v>
      </c>
      <c r="W932" s="4">
        <v>342.00002699997299</v>
      </c>
      <c r="X932" s="41" t="s">
        <v>28</v>
      </c>
      <c r="Z932" s="27">
        <v>25</v>
      </c>
      <c r="AA932" s="14">
        <v>0.25</v>
      </c>
      <c r="AB932" s="4">
        <v>141.1</v>
      </c>
      <c r="AC932" s="41" t="s">
        <v>130</v>
      </c>
      <c r="AE932" s="27">
        <v>25</v>
      </c>
      <c r="AF932" s="14">
        <v>0.25</v>
      </c>
      <c r="AG932" s="4">
        <v>257.5</v>
      </c>
      <c r="AH932" s="41" t="s">
        <v>28</v>
      </c>
      <c r="AJ932" s="27">
        <v>25</v>
      </c>
      <c r="AK932" s="14">
        <v>0.25</v>
      </c>
      <c r="AL932" s="4">
        <v>184.2</v>
      </c>
      <c r="AM932" s="41" t="s">
        <v>50</v>
      </c>
      <c r="AO932" s="27">
        <v>25</v>
      </c>
      <c r="AP932" s="14">
        <v>0.25</v>
      </c>
      <c r="AQ932" s="4">
        <v>179.2</v>
      </c>
      <c r="AR932" s="41" t="s">
        <v>30</v>
      </c>
      <c r="AT932" s="27">
        <v>25</v>
      </c>
      <c r="AU932" s="14">
        <v>0.25</v>
      </c>
      <c r="AV932" s="4">
        <v>0</v>
      </c>
      <c r="AW932" s="41" t="s">
        <v>62</v>
      </c>
    </row>
    <row r="933" spans="1:49" x14ac:dyDescent="0.4">
      <c r="A933" s="27">
        <v>26</v>
      </c>
      <c r="B933" s="14">
        <v>0.24</v>
      </c>
      <c r="C933" s="4">
        <v>101.2</v>
      </c>
      <c r="D933" s="28" t="s">
        <v>39</v>
      </c>
      <c r="F933" s="27">
        <v>26</v>
      </c>
      <c r="G933" s="14">
        <v>0.24</v>
      </c>
      <c r="H933" s="4">
        <v>0</v>
      </c>
      <c r="I933" s="28" t="s">
        <v>62</v>
      </c>
      <c r="K933" s="27">
        <v>26</v>
      </c>
      <c r="L933" s="14">
        <v>0.24</v>
      </c>
      <c r="M933" s="4">
        <v>187.7</v>
      </c>
      <c r="N933" s="28" t="s">
        <v>56</v>
      </c>
      <c r="P933" s="27">
        <v>26</v>
      </c>
      <c r="Q933" s="14">
        <v>0.24</v>
      </c>
      <c r="R933" s="4">
        <v>324.25</v>
      </c>
      <c r="S933" s="28" t="s">
        <v>40</v>
      </c>
      <c r="U933" s="27">
        <v>26</v>
      </c>
      <c r="V933" s="14">
        <v>0.24</v>
      </c>
      <c r="W933" s="4">
        <v>228.9</v>
      </c>
      <c r="X933" s="28" t="s">
        <v>60</v>
      </c>
      <c r="Z933" s="27">
        <v>26</v>
      </c>
      <c r="AA933" s="14">
        <v>0.24</v>
      </c>
      <c r="AB933" s="4">
        <v>135.5</v>
      </c>
      <c r="AC933" s="28" t="s">
        <v>207</v>
      </c>
      <c r="AE933" s="27">
        <v>26</v>
      </c>
      <c r="AF933" s="14">
        <v>0.24</v>
      </c>
      <c r="AG933" s="4">
        <v>134.5</v>
      </c>
      <c r="AH933" s="28" t="s">
        <v>54</v>
      </c>
      <c r="AJ933" s="27">
        <v>26</v>
      </c>
      <c r="AK933" s="14">
        <v>0.24</v>
      </c>
      <c r="AL933" s="4">
        <v>195.3</v>
      </c>
      <c r="AM933" s="28" t="s">
        <v>30</v>
      </c>
      <c r="AO933" s="27">
        <v>26</v>
      </c>
      <c r="AP933" s="14">
        <v>0.24</v>
      </c>
      <c r="AQ933" s="4">
        <v>169.900027999972</v>
      </c>
      <c r="AR933" s="28" t="s">
        <v>88</v>
      </c>
      <c r="AT933" s="27">
        <v>26</v>
      </c>
      <c r="AU933" s="14">
        <v>0.24</v>
      </c>
      <c r="AV933" s="4">
        <v>0</v>
      </c>
      <c r="AW933" s="28" t="s">
        <v>62</v>
      </c>
    </row>
    <row r="934" spans="1:49" x14ac:dyDescent="0.4">
      <c r="A934" s="27">
        <v>27</v>
      </c>
      <c r="B934" s="14">
        <v>0.23</v>
      </c>
      <c r="C934" s="4">
        <v>120.3</v>
      </c>
      <c r="D934" s="28" t="s">
        <v>54</v>
      </c>
      <c r="F934" s="27">
        <v>27</v>
      </c>
      <c r="G934" s="14">
        <v>0.23</v>
      </c>
      <c r="H934" s="4">
        <v>0</v>
      </c>
      <c r="I934" s="28" t="s">
        <v>62</v>
      </c>
      <c r="K934" s="27">
        <v>27</v>
      </c>
      <c r="L934" s="14">
        <v>0.23</v>
      </c>
      <c r="M934" s="4">
        <v>160.5</v>
      </c>
      <c r="N934" s="28" t="s">
        <v>67</v>
      </c>
      <c r="P934" s="27">
        <v>27</v>
      </c>
      <c r="Q934" s="14">
        <v>0.23</v>
      </c>
      <c r="R934" s="4">
        <v>895.6</v>
      </c>
      <c r="S934" s="28" t="s">
        <v>46</v>
      </c>
      <c r="U934" s="27">
        <v>27</v>
      </c>
      <c r="V934" s="14">
        <v>0.23</v>
      </c>
      <c r="W934" s="4">
        <v>239.8</v>
      </c>
      <c r="X934" s="28" t="s">
        <v>33</v>
      </c>
      <c r="Z934" s="27">
        <v>27</v>
      </c>
      <c r="AA934" s="14">
        <v>0.23</v>
      </c>
      <c r="AB934" s="4">
        <v>86.3</v>
      </c>
      <c r="AC934" s="28" t="s">
        <v>93</v>
      </c>
      <c r="AE934" s="27">
        <v>27</v>
      </c>
      <c r="AF934" s="14">
        <v>0.23</v>
      </c>
      <c r="AG934" s="4">
        <v>142.19999999999999</v>
      </c>
      <c r="AH934" s="28" t="s">
        <v>49</v>
      </c>
      <c r="AJ934" s="27">
        <v>27</v>
      </c>
      <c r="AK934" s="14">
        <v>0.23</v>
      </c>
      <c r="AL934" s="4">
        <v>203.5</v>
      </c>
      <c r="AM934" s="28" t="s">
        <v>59</v>
      </c>
      <c r="AO934" s="27">
        <v>27</v>
      </c>
      <c r="AP934" s="14">
        <v>0.23</v>
      </c>
      <c r="AQ934" s="4">
        <v>271.39999999999998</v>
      </c>
      <c r="AR934" s="28" t="s">
        <v>34</v>
      </c>
      <c r="AT934" s="27">
        <v>27</v>
      </c>
      <c r="AU934" s="14">
        <v>0.23</v>
      </c>
      <c r="AV934" s="4">
        <v>0</v>
      </c>
      <c r="AW934" s="28" t="s">
        <v>62</v>
      </c>
    </row>
    <row r="935" spans="1:49" x14ac:dyDescent="0.4">
      <c r="A935" s="27">
        <v>28</v>
      </c>
      <c r="B935" s="14">
        <v>0.22</v>
      </c>
      <c r="C935" s="4">
        <v>183.7</v>
      </c>
      <c r="D935" s="28" t="s">
        <v>21</v>
      </c>
      <c r="F935" s="27">
        <v>28</v>
      </c>
      <c r="G935" s="14">
        <v>0.22</v>
      </c>
      <c r="H935" s="4">
        <v>0</v>
      </c>
      <c r="I935" s="28" t="s">
        <v>62</v>
      </c>
      <c r="K935" s="27">
        <v>28</v>
      </c>
      <c r="L935" s="14">
        <v>0.22</v>
      </c>
      <c r="M935" s="4">
        <v>256.89999999999998</v>
      </c>
      <c r="N935" s="28" t="s">
        <v>25</v>
      </c>
      <c r="P935" s="27">
        <v>28</v>
      </c>
      <c r="Q935" s="14">
        <v>0.22</v>
      </c>
      <c r="R935" s="4">
        <v>940.4</v>
      </c>
      <c r="S935" s="28" t="s">
        <v>37</v>
      </c>
      <c r="U935" s="27">
        <v>28</v>
      </c>
      <c r="V935" s="14">
        <v>0.22</v>
      </c>
      <c r="W935" s="4">
        <v>287.7</v>
      </c>
      <c r="X935" s="28" t="s">
        <v>49</v>
      </c>
      <c r="Z935" s="27">
        <v>28</v>
      </c>
      <c r="AA935" s="14">
        <v>0.22</v>
      </c>
      <c r="AB935" s="4">
        <v>93.3</v>
      </c>
      <c r="AC935" s="28" t="s">
        <v>49</v>
      </c>
      <c r="AE935" s="27">
        <v>28</v>
      </c>
      <c r="AF935" s="14">
        <v>0.22</v>
      </c>
      <c r="AG935" s="4">
        <v>207.4</v>
      </c>
      <c r="AH935" s="28" t="s">
        <v>34</v>
      </c>
      <c r="AJ935" s="27">
        <v>28</v>
      </c>
      <c r="AK935" s="14">
        <v>0.22</v>
      </c>
      <c r="AL935" s="4">
        <v>210.2</v>
      </c>
      <c r="AM935" s="28" t="s">
        <v>36</v>
      </c>
      <c r="AO935" s="27">
        <v>28</v>
      </c>
      <c r="AP935" s="14">
        <v>0.22</v>
      </c>
      <c r="AQ935" s="4">
        <v>180.8</v>
      </c>
      <c r="AR935" s="28" t="s">
        <v>47</v>
      </c>
      <c r="AT935" s="27">
        <v>28</v>
      </c>
      <c r="AU935" s="14">
        <v>0.22</v>
      </c>
      <c r="AV935" s="4">
        <v>0</v>
      </c>
      <c r="AW935" s="28" t="s">
        <v>62</v>
      </c>
    </row>
    <row r="936" spans="1:49" x14ac:dyDescent="0.4">
      <c r="A936" s="27">
        <v>29</v>
      </c>
      <c r="B936" s="14">
        <v>0.21</v>
      </c>
      <c r="C936" s="4">
        <v>175.7</v>
      </c>
      <c r="D936" s="28" t="s">
        <v>38</v>
      </c>
      <c r="F936" s="27">
        <v>29</v>
      </c>
      <c r="G936" s="14">
        <v>0.21</v>
      </c>
      <c r="H936" s="4">
        <v>0</v>
      </c>
      <c r="I936" s="28" t="s">
        <v>62</v>
      </c>
      <c r="K936" s="27">
        <v>29</v>
      </c>
      <c r="L936" s="14">
        <v>0.21</v>
      </c>
      <c r="M936" s="4">
        <v>193.2</v>
      </c>
      <c r="N936" s="28" t="s">
        <v>45</v>
      </c>
      <c r="P936" s="27">
        <v>29</v>
      </c>
      <c r="Q936" s="14">
        <v>0.21</v>
      </c>
      <c r="R936" s="4">
        <v>0</v>
      </c>
      <c r="S936" s="28" t="s">
        <v>62</v>
      </c>
      <c r="U936" s="27">
        <v>29</v>
      </c>
      <c r="V936" s="14">
        <v>0.21</v>
      </c>
      <c r="W936" s="4">
        <v>399.8</v>
      </c>
      <c r="X936" s="28" t="s">
        <v>23</v>
      </c>
      <c r="Z936" s="27">
        <v>29</v>
      </c>
      <c r="AA936" s="14">
        <v>0.21</v>
      </c>
      <c r="AB936" s="4">
        <v>96</v>
      </c>
      <c r="AC936" s="28" t="s">
        <v>136</v>
      </c>
      <c r="AE936" s="27">
        <v>29</v>
      </c>
      <c r="AF936" s="14">
        <v>0.21</v>
      </c>
      <c r="AG936" s="4">
        <v>222.8</v>
      </c>
      <c r="AH936" s="28" t="s">
        <v>29</v>
      </c>
      <c r="AJ936" s="27">
        <v>29</v>
      </c>
      <c r="AK936" s="14">
        <v>0.21</v>
      </c>
      <c r="AL936" s="4">
        <v>219.7</v>
      </c>
      <c r="AM936" s="28" t="s">
        <v>20</v>
      </c>
      <c r="AO936" s="27">
        <v>29</v>
      </c>
      <c r="AP936" s="14">
        <v>0.21</v>
      </c>
      <c r="AQ936" s="4">
        <v>197.6</v>
      </c>
      <c r="AR936" s="28" t="s">
        <v>43</v>
      </c>
      <c r="AT936" s="27">
        <v>29</v>
      </c>
      <c r="AU936" s="14">
        <v>0.21</v>
      </c>
      <c r="AV936" s="4">
        <v>0</v>
      </c>
      <c r="AW936" s="28" t="s">
        <v>62</v>
      </c>
    </row>
    <row r="937" spans="1:49" x14ac:dyDescent="0.4">
      <c r="A937" s="27">
        <v>30</v>
      </c>
      <c r="B937" s="14">
        <v>0.2</v>
      </c>
      <c r="C937" s="4">
        <v>177.7</v>
      </c>
      <c r="D937" s="28" t="s">
        <v>34</v>
      </c>
      <c r="F937" s="27">
        <v>30</v>
      </c>
      <c r="G937" s="14">
        <v>0.2</v>
      </c>
      <c r="H937" s="4">
        <v>0</v>
      </c>
      <c r="I937" s="28" t="s">
        <v>62</v>
      </c>
      <c r="K937" s="27">
        <v>30</v>
      </c>
      <c r="L937" s="14">
        <v>0.2</v>
      </c>
      <c r="M937" s="4">
        <v>195.6</v>
      </c>
      <c r="N937" s="28" t="s">
        <v>19</v>
      </c>
      <c r="P937" s="27">
        <v>30</v>
      </c>
      <c r="Q937" s="14">
        <v>0.2</v>
      </c>
      <c r="R937" s="4">
        <v>0</v>
      </c>
      <c r="S937" s="28" t="s">
        <v>62</v>
      </c>
      <c r="U937" s="27">
        <v>30</v>
      </c>
      <c r="V937" s="14">
        <v>0.2</v>
      </c>
      <c r="W937" s="4">
        <v>330</v>
      </c>
      <c r="X937" s="28" t="s">
        <v>51</v>
      </c>
      <c r="Z937" s="27">
        <v>30</v>
      </c>
      <c r="AA937" s="14">
        <v>0.2</v>
      </c>
      <c r="AB937" s="4">
        <v>98.5</v>
      </c>
      <c r="AC937" s="28" t="s">
        <v>129</v>
      </c>
      <c r="AE937" s="27">
        <v>30</v>
      </c>
      <c r="AF937" s="14">
        <v>0.2</v>
      </c>
      <c r="AG937" s="4">
        <v>219.6</v>
      </c>
      <c r="AH937" s="28" t="s">
        <v>33</v>
      </c>
      <c r="AJ937" s="27">
        <v>30</v>
      </c>
      <c r="AK937" s="14">
        <v>0.2</v>
      </c>
      <c r="AL937" s="4">
        <v>230.2</v>
      </c>
      <c r="AM937" s="28" t="s">
        <v>21</v>
      </c>
      <c r="AO937" s="27">
        <v>30</v>
      </c>
      <c r="AP937" s="14">
        <v>0.2</v>
      </c>
      <c r="AQ937" s="4">
        <v>239.8</v>
      </c>
      <c r="AR937" s="28" t="s">
        <v>52</v>
      </c>
      <c r="AT937" s="27">
        <v>30</v>
      </c>
      <c r="AU937" s="14">
        <v>0.2</v>
      </c>
      <c r="AV937" s="4">
        <v>0</v>
      </c>
      <c r="AW937" s="28" t="s">
        <v>62</v>
      </c>
    </row>
    <row r="938" spans="1:49" ht="19.5" thickBot="1" x14ac:dyDescent="0.45">
      <c r="A938" s="27"/>
      <c r="B938" s="4"/>
      <c r="C938" s="4"/>
      <c r="D938" s="4"/>
      <c r="F938" s="27"/>
      <c r="G938" s="4"/>
      <c r="H938" s="4"/>
      <c r="I938" s="4"/>
      <c r="K938" s="27"/>
      <c r="L938" s="4"/>
      <c r="M938" s="4"/>
      <c r="N938" s="4"/>
      <c r="P938" s="27"/>
      <c r="Q938" s="4"/>
      <c r="R938" s="4"/>
      <c r="S938" s="4"/>
      <c r="U938" s="27"/>
      <c r="V938" s="4"/>
      <c r="W938" s="4"/>
      <c r="X938" s="4"/>
      <c r="Z938" s="27"/>
      <c r="AA938" s="4"/>
      <c r="AB938" s="4"/>
      <c r="AC938" s="4"/>
      <c r="AE938" s="27"/>
      <c r="AF938" s="4"/>
      <c r="AG938" s="4"/>
      <c r="AH938" s="4"/>
      <c r="AJ938" s="27"/>
      <c r="AK938" s="4"/>
      <c r="AL938" s="4"/>
      <c r="AM938" s="4"/>
      <c r="AO938" s="27"/>
      <c r="AP938" s="4"/>
      <c r="AQ938" s="4"/>
      <c r="AR938" s="4"/>
      <c r="AT938" s="27"/>
      <c r="AU938" s="4"/>
      <c r="AV938" s="4"/>
      <c r="AW938" s="4"/>
    </row>
    <row r="939" spans="1:49" ht="19.5" thickBot="1" x14ac:dyDescent="0.45">
      <c r="A939" s="27"/>
      <c r="B939" s="43" t="s">
        <v>196</v>
      </c>
      <c r="C939" s="47">
        <v>0.67484732688383398</v>
      </c>
      <c r="D939" s="45">
        <v>0.87266162096781363</v>
      </c>
      <c r="E939" s="3"/>
      <c r="F939" s="27"/>
      <c r="G939" s="43" t="s">
        <v>196</v>
      </c>
      <c r="H939" s="47">
        <v>0.76226333907056787</v>
      </c>
      <c r="I939" s="45">
        <v>0.77915662650602413</v>
      </c>
      <c r="J939" s="3"/>
      <c r="K939" s="27"/>
      <c r="L939" s="43" t="s">
        <v>196</v>
      </c>
      <c r="M939" s="47">
        <v>0.73614213197969547</v>
      </c>
      <c r="N939" s="45">
        <v>0.89786802030456858</v>
      </c>
      <c r="O939" s="3"/>
      <c r="P939" s="27"/>
      <c r="Q939" s="43" t="s">
        <v>196</v>
      </c>
      <c r="R939" s="47">
        <v>0.55878172588832487</v>
      </c>
      <c r="S939" s="45">
        <v>0.95472081218274107</v>
      </c>
      <c r="T939" s="3"/>
      <c r="U939" s="27"/>
      <c r="V939" s="43" t="s">
        <v>196</v>
      </c>
      <c r="W939" s="47">
        <v>0.67141403865717197</v>
      </c>
      <c r="X939" s="45">
        <v>0.89969481180061039</v>
      </c>
      <c r="Z939" s="27"/>
      <c r="AA939" s="43" t="s">
        <v>196</v>
      </c>
      <c r="AB939" s="47">
        <v>0.85949238578680198</v>
      </c>
      <c r="AC939" s="45">
        <v>0.97869619089491988</v>
      </c>
      <c r="AE939" s="27"/>
      <c r="AF939" s="43" t="s">
        <v>196</v>
      </c>
      <c r="AG939" s="47">
        <v>0.66883248730964462</v>
      </c>
      <c r="AH939" s="45">
        <v>0.8738451776649746</v>
      </c>
      <c r="AJ939" s="27"/>
      <c r="AK939" s="43" t="s">
        <v>196</v>
      </c>
      <c r="AL939" s="47">
        <v>0.69928934010152288</v>
      </c>
      <c r="AM939" s="45">
        <v>0.96954314720812185</v>
      </c>
      <c r="AO939" s="27"/>
      <c r="AP939" s="43" t="s">
        <v>196</v>
      </c>
      <c r="AQ939" s="47">
        <v>0.72961460446247461</v>
      </c>
      <c r="AR939" s="45">
        <v>0.91808443204868151</v>
      </c>
      <c r="AT939" s="27"/>
      <c r="AU939" s="43" t="s">
        <v>196</v>
      </c>
      <c r="AV939" s="47">
        <v>0.71854838709677415</v>
      </c>
      <c r="AW939" s="45">
        <v>0.774445564516129</v>
      </c>
    </row>
  </sheetData>
  <phoneticPr fontId="2"/>
  <conditionalFormatting sqref="AB261">
    <cfRule type="containsErrors" dxfId="0" priority="1">
      <formula>ISERROR(AB261)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F26E8-444A-484B-AD88-4B8649ED9C33}">
  <dimension ref="N1:CM849"/>
  <sheetViews>
    <sheetView topLeftCell="N778" workbookViewId="0">
      <selection activeCell="W794" sqref="W794"/>
    </sheetView>
  </sheetViews>
  <sheetFormatPr defaultRowHeight="18.75" x14ac:dyDescent="0.4"/>
  <cols>
    <col min="1" max="13" width="0" hidden="1" customWidth="1"/>
    <col min="14" max="15" width="3.375" customWidth="1"/>
    <col min="16" max="19" width="0" hidden="1" customWidth="1"/>
    <col min="20" max="20" width="4" customWidth="1"/>
    <col min="21" max="21" width="4.125" customWidth="1"/>
    <col min="22" max="26" width="4.875" customWidth="1"/>
    <col min="27" max="27" width="5.875" style="46" customWidth="1"/>
    <col min="28" max="28" width="2.125" customWidth="1"/>
    <col min="29" max="29" width="4.375" customWidth="1"/>
    <col min="30" max="31" width="2.125" customWidth="1"/>
    <col min="32" max="33" width="4.75" customWidth="1"/>
    <col min="34" max="34" width="5.125" customWidth="1"/>
    <col min="35" max="35" width="6" customWidth="1"/>
    <col min="36" max="36" width="4.5" customWidth="1"/>
    <col min="37" max="51" width="4.75" hidden="1" customWidth="1"/>
    <col min="52" max="52" width="5.375" hidden="1" customWidth="1"/>
    <col min="53" max="53" width="6.875" hidden="1" customWidth="1"/>
    <col min="54" max="56" width="3.125" customWidth="1"/>
    <col min="57" max="57" width="5.875" hidden="1" customWidth="1"/>
    <col min="58" max="58" width="5.5" hidden="1" customWidth="1"/>
    <col min="59" max="59" width="3.25" hidden="1" customWidth="1"/>
    <col min="60" max="60" width="4.125" hidden="1" customWidth="1"/>
    <col min="61" max="61" width="4" customWidth="1"/>
    <col min="62" max="62" width="5.25" customWidth="1"/>
    <col min="63" max="67" width="5.375" customWidth="1"/>
    <col min="68" max="68" width="5.125" customWidth="1"/>
    <col min="69" max="69" width="1.5" customWidth="1"/>
    <col min="70" max="70" width="4.25" customWidth="1"/>
    <col min="71" max="72" width="1.5" customWidth="1"/>
    <col min="73" max="77" width="5.25" customWidth="1"/>
    <col min="78" max="90" width="0" hidden="1" customWidth="1"/>
  </cols>
  <sheetData>
    <row r="1" spans="14:77" ht="19.5" thickBot="1" x14ac:dyDescent="0.45">
      <c r="T1" s="56" t="s">
        <v>62</v>
      </c>
      <c r="U1" s="57" t="s">
        <v>62</v>
      </c>
      <c r="V1" s="58" t="s">
        <v>541</v>
      </c>
      <c r="W1" s="59" t="s">
        <v>542</v>
      </c>
      <c r="X1" s="59" t="s">
        <v>543</v>
      </c>
      <c r="Y1" s="59" t="s">
        <v>544</v>
      </c>
      <c r="Z1" s="60" t="s">
        <v>545</v>
      </c>
      <c r="AA1" s="61"/>
      <c r="AB1" s="27"/>
      <c r="AC1" s="27"/>
      <c r="AD1" s="27"/>
      <c r="AE1" s="27"/>
      <c r="AF1" s="27" t="s">
        <v>443</v>
      </c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I1" s="56" t="s">
        <v>62</v>
      </c>
      <c r="BJ1" s="57" t="s">
        <v>62</v>
      </c>
      <c r="BK1" s="58" t="s">
        <v>541</v>
      </c>
      <c r="BL1" s="59" t="s">
        <v>542</v>
      </c>
      <c r="BM1" s="59" t="s">
        <v>543</v>
      </c>
      <c r="BN1" s="59" t="s">
        <v>544</v>
      </c>
      <c r="BO1" s="60" t="s">
        <v>545</v>
      </c>
      <c r="BP1" s="27"/>
      <c r="BQ1" s="27"/>
      <c r="BR1" s="27"/>
      <c r="BS1" s="27"/>
      <c r="BT1" s="27"/>
      <c r="BU1" s="27" t="s">
        <v>374</v>
      </c>
      <c r="BV1" s="27"/>
      <c r="BW1" s="27" t="s">
        <v>416</v>
      </c>
      <c r="BX1" s="27"/>
      <c r="BY1" s="27"/>
    </row>
    <row r="2" spans="14:77" ht="19.5" thickBot="1" x14ac:dyDescent="0.45">
      <c r="N2" t="str">
        <f>+IF(ABS(W2)+ABS(X2)+ABS(Y2)+ABS(Z2)&gt;219%,"F","")</f>
        <v/>
      </c>
      <c r="O2" s="62" t="str">
        <f t="shared" ref="O2:O14" si="0">+IF(W2="","",IF(AND(MAX(W2:Z2)&gt;49%,AF2&gt;84%,AG2&gt;84%,AI2&gt;19%,AJ2&gt;12%,AF2&lt;&gt;""),"F",IF(AND(U2&gt;9.9,MAX(W2:Z2)&gt;25.9%,AG2&gt;99%,AJ2&gt;14%,AF2&lt;&gt;""),"F",IF(AND(V2&gt;34%,AC2&gt;39%,V2&lt;&gt;"",AC2&lt;&gt;"",AF2&lt;&gt;""),"F",IF(AND(U2&gt;4.9,V2&gt;29%,AJ2&lt;7%,AF2&lt;&gt;"",V2&lt;&gt;""),"F",IF(AND(U2&gt;9.9,AJ2&gt;14.9%,SUM(AJ2-(1/U2))&lt;6%,AI2&lt;6%,AI2&gt;1%,AJ2&gt;14.9%),"F",IF(AND(U2&gt;9.9,MAX(W2:Z2)&gt;34.9%,AI2&gt;19%,AH2&gt;14.9%),"F",IF(AND(U2&gt;9.9,AG2&gt;99%,AI2&lt;0,AJ2&gt;15%,MAX(W2:Z2)&gt;4.9%,AF2&lt;&gt;""),"F",IF(AND(U2&gt;2.9,U2&lt;10,W2&gt;39.9%,AI2&gt;27.9%),"F",IF(AND(U2&lt;19.9,U2&gt;3,Z2&gt;26.9%,AC2&gt;11.9%,AC2&lt;&gt;""),"F",IF(AND(AC2&gt;11.9%,U2&gt;3,AJ2&gt;14.9%,AC2&lt;&gt;""),"F",IF(AND(AJ2&lt;10%,AI2&gt;22.9%,U2&gt;3,AC2&lt;&gt;""),"F",IF(AND(AC2&gt;44%,U2&gt;3,AC2&lt;&gt;""),"F","")))))))))))))</f>
        <v/>
      </c>
      <c r="S2" s="63" t="str">
        <f>+IF(AA2="","",IF(AND(MAX(AA2:AD2)&gt;49%,AJ2&gt;84%,AK2&gt;84%,AM2&gt;19%,AN2&gt;12%),"F",IF(AND(Y2&gt;9.9,MAX(AA2:AD2)&gt;25.9%,AK2&gt;99%,AN2&gt;14%),"F",IF(AND(Z2&gt;29%,AG2&gt;39%,Z2&lt;&gt;"",AG2&lt;&gt;""),"TF",IF(AND(Z2&gt;29%,AN2&lt;7%),"TF","")))))</f>
        <v/>
      </c>
      <c r="T2" s="64">
        <v>3</v>
      </c>
      <c r="U2" s="65">
        <v>2.5000269993250201</v>
      </c>
      <c r="V2" s="66">
        <v>0.29999999999999971</v>
      </c>
      <c r="W2" s="67">
        <v>0.38483982919613652</v>
      </c>
      <c r="X2" s="67">
        <v>0.40467525361323958</v>
      </c>
      <c r="Y2" s="67">
        <v>0.39202743866484846</v>
      </c>
      <c r="Z2" s="68">
        <v>0.34980532801398595</v>
      </c>
      <c r="AA2" s="61" t="str">
        <f t="shared" ref="AA2:AA4" si="1">+IF(W2="","",IF(AND(MAX(W2:Z2)&gt;49%,AF2&gt;84%,AG2&gt;84%,AI2&gt;19%,AJ2&gt;12%),"F",IF(AND(U2&gt;9.9,MAX(W2:Z2)&gt;25.9%,AG2&gt;99%,AF2&lt;&gt;"",AJ2&gt;14%),"F",IF(AND(U2&gt;9.9,AJ2&gt;9%,SUM(AJ2-(1/U2))&lt;6%,AI2&lt;6%,AI2&gt;1%,AJ2&gt;9.9%),"F",""))))</f>
        <v/>
      </c>
      <c r="AB2" s="69" t="s">
        <v>62</v>
      </c>
      <c r="AC2" s="70">
        <v>5.4869925599253633E-2</v>
      </c>
      <c r="AD2" s="27"/>
      <c r="AE2" s="71" t="s">
        <v>62</v>
      </c>
      <c r="AF2" s="72">
        <v>0.63241119696542059</v>
      </c>
      <c r="AG2" s="73">
        <v>0.68741203025501885</v>
      </c>
      <c r="AH2" s="7" t="s">
        <v>62</v>
      </c>
      <c r="AI2" s="74">
        <v>0.27903688802940585</v>
      </c>
      <c r="AJ2" s="7">
        <v>0.13796618282377524</v>
      </c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5"/>
      <c r="BC2" s="75"/>
      <c r="BD2" s="62" t="str">
        <f>+IF(BL2="","",IF(AND(MAX(BL2:BO2)&gt;49%,BU2&gt;84%,BV2&gt;84%,BX2&gt;19%,BY2&gt;12%,BU2&lt;&gt;""),"F",IF(AND(BJ2&gt;9.9,MAX(BL2:BO2)&gt;25.9%,BV2&gt;99%,BY2&gt;14%,BU2&lt;&gt;""),"F",IF(AND(BK2&gt;34%,BR2&gt;39%,BK2&lt;&gt;"",BR2&lt;&gt;"",BU2&lt;&gt;""),"F",IF(AND(BJ2&gt;4.9,BK2&gt;29%,BY2&lt;7%,BU2&lt;&gt;"",BK2&lt;&gt;""),"F",IF(AND(BJ2&gt;9.9,BY2&gt;14.9%,SUM(BY2-(1/BJ2))&lt;6%,BX2&lt;6%,BX2&gt;1%,BY2&gt;14.9%),"F",IF(AND(BJ2&gt;9.9,MAX(BL2:BO2)&gt;34.9%,BX2&gt;19%,BW2&gt;14.9%),"F",IF(AND(BJ2&gt;9.9,BV2&gt;99%,BX2&lt;0,BY2&gt;15%,MAX(BL2:BO2)&gt;4.9%,BU2&lt;&gt;""),"F",IF(AND(BJ2&gt;2.9,BJ2&lt;10,BL2&gt;39.9%,BX2&gt;27.9%),"F",IF(AND(BJ2&lt;19.9,BJ2&gt;3,BO2&gt;26.9%,BR2&gt;11.9%,BR2&lt;&gt;""),"F",IF(AND(BR2&gt;11.9%,BJ2&gt;3,BY2&gt;14.9%,BR2&lt;&gt;""),"F",IF(AND(BY2&lt;10%,BX2&gt;22.9%,BJ2&gt;3,BR2&lt;&gt;""),"F",IF(AND(BR2&gt;44%,BJ2&gt;3,BR2&lt;&gt;""),"F","")))))))))))))</f>
        <v/>
      </c>
      <c r="BE2" s="75"/>
      <c r="BF2" s="7"/>
      <c r="BG2" s="7"/>
      <c r="BH2" s="75"/>
      <c r="BI2" s="76">
        <v>6</v>
      </c>
      <c r="BJ2" s="65">
        <v>2.4001649989320617</v>
      </c>
      <c r="BK2" s="66">
        <v>0.31999999999999973</v>
      </c>
      <c r="BL2" s="67">
        <v>0.26524937835534773</v>
      </c>
      <c r="BM2" s="67">
        <v>0.27768047280001285</v>
      </c>
      <c r="BN2" s="67">
        <v>0.14516994255704291</v>
      </c>
      <c r="BO2" s="68">
        <v>0.1010382051914086</v>
      </c>
      <c r="BP2" s="27" t="str">
        <f t="shared" ref="BP2:BP6" si="2">+IF(BL2="","",IF(AND(MAX(BL2:BO2)&gt;49%,BU2&gt;84%,BV2&gt;84%,BX2&gt;19%,BY2&gt;12%),"F",IF(AND(BJ2&gt;9.9,MAX(BL2:BO2)&gt;25.9%,BV2&gt;99%,BU2&lt;&gt;"",BY2&gt;14%),"F",IF(AND(BJ2&gt;9.9,BY2&gt;9%,SUM(BY2-(1/BJ2))&lt;6%,BX2&lt;6%,BX2&gt;1%,BY2&gt;9.9%),"F",""))))</f>
        <v/>
      </c>
      <c r="BQ2" s="69" t="s">
        <v>62</v>
      </c>
      <c r="BR2" s="70" t="s">
        <v>62</v>
      </c>
      <c r="BS2" s="27"/>
      <c r="BT2" s="71">
        <v>6</v>
      </c>
      <c r="BU2" s="72">
        <v>0.16193107778493254</v>
      </c>
      <c r="BV2" s="73">
        <v>0.31444474216897311</v>
      </c>
      <c r="BW2" s="7" t="s">
        <v>62</v>
      </c>
      <c r="BX2" s="74">
        <v>6.5479115712866909E-2</v>
      </c>
      <c r="BY2" s="7">
        <v>5.6303116626964446E-2</v>
      </c>
    </row>
    <row r="3" spans="14:77" x14ac:dyDescent="0.4">
      <c r="N3" t="str">
        <f>+IF(ABS(W3)+ABS(X3)+ABS(Y3)+ABS(Z3)&gt;219%,"F","")</f>
        <v/>
      </c>
      <c r="O3" s="62" t="str">
        <f t="shared" si="0"/>
        <v/>
      </c>
      <c r="S3" s="75" t="str">
        <f t="shared" ref="S3:S14" si="3">+IF(AA3="","",IF(AND(MAX(AA3:AD3)&gt;49%,AJ3&gt;84%,AK3&gt;84%,AM3&gt;19%,AN3&gt;12%),"F",IF(AND(Y3&gt;9.9,MAX(AA3:AD3)&gt;25.9%,AK3&gt;99%,AN3&gt;14%),"F",IF(AND(Z3&gt;29%,AG3&gt;39%,Z3&lt;&gt;"",AG3&lt;&gt;""),"F",IF(AND(Z3&gt;29%,AN3&lt;7%),"F","")))))</f>
        <v/>
      </c>
      <c r="T3" s="76">
        <v>6</v>
      </c>
      <c r="U3" s="65">
        <v>3.600145998872065</v>
      </c>
      <c r="V3" s="77">
        <v>7.9999999999999724E-2</v>
      </c>
      <c r="W3" s="78">
        <v>-9.0878621256814091E-2</v>
      </c>
      <c r="X3" s="78">
        <v>-0.10136354743115064</v>
      </c>
      <c r="Y3" s="78">
        <v>-8.8861194802151461E-2</v>
      </c>
      <c r="Z3" s="79">
        <v>-4.8927888687195803E-2</v>
      </c>
      <c r="AA3" s="61" t="str">
        <f t="shared" si="1"/>
        <v/>
      </c>
      <c r="AB3" s="27"/>
      <c r="AC3" s="80" t="s">
        <v>62</v>
      </c>
      <c r="AD3" s="81" t="s">
        <v>62</v>
      </c>
      <c r="AE3" s="82">
        <v>6</v>
      </c>
      <c r="AF3" s="72">
        <v>0.10443579175963141</v>
      </c>
      <c r="AG3" s="83">
        <v>0.49993892502485093</v>
      </c>
      <c r="AH3" s="7">
        <v>-2.6634337243267719E-2</v>
      </c>
      <c r="AI3" s="84">
        <v>-3.9029382069842078E-2</v>
      </c>
      <c r="AJ3" s="7">
        <v>0.10033962470094064</v>
      </c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5"/>
      <c r="BC3" t="str">
        <f>+IF(ABS(BL3)+ABS(BM3)+ABS(BN3)+ABS(BO3)&gt;219%,"F","")</f>
        <v/>
      </c>
      <c r="BD3" s="62" t="str">
        <f t="shared" ref="BD3:BD14" si="4">+IF(BL3="","",IF(AND(MAX(BL3:BO3)&gt;49%,BU3&gt;84%,BV3&gt;84%,BX3&gt;19%,BY3&gt;12%,BU3&lt;&gt;""),"F",IF(AND(BJ3&gt;9.9,MAX(BL3:BO3)&gt;25.9%,BV3&gt;99%,BY3&gt;14%,BU3&lt;&gt;""),"F",IF(AND(BK3&gt;34%,BR3&gt;39%,BK3&lt;&gt;"",BR3&lt;&gt;"",BU3&lt;&gt;""),"F",IF(AND(BJ3&gt;4.9,BK3&gt;29%,BY3&lt;7%,BU3&lt;&gt;"",BK3&lt;&gt;""),"F",IF(AND(BJ3&gt;9.9,BY3&gt;14.9%,SUM(BY3-(1/BJ3))&lt;6%,BX3&lt;6%,BX3&gt;1%,BY3&gt;14.9%),"F",IF(AND(BJ3&gt;9.9,MAX(BL3:BO3)&gt;34.9%,BX3&gt;19%,BW3&gt;14.9%),"F",IF(AND(BJ3&gt;9.9,BV3&gt;99%,BX3&lt;0,BY3&gt;15%,MAX(BL3:BO3)&gt;4.9%,BU3&lt;&gt;""),"F",IF(AND(BJ3&gt;2.9,BJ3&lt;10,BL3&gt;39.9%,BX3&gt;27.9%),"F",IF(AND(BJ3&lt;19.9,BJ3&gt;3,BO3&gt;26.9%,BR3&gt;11.9%,BR3&lt;&gt;""),"F",IF(AND(BR3&gt;11.9%,BJ3&gt;3,BY3&gt;14.9%,BR3&lt;&gt;""),"F",IF(AND(BY3&lt;10%,BX3&gt;22.9%,BJ3&gt;3,BR3&lt;&gt;""),"F",IF(AND(BR3&gt;44%,BJ3&gt;3,BR3&lt;&gt;""),"F","")))))))))))))</f>
        <v/>
      </c>
      <c r="BE3" s="7"/>
      <c r="BF3" s="7"/>
      <c r="BG3" s="7"/>
      <c r="BI3" s="76">
        <v>2</v>
      </c>
      <c r="BJ3" s="65">
        <v>3.300197999712005</v>
      </c>
      <c r="BK3" s="77">
        <v>0.13999999999999974</v>
      </c>
      <c r="BL3" s="78">
        <v>-0.30111972886635224</v>
      </c>
      <c r="BM3" s="78">
        <v>-0.27024490651552913</v>
      </c>
      <c r="BN3" s="78">
        <v>8.657413253871056E-2</v>
      </c>
      <c r="BO3" s="79">
        <v>0.15246704531880745</v>
      </c>
      <c r="BP3" s="27" t="str">
        <f t="shared" si="2"/>
        <v/>
      </c>
      <c r="BQ3" s="27"/>
      <c r="BR3" s="80" t="s">
        <v>62</v>
      </c>
      <c r="BS3" s="81" t="s">
        <v>62</v>
      </c>
      <c r="BT3" s="82">
        <v>2</v>
      </c>
      <c r="BU3" s="72">
        <v>0.16655451927390927</v>
      </c>
      <c r="BV3" s="83">
        <v>0.47012322830797643</v>
      </c>
      <c r="BW3" s="7">
        <v>-3.2647152313281164E-2</v>
      </c>
      <c r="BX3" s="84">
        <v>9.8808240743354148E-2</v>
      </c>
      <c r="BY3" s="7">
        <v>8.4178233574168565E-2</v>
      </c>
    </row>
    <row r="4" spans="14:77" x14ac:dyDescent="0.4">
      <c r="N4" t="str">
        <f>+IF(ABS(W4)+ABS(X4)+ABS(Y4)+ABS(Z4)&gt;219%,"F","")</f>
        <v/>
      </c>
      <c r="O4" s="62" t="str">
        <f t="shared" si="0"/>
        <v/>
      </c>
      <c r="S4" s="75" t="str">
        <f t="shared" si="3"/>
        <v/>
      </c>
      <c r="T4" s="76">
        <v>2</v>
      </c>
      <c r="U4" s="65">
        <v>3.8002479997120053</v>
      </c>
      <c r="V4" s="77">
        <v>3.9999999999999716E-2</v>
      </c>
      <c r="W4" s="78">
        <v>0.24206623692358659</v>
      </c>
      <c r="X4" s="78">
        <v>0.23686045176269077</v>
      </c>
      <c r="Y4" s="78">
        <v>0.23691550177522958</v>
      </c>
      <c r="Z4" s="79">
        <v>0.26807797389564814</v>
      </c>
      <c r="AA4" s="61" t="str">
        <f t="shared" si="1"/>
        <v/>
      </c>
      <c r="AB4" s="27"/>
      <c r="AC4" s="80" t="s">
        <v>62</v>
      </c>
      <c r="AD4" s="85" t="s">
        <v>62</v>
      </c>
      <c r="AE4" s="82" t="s">
        <v>62</v>
      </c>
      <c r="AF4" s="72">
        <v>0.38498168166244789</v>
      </c>
      <c r="AG4" s="83">
        <v>0.46358555159000048</v>
      </c>
      <c r="AH4" s="7">
        <v>6.1140168829040137E-2</v>
      </c>
      <c r="AI4" s="84">
        <v>0.21384363700166154</v>
      </c>
      <c r="AJ4" s="7">
        <v>9.3043365769142683E-2</v>
      </c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5"/>
      <c r="BC4" t="str">
        <f>+IF(ABS(BL4)+ABS(BM4)+ABS(BN4)+ABS(BO4)&gt;219%,"F","")</f>
        <v/>
      </c>
      <c r="BD4" s="62" t="str">
        <f t="shared" si="4"/>
        <v/>
      </c>
      <c r="BE4" s="7"/>
      <c r="BF4" s="7"/>
      <c r="BG4" s="7"/>
      <c r="BI4" s="76">
        <v>4</v>
      </c>
      <c r="BJ4" s="65">
        <v>6.4003289990560379</v>
      </c>
      <c r="BK4" s="77" t="s">
        <v>62</v>
      </c>
      <c r="BL4" s="78">
        <v>0.17619571875643425</v>
      </c>
      <c r="BM4" s="78">
        <v>0.13808239223266247</v>
      </c>
      <c r="BN4" s="78">
        <v>5.101515221384649E-2</v>
      </c>
      <c r="BO4" s="79">
        <v>8.6025305287140946E-2</v>
      </c>
      <c r="BP4" s="27" t="str">
        <f t="shared" si="2"/>
        <v/>
      </c>
      <c r="BQ4" s="27"/>
      <c r="BR4" s="80" t="s">
        <v>62</v>
      </c>
      <c r="BS4" s="85" t="s">
        <v>62</v>
      </c>
      <c r="BT4" s="82" t="s">
        <v>62</v>
      </c>
      <c r="BU4" s="72">
        <v>0.28101325062059201</v>
      </c>
      <c r="BV4" s="86">
        <v>0.99846694955110848</v>
      </c>
      <c r="BW4" s="7">
        <v>-1.2902415493307978E-2</v>
      </c>
      <c r="BX4" s="84">
        <v>5.5749811751509337E-2</v>
      </c>
      <c r="BY4" s="87">
        <v>0.17878117700736199</v>
      </c>
    </row>
    <row r="5" spans="14:77" x14ac:dyDescent="0.4">
      <c r="O5" s="62" t="str">
        <f>+IF(W5="","",IF(AND(MAX(W5:Z5)&gt;49%,AF5&gt;84%,AG5&gt;84%,AI5&gt;19%,AJ5&gt;12%,AF5&lt;&gt;""),"F",IF(AND(U5&gt;9.9,MAX(W5:Z5)&gt;25.9%,AG5&gt;99%,AJ5&gt;14%,AF5&lt;&gt;""),"F",IF(AND(V5&gt;34%,AC5&gt;39%,V5&lt;&gt;"",AC5&lt;&gt;"",AF5&lt;&gt;""),"F",IF(AND(U5&gt;4.9,V5&gt;29%,AJ5&lt;7%,AF5&lt;&gt;"",V5&lt;&gt;""),"F",IF(AND(U5&gt;9.9,AJ5&gt;14.9%,SUM(AJ5-(1/U5))&lt;6%,AI5&lt;6%,AI5&gt;1%,AJ5&gt;14.9%),"F",IF(AND(U5&gt;9.9,MAX(W5:Z5)&gt;34.9%,AI5&gt;19%,AH5&gt;14.9%),"F",IF(AND(U5&gt;9.9,AG5&gt;99%,AI5&lt;0,AJ5&gt;15%,MAX(W5:Z5)&gt;4.9%,AF5&lt;&gt;""),"F",IF(AND(U5&gt;2.9,U5&lt;10,W5&gt;39.9%,AI5&gt;27.9%),"F",IF(AND(U5&lt;19.9,U5&gt;3,Z5&gt;26.9%,AC5&gt;11.9%,AC5&lt;&gt;""),"F",IF(AND(AC5&gt;11.9%,U5&gt;3,AJ5&gt;14.9%,AC5&lt;&gt;""),"F",IF(AND(AJ5&lt;10%,AI5&gt;22.9%,U5&gt;3,AC5&lt;&gt;""),"F",IF(AND(AC5&gt;44%,U5&gt;3,AC5&lt;&gt;""),"F","")))))))))))))</f>
        <v/>
      </c>
      <c r="S5" s="75" t="str">
        <f t="shared" si="3"/>
        <v/>
      </c>
      <c r="T5" s="76">
        <v>7</v>
      </c>
      <c r="U5" s="65">
        <v>9.1005199999999995</v>
      </c>
      <c r="V5" s="77" t="s">
        <v>62</v>
      </c>
      <c r="W5" s="78">
        <v>0.21678274577608941</v>
      </c>
      <c r="X5" s="78">
        <v>0.21678275885271048</v>
      </c>
      <c r="Y5" s="78">
        <v>0.20489085345584751</v>
      </c>
      <c r="Z5" s="79">
        <v>0.20265619750771341</v>
      </c>
      <c r="AA5" s="61" t="str">
        <f>+IF(W5="","",IF(AND(MAX(W5:Z5)&gt;49%,AF5&gt;84%,AG5&gt;84%,AI5&gt;19%,AJ5&gt;12%),"F",IF(AND(U5&gt;9.9,MAX(W5:Z5)&gt;25.9%,AG5&gt;99%,AF5&lt;&gt;"",AJ5&gt;14%),"F",IF(AND(U5&gt;9.9,AJ5&gt;9%,SUM(AJ5-(1/U5))&lt;6%,AI5&lt;6%,AI5&gt;1%,AJ5&gt;9.9%),"F",""))))</f>
        <v/>
      </c>
      <c r="AB5" s="27"/>
      <c r="AC5" s="80" t="s">
        <v>62</v>
      </c>
      <c r="AD5" s="85" t="s">
        <v>62</v>
      </c>
      <c r="AE5" s="82" t="s">
        <v>62</v>
      </c>
      <c r="AF5" s="88">
        <v>0.47425641797779672</v>
      </c>
      <c r="AG5" s="86">
        <v>0.78882958711043505</v>
      </c>
      <c r="AH5" s="7">
        <v>4.5282355119261236E-2</v>
      </c>
      <c r="AI5" s="84">
        <v>0.16165721378081485</v>
      </c>
      <c r="AJ5" s="87">
        <v>0.15832106835794912</v>
      </c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75"/>
      <c r="BC5" t="str">
        <f>+IF(ABS(BL5)+ABS(BM5)+ABS(BN5)+ABS(BO5)&gt;219%,"F","")</f>
        <v/>
      </c>
      <c r="BD5" s="62" t="str">
        <f>+IF(BL5="","",IF(AND(MAX(BL5:BO5)&gt;49%,BU5&gt;84%,BV5&gt;84%,BX5&gt;19%,BY5&gt;12%,BU5&lt;&gt;""),"F",IF(AND(BJ5&gt;9.9,MAX(BL5:BO5)&gt;25.9%,BV5&gt;99%,BY5&gt;14%,BU5&lt;&gt;""),"F",IF(AND(BK5&gt;34%,BR5&gt;39%,BK5&lt;&gt;"",BR5&lt;&gt;"",BU5&lt;&gt;""),"F",IF(AND(BJ5&gt;4.9,BK5&gt;29%,BY5&lt;7%,BU5&lt;&gt;"",BK5&lt;&gt;""),"F",IF(AND(BJ5&gt;9.9,BY5&gt;14.9%,SUM(BY5-(1/BJ5))&lt;6%,BX5&lt;6%,BX5&gt;1%,BY5&gt;14.9%),"F",IF(AND(BJ5&gt;9.9,MAX(BL5:BO5)&gt;34.9%,BX5&gt;19%,BW5&gt;14.9%),"F",IF(AND(BJ5&gt;9.9,BV5&gt;99%,BX5&lt;0,BY5&gt;15%,MAX(BL5:BO5)&gt;4.9%,BU5&lt;&gt;""),"F",IF(AND(BJ5&gt;2.9,BJ5&lt;10,BL5&gt;39.9%,BX5&gt;27.9%),"F",IF(AND(BJ5&lt;19.9,BJ5&gt;3,BO5&gt;26.9%,BR5&gt;11.9%,BR5&lt;&gt;""),"F",IF(AND(BR5&gt;11.9%,BJ5&gt;3,BY5&gt;14.9%,BR5&lt;&gt;""),"F",IF(AND(BY5&lt;10%,BX5&gt;22.9%,BJ5&gt;3,BR5&lt;&gt;""),"F",IF(AND(BR5&gt;44%,BJ5&gt;3,BR5&lt;&gt;""),"F","")))))))))))))</f>
        <v/>
      </c>
      <c r="BE5" s="87"/>
      <c r="BF5" s="87"/>
      <c r="BG5" s="87"/>
      <c r="BI5" s="76">
        <v>1</v>
      </c>
      <c r="BJ5" s="65">
        <v>7.4004559996670043</v>
      </c>
      <c r="BK5" s="77" t="s">
        <v>62</v>
      </c>
      <c r="BL5" s="78">
        <v>0.37167909539869298</v>
      </c>
      <c r="BM5" s="78">
        <v>0.3647923595280691</v>
      </c>
      <c r="BN5" s="78">
        <v>0.34539169846496709</v>
      </c>
      <c r="BO5" s="79">
        <v>0.28273816019598108</v>
      </c>
      <c r="BP5" s="27" t="str">
        <f>+IF(BL5="","",IF(AND(MAX(BL5:BO5)&gt;49%,BU5&gt;84%,BV5&gt;84%,BX5&gt;19%,BY5&gt;12%),"F",IF(AND(BJ5&gt;9.9,MAX(BL5:BO5)&gt;25.9%,BV5&gt;99%,BU5&lt;&gt;"",BY5&gt;14%),"F",IF(AND(BJ5&gt;9.9,BY5&gt;9%,SUM(BY5-(1/BJ5))&lt;6%,BX5&lt;6%,BX5&gt;1%,BY5&gt;9.9%),"F",""))))</f>
        <v/>
      </c>
      <c r="BQ5" s="27"/>
      <c r="BR5" s="80">
        <v>8.8940935202711902E-2</v>
      </c>
      <c r="BS5" s="85" t="s">
        <v>62</v>
      </c>
      <c r="BT5" s="82" t="s">
        <v>62</v>
      </c>
      <c r="BU5" s="88">
        <v>0.5097087333648499</v>
      </c>
      <c r="BV5" s="86">
        <v>0.93097314144706977</v>
      </c>
      <c r="BW5" s="7">
        <v>1.7622089368959454E-2</v>
      </c>
      <c r="BX5" s="84">
        <v>0.18323212167955222</v>
      </c>
      <c r="BY5" s="87">
        <v>0.16669602740979747</v>
      </c>
    </row>
    <row r="6" spans="14:77" x14ac:dyDescent="0.4">
      <c r="O6" s="62" t="str">
        <f t="shared" si="0"/>
        <v/>
      </c>
      <c r="S6" s="75" t="str">
        <f t="shared" si="3"/>
        <v/>
      </c>
      <c r="T6" s="76">
        <v>8</v>
      </c>
      <c r="U6" s="65">
        <v>12.40075</v>
      </c>
      <c r="V6" s="77">
        <f>1/U6</f>
        <v>8.0640283853799163E-2</v>
      </c>
      <c r="W6" s="78">
        <v>2.1047532637082169E-2</v>
      </c>
      <c r="X6" s="78">
        <v>5.9943433924076299E-3</v>
      </c>
      <c r="Y6" s="78">
        <v>-2.622139700961652E-4</v>
      </c>
      <c r="Z6" s="79">
        <v>1.337025454976533E-2</v>
      </c>
      <c r="AA6" s="61" t="str">
        <f>+IF(W6="","",IF(AND(MAX(W6:Z6)&gt;49%,AF6&gt;84%,AG6&gt;84%,AI6&gt;19%,AJ6&gt;12%),"F",IF(AND(U6&gt;9.9,MAX(W6:Z6)&gt;25.9%,AG6&gt;99%,AF6&lt;&gt;"",AJ6&gt;14%),"F",IF(AND(U6&gt;9.9,AJ6&gt;9%,SUM(AJ6-(1/U6))&lt;6%,AI6&lt;6%,AI6&gt;1%,AJ6&gt;9.9%),"F",""))))</f>
        <v>F</v>
      </c>
      <c r="AB6" s="27"/>
      <c r="AC6" s="80" t="s">
        <v>62</v>
      </c>
      <c r="AD6" s="85" t="s">
        <v>62</v>
      </c>
      <c r="AE6" s="82" t="s">
        <v>62</v>
      </c>
      <c r="AF6" s="72">
        <v>0.33355224029091579</v>
      </c>
      <c r="AG6" s="86">
        <v>0.61317254413258282</v>
      </c>
      <c r="AH6" s="7">
        <v>2.4838712052497276E-2</v>
      </c>
      <c r="AI6" s="84">
        <v>1.0665344187034104E-2</v>
      </c>
      <c r="AJ6" s="87">
        <v>0.12306603842084515</v>
      </c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75"/>
      <c r="BC6" s="75"/>
      <c r="BD6" s="62" t="str">
        <f t="shared" si="4"/>
        <v/>
      </c>
      <c r="BE6" s="87"/>
      <c r="BF6" s="87"/>
      <c r="BG6" s="87"/>
      <c r="BI6" s="76">
        <v>5</v>
      </c>
      <c r="BJ6" s="65">
        <v>10.40041399761512</v>
      </c>
      <c r="BK6" s="77" t="s">
        <v>62</v>
      </c>
      <c r="BL6" s="78">
        <v>0.16554059500276194</v>
      </c>
      <c r="BM6" s="78">
        <v>0.1608363708038836</v>
      </c>
      <c r="BN6" s="78">
        <v>0.14748898860982723</v>
      </c>
      <c r="BO6" s="79">
        <v>0.12540074109145871</v>
      </c>
      <c r="BP6" s="27" t="str">
        <f t="shared" si="2"/>
        <v/>
      </c>
      <c r="BQ6" s="27"/>
      <c r="BR6" s="80" t="s">
        <v>62</v>
      </c>
      <c r="BS6" s="85" t="s">
        <v>62</v>
      </c>
      <c r="BT6" s="82" t="s">
        <v>62</v>
      </c>
      <c r="BU6" s="72">
        <v>0.31098615553867431</v>
      </c>
      <c r="BV6" s="83">
        <v>0.81030374743393097</v>
      </c>
      <c r="BW6" s="7">
        <v>3.3971904111195064E-2</v>
      </c>
      <c r="BX6" s="84">
        <v>8.126757221044828E-2</v>
      </c>
      <c r="BY6" s="7">
        <v>0.14508948720320067</v>
      </c>
    </row>
    <row r="7" spans="14:77" x14ac:dyDescent="0.4">
      <c r="O7" s="62" t="str">
        <f t="shared" si="0"/>
        <v/>
      </c>
      <c r="S7" s="75" t="str">
        <f t="shared" si="3"/>
        <v/>
      </c>
      <c r="T7" s="76">
        <v>5</v>
      </c>
      <c r="U7" s="65">
        <v>14.600218998365081</v>
      </c>
      <c r="V7" s="77" t="s">
        <v>62</v>
      </c>
      <c r="W7" s="78">
        <v>9.3475983689312606E-2</v>
      </c>
      <c r="X7" s="78">
        <v>0.11452170333661391</v>
      </c>
      <c r="Y7" s="78">
        <v>0.13946133638657221</v>
      </c>
      <c r="Z7" s="79">
        <v>0.11949512960570446</v>
      </c>
      <c r="AA7" s="61" t="str">
        <f>+IF(W7="","",IF(AND(MAX(W7:Z7)&gt;49%,AF7&gt;84%,AG7&gt;84%,AI7&gt;19%,AJ7&gt;12%),"F",IF(AND(U7&gt;9.9,MAX(W7:Z7)&gt;25.9%,AG7&gt;99%,AF7&lt;&gt;"",AJ7&gt;14%),"F",IF(AND(U7&gt;9.9,AJ7&gt;9%,SUM(AJ7-(1/U7))&lt;6%,AI7&lt;6%,AI7&gt;1%,AJ7&gt;9.9%),"F",""))))</f>
        <v/>
      </c>
      <c r="AB7" s="27"/>
      <c r="AC7" s="80" t="s">
        <v>62</v>
      </c>
      <c r="AD7" s="85" t="s">
        <v>62</v>
      </c>
      <c r="AE7" s="82" t="s">
        <v>62</v>
      </c>
      <c r="AF7" s="72">
        <v>0.14543026370320297</v>
      </c>
      <c r="AG7" s="83">
        <v>0.42891877576551796</v>
      </c>
      <c r="AH7" s="7">
        <v>3.0859760950872554E-2</v>
      </c>
      <c r="AI7" s="84">
        <v>9.5320300834620661E-2</v>
      </c>
      <c r="AJ7" s="7">
        <v>8.608561332838742E-2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5"/>
      <c r="BC7" s="75"/>
      <c r="BD7" s="62" t="str">
        <f t="shared" si="4"/>
        <v/>
      </c>
      <c r="BE7" s="7"/>
      <c r="BF7" s="7"/>
      <c r="BG7" s="7"/>
      <c r="BI7" s="76">
        <v>3</v>
      </c>
      <c r="BJ7" s="65">
        <v>12.10010499698509</v>
      </c>
      <c r="BK7" s="77" t="s">
        <v>62</v>
      </c>
      <c r="BL7" s="78">
        <v>0.33228285075572983</v>
      </c>
      <c r="BM7" s="78">
        <v>0.32451496895047255</v>
      </c>
      <c r="BN7" s="78">
        <v>0.26896869164558446</v>
      </c>
      <c r="BO7" s="79">
        <v>4.130809529819806E-2</v>
      </c>
      <c r="BP7" s="27" t="str">
        <f>+IF(BL7="","",IF(AND(MAX(BL7:BO7)&gt;49%,BU7&gt;84%,BV7&gt;84%,BX7&gt;19%,BY7&gt;12%),"F",IF(AND(BJ7&gt;9.9,MAX(BL7:BO7)&gt;25.9%,BV7&gt;99%,BU7&lt;&gt;"",BY7&gt;14%),"F",IF(AND(BJ7&gt;9.9,BY7&gt;9%,SUM(BY7-(1/BJ7))&lt;6%,BX7&lt;6%,BX7&gt;1%,BY7&gt;9.9%),"F",""))))</f>
        <v>F</v>
      </c>
      <c r="BQ7" s="27"/>
      <c r="BR7" s="80" t="s">
        <v>62</v>
      </c>
      <c r="BS7" s="85" t="s">
        <v>62</v>
      </c>
      <c r="BT7" s="82" t="s">
        <v>62</v>
      </c>
      <c r="BU7" s="72">
        <v>0.1498804902318403</v>
      </c>
      <c r="BV7" s="83">
        <v>0.67665612769426098</v>
      </c>
      <c r="BW7" s="7">
        <v>1.7470855357010255E-2</v>
      </c>
      <c r="BX7" s="84">
        <v>2.6770245441165436E-2</v>
      </c>
      <c r="BY7" s="7">
        <v>0.12115912198476987</v>
      </c>
    </row>
    <row r="8" spans="14:77" x14ac:dyDescent="0.4">
      <c r="O8" s="62" t="str">
        <f t="shared" si="0"/>
        <v/>
      </c>
      <c r="S8" s="75" t="str">
        <f>+IF(AA8="","",IF(AND(MAX(AA8:AD8)&gt;49%,AJ8&gt;84%,AK8&gt;84%,AM8&gt;19%,AN8&gt;12%),"F",IF(AND(Y8&gt;9.9,MAX(AA8:AD8)&gt;25.9%,AK8&gt;99%,AN8&gt;14%),"F",IF(AND(Z8&gt;29%,AG8&gt;39%,Z8&lt;&gt;"",AG8&lt;&gt;""),"F",IF(AND(Z8&gt;29%,AN8&lt;7%),"F","")))))</f>
        <v/>
      </c>
      <c r="T8" s="76">
        <v>1</v>
      </c>
      <c r="U8" s="65">
        <v>25.10084599956701</v>
      </c>
      <c r="V8" s="77" t="s">
        <v>62</v>
      </c>
      <c r="W8" s="78">
        <v>5.7348069569065553E-2</v>
      </c>
      <c r="X8" s="78">
        <v>5.0987548809998458E-2</v>
      </c>
      <c r="Y8" s="78">
        <v>4.9350356073042813E-2</v>
      </c>
      <c r="Z8" s="79">
        <v>3.9334122405082036E-2</v>
      </c>
      <c r="AA8" s="61" t="str">
        <f t="shared" ref="AA8:AA14" si="5">+IF(W8="","",IF(AND(MAX(W8:Z8)&gt;49%,AF8&gt;84%,AG8&gt;84%,AI8&gt;19%,AJ8&gt;12%),"F",IF(AND(U8&gt;9.9,MAX(W8:Z8)&gt;25.9%,AG8&gt;99%,AF8&lt;&gt;"",AJ8&gt;14%),"F",IF(AND(U8&gt;9.9,AJ8&gt;9%,SUM(AJ8-(1/U8))&lt;6%,AI8&lt;6%,AI8&gt;1%,AJ8&gt;9.9%),"F",""))))</f>
        <v/>
      </c>
      <c r="AB8" s="27"/>
      <c r="AC8" s="80" t="s">
        <v>62</v>
      </c>
      <c r="AD8" s="85" t="s">
        <v>62</v>
      </c>
      <c r="AE8" s="82" t="s">
        <v>62</v>
      </c>
      <c r="AF8" s="88">
        <v>0.48535705015869013</v>
      </c>
      <c r="AG8" s="83">
        <v>0.59971184443065884</v>
      </c>
      <c r="AH8" s="7">
        <v>1.7507173984900207E-2</v>
      </c>
      <c r="AI8" s="84">
        <v>3.1376512106307854E-2</v>
      </c>
      <c r="AJ8" s="7">
        <v>0.12036442530633125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5"/>
      <c r="BC8" s="75"/>
      <c r="BD8" s="62" t="str">
        <f t="shared" si="4"/>
        <v/>
      </c>
      <c r="BE8" s="7"/>
      <c r="BF8" s="7"/>
      <c r="BG8" s="7"/>
      <c r="BI8" s="76">
        <v>7</v>
      </c>
      <c r="BJ8" s="65">
        <v>14.401430000000001</v>
      </c>
      <c r="BK8" s="77" t="s">
        <v>62</v>
      </c>
      <c r="BL8" s="78">
        <v>-9.8279094026145243E-3</v>
      </c>
      <c r="BM8" s="78">
        <v>4.3383422004285802E-3</v>
      </c>
      <c r="BN8" s="78">
        <v>-4.4608606029978709E-2</v>
      </c>
      <c r="BO8" s="79">
        <v>0.21102244761700514</v>
      </c>
      <c r="BP8" s="27" t="str">
        <f t="shared" ref="BP8:BP14" si="6">+IF(BL8="","",IF(AND(MAX(BL8:BO8)&gt;49%,BU8&gt;84%,BV8&gt;84%,BX8&gt;19%,BY8&gt;12%),"F",IF(AND(BJ8&gt;9.9,MAX(BL8:BO8)&gt;25.9%,BV8&gt;99%,BU8&lt;&gt;"",BY8&gt;14%),"F",IF(AND(BJ8&gt;9.9,BY8&gt;9%,SUM(BY8-(1/BJ8))&lt;6%,BX8&lt;6%,BX8&gt;1%,BY8&gt;9.9%),"F",""))))</f>
        <v/>
      </c>
      <c r="BQ8" s="27"/>
      <c r="BR8" s="80" t="s">
        <v>62</v>
      </c>
      <c r="BS8" s="85" t="s">
        <v>62</v>
      </c>
      <c r="BT8" s="82" t="s">
        <v>62</v>
      </c>
      <c r="BU8" s="72" t="s">
        <v>62</v>
      </c>
      <c r="BV8" s="83">
        <v>0.68578018465579715</v>
      </c>
      <c r="BW8" s="7">
        <v>2.0609604887571277E-2</v>
      </c>
      <c r="BX8" s="84">
        <v>0.13675582656431826</v>
      </c>
      <c r="BY8" s="7">
        <v>0.12279283619373695</v>
      </c>
    </row>
    <row r="9" spans="14:77" x14ac:dyDescent="0.4">
      <c r="O9" s="62" t="str">
        <f t="shared" si="0"/>
        <v/>
      </c>
      <c r="S9" s="75" t="str">
        <f t="shared" si="3"/>
        <v/>
      </c>
      <c r="T9" s="76">
        <v>4</v>
      </c>
      <c r="U9" s="65">
        <v>38.001637996696132</v>
      </c>
      <c r="V9" s="77" t="s">
        <v>62</v>
      </c>
      <c r="W9" s="78">
        <v>7.5318223465541095E-2</v>
      </c>
      <c r="X9" s="78">
        <v>7.1541487663489708E-2</v>
      </c>
      <c r="Y9" s="78">
        <v>6.6477922416707039E-2</v>
      </c>
      <c r="Z9" s="79">
        <v>5.6188882709296485E-2</v>
      </c>
      <c r="AA9" s="61" t="str">
        <f t="shared" si="5"/>
        <v/>
      </c>
      <c r="AB9" s="14"/>
      <c r="AC9" s="80" t="s">
        <v>62</v>
      </c>
      <c r="AD9" s="85" t="s">
        <v>62</v>
      </c>
      <c r="AE9" s="82" t="s">
        <v>62</v>
      </c>
      <c r="AF9" s="72" t="s">
        <v>62</v>
      </c>
      <c r="AG9" s="83">
        <v>0.34729079475708236</v>
      </c>
      <c r="AH9" s="7">
        <v>1.3734747184802354E-2</v>
      </c>
      <c r="AI9" s="84">
        <v>4.4821418421689997E-2</v>
      </c>
      <c r="AJ9" s="7">
        <v>6.9702570181517418E-2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5"/>
      <c r="BC9" s="75"/>
      <c r="BD9" s="62" t="str">
        <f t="shared" si="4"/>
        <v/>
      </c>
      <c r="BE9" s="7"/>
      <c r="BF9" s="7"/>
      <c r="BG9" s="7"/>
      <c r="BI9" s="76" t="s">
        <v>62</v>
      </c>
      <c r="BJ9" s="65" t="s">
        <v>62</v>
      </c>
      <c r="BK9" s="77" t="s">
        <v>62</v>
      </c>
      <c r="BL9" s="78" t="s">
        <v>62</v>
      </c>
      <c r="BM9" s="78" t="s">
        <v>62</v>
      </c>
      <c r="BN9" s="78" t="s">
        <v>62</v>
      </c>
      <c r="BO9" s="79" t="s">
        <v>62</v>
      </c>
      <c r="BP9" s="27" t="str">
        <f t="shared" si="6"/>
        <v/>
      </c>
      <c r="BQ9" s="14"/>
      <c r="BR9" s="80" t="s">
        <v>62</v>
      </c>
      <c r="BS9" s="85" t="s">
        <v>62</v>
      </c>
      <c r="BT9" s="82" t="s">
        <v>62</v>
      </c>
      <c r="BU9" s="72" t="s">
        <v>62</v>
      </c>
      <c r="BV9" s="83" t="s">
        <v>62</v>
      </c>
      <c r="BW9" s="7" t="s">
        <v>62</v>
      </c>
      <c r="BX9" s="84" t="s">
        <v>62</v>
      </c>
      <c r="BY9" s="7" t="s">
        <v>62</v>
      </c>
    </row>
    <row r="10" spans="14:77" x14ac:dyDescent="0.4">
      <c r="O10" s="62" t="str">
        <f t="shared" si="0"/>
        <v/>
      </c>
      <c r="S10" s="75" t="str">
        <f t="shared" si="3"/>
        <v/>
      </c>
      <c r="T10" s="76" t="s">
        <v>62</v>
      </c>
      <c r="U10" s="65" t="s">
        <v>62</v>
      </c>
      <c r="V10" s="77" t="s">
        <v>62</v>
      </c>
      <c r="W10" s="78" t="s">
        <v>62</v>
      </c>
      <c r="X10" s="78" t="s">
        <v>62</v>
      </c>
      <c r="Y10" s="78" t="s">
        <v>62</v>
      </c>
      <c r="Z10" s="79" t="s">
        <v>62</v>
      </c>
      <c r="AA10" s="61" t="str">
        <f t="shared" si="5"/>
        <v/>
      </c>
      <c r="AB10" s="27"/>
      <c r="AC10" s="80" t="s">
        <v>62</v>
      </c>
      <c r="AD10" s="85" t="s">
        <v>62</v>
      </c>
      <c r="AE10" s="82" t="s">
        <v>62</v>
      </c>
      <c r="AF10" s="72" t="s">
        <v>62</v>
      </c>
      <c r="AG10" s="83" t="s">
        <v>62</v>
      </c>
      <c r="AH10" s="7" t="s">
        <v>62</v>
      </c>
      <c r="AI10" s="84" t="s">
        <v>62</v>
      </c>
      <c r="AJ10" s="7" t="s">
        <v>62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5"/>
      <c r="BC10" s="75"/>
      <c r="BD10" s="62" t="str">
        <f t="shared" si="4"/>
        <v/>
      </c>
      <c r="BE10" s="7"/>
      <c r="BF10" s="7"/>
      <c r="BG10" s="7"/>
      <c r="BI10" s="76" t="s">
        <v>62</v>
      </c>
      <c r="BJ10" s="65" t="s">
        <v>62</v>
      </c>
      <c r="BK10" s="77" t="s">
        <v>62</v>
      </c>
      <c r="BL10" s="78" t="s">
        <v>62</v>
      </c>
      <c r="BM10" s="78" t="s">
        <v>62</v>
      </c>
      <c r="BN10" s="78" t="s">
        <v>62</v>
      </c>
      <c r="BO10" s="79" t="s">
        <v>62</v>
      </c>
      <c r="BP10" s="27" t="str">
        <f t="shared" si="6"/>
        <v/>
      </c>
      <c r="BQ10" s="27"/>
      <c r="BR10" s="80" t="s">
        <v>62</v>
      </c>
      <c r="BS10" s="85" t="s">
        <v>62</v>
      </c>
      <c r="BT10" s="82" t="s">
        <v>62</v>
      </c>
      <c r="BU10" s="72" t="s">
        <v>62</v>
      </c>
      <c r="BV10" s="83" t="s">
        <v>62</v>
      </c>
      <c r="BW10" s="7" t="s">
        <v>62</v>
      </c>
      <c r="BX10" s="84" t="s">
        <v>62</v>
      </c>
      <c r="BY10" s="7" t="s">
        <v>62</v>
      </c>
    </row>
    <row r="11" spans="14:77" x14ac:dyDescent="0.4">
      <c r="O11" s="62" t="str">
        <f t="shared" si="0"/>
        <v/>
      </c>
      <c r="S11" s="75" t="str">
        <f t="shared" si="3"/>
        <v/>
      </c>
      <c r="T11" s="76" t="s">
        <v>62</v>
      </c>
      <c r="U11" s="65" t="s">
        <v>62</v>
      </c>
      <c r="V11" s="77" t="s">
        <v>62</v>
      </c>
      <c r="W11" s="78" t="s">
        <v>62</v>
      </c>
      <c r="X11" s="78" t="s">
        <v>62</v>
      </c>
      <c r="Y11" s="78" t="s">
        <v>62</v>
      </c>
      <c r="Z11" s="79" t="s">
        <v>62</v>
      </c>
      <c r="AA11" s="61" t="str">
        <f t="shared" si="5"/>
        <v/>
      </c>
      <c r="AB11" s="89"/>
      <c r="AC11" s="80" t="s">
        <v>62</v>
      </c>
      <c r="AD11" s="85" t="s">
        <v>62</v>
      </c>
      <c r="AE11" s="82" t="s">
        <v>62</v>
      </c>
      <c r="AF11" s="72" t="s">
        <v>62</v>
      </c>
      <c r="AG11" s="83" t="s">
        <v>62</v>
      </c>
      <c r="AH11" s="7" t="s">
        <v>62</v>
      </c>
      <c r="AI11" s="84" t="s">
        <v>62</v>
      </c>
      <c r="AJ11" s="7" t="s">
        <v>62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5"/>
      <c r="BC11" s="75"/>
      <c r="BD11" s="62" t="str">
        <f t="shared" si="4"/>
        <v/>
      </c>
      <c r="BE11" s="7"/>
      <c r="BF11" s="7"/>
      <c r="BG11" s="7"/>
      <c r="BI11" s="76" t="s">
        <v>62</v>
      </c>
      <c r="BJ11" s="65" t="s">
        <v>62</v>
      </c>
      <c r="BK11" s="77" t="s">
        <v>62</v>
      </c>
      <c r="BL11" s="78" t="s">
        <v>62</v>
      </c>
      <c r="BM11" s="78" t="s">
        <v>62</v>
      </c>
      <c r="BN11" s="78" t="s">
        <v>62</v>
      </c>
      <c r="BO11" s="79" t="s">
        <v>62</v>
      </c>
      <c r="BP11" s="27" t="str">
        <f t="shared" si="6"/>
        <v/>
      </c>
      <c r="BQ11" s="89"/>
      <c r="BR11" s="80" t="s">
        <v>62</v>
      </c>
      <c r="BS11" s="85" t="s">
        <v>62</v>
      </c>
      <c r="BT11" s="82" t="s">
        <v>62</v>
      </c>
      <c r="BU11" s="72" t="s">
        <v>62</v>
      </c>
      <c r="BV11" s="83" t="s">
        <v>62</v>
      </c>
      <c r="BW11" s="7" t="s">
        <v>62</v>
      </c>
      <c r="BX11" s="84" t="s">
        <v>62</v>
      </c>
      <c r="BY11" s="7" t="s">
        <v>62</v>
      </c>
    </row>
    <row r="12" spans="14:77" x14ac:dyDescent="0.4">
      <c r="O12" s="62" t="str">
        <f t="shared" si="0"/>
        <v/>
      </c>
      <c r="S12" s="75" t="str">
        <f t="shared" si="3"/>
        <v/>
      </c>
      <c r="T12" s="76" t="s">
        <v>62</v>
      </c>
      <c r="U12" s="65" t="s">
        <v>62</v>
      </c>
      <c r="V12" s="77" t="s">
        <v>62</v>
      </c>
      <c r="W12" s="78" t="s">
        <v>62</v>
      </c>
      <c r="X12" s="78" t="s">
        <v>62</v>
      </c>
      <c r="Y12" s="78" t="s">
        <v>62</v>
      </c>
      <c r="Z12" s="79" t="s">
        <v>62</v>
      </c>
      <c r="AA12" s="61" t="str">
        <f t="shared" si="5"/>
        <v/>
      </c>
      <c r="AB12" s="89"/>
      <c r="AC12" s="80" t="s">
        <v>62</v>
      </c>
      <c r="AD12" s="85" t="s">
        <v>62</v>
      </c>
      <c r="AE12" s="82" t="s">
        <v>62</v>
      </c>
      <c r="AF12" s="72" t="s">
        <v>62</v>
      </c>
      <c r="AG12" s="83" t="s">
        <v>62</v>
      </c>
      <c r="AH12" s="7" t="s">
        <v>62</v>
      </c>
      <c r="AI12" s="84" t="s">
        <v>62</v>
      </c>
      <c r="AJ12" s="7" t="s">
        <v>62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5"/>
      <c r="BC12" s="75"/>
      <c r="BD12" s="62" t="str">
        <f t="shared" si="4"/>
        <v/>
      </c>
      <c r="BE12" s="7"/>
      <c r="BF12" s="7"/>
      <c r="BG12" s="7"/>
      <c r="BI12" s="76" t="s">
        <v>62</v>
      </c>
      <c r="BJ12" s="65" t="s">
        <v>62</v>
      </c>
      <c r="BK12" s="77" t="s">
        <v>62</v>
      </c>
      <c r="BL12" s="78" t="s">
        <v>62</v>
      </c>
      <c r="BM12" s="78" t="s">
        <v>62</v>
      </c>
      <c r="BN12" s="78" t="s">
        <v>62</v>
      </c>
      <c r="BO12" s="79" t="s">
        <v>62</v>
      </c>
      <c r="BP12" s="27" t="str">
        <f t="shared" si="6"/>
        <v/>
      </c>
      <c r="BQ12" s="89"/>
      <c r="BR12" s="80" t="s">
        <v>62</v>
      </c>
      <c r="BS12" s="85" t="s">
        <v>62</v>
      </c>
      <c r="BT12" s="82" t="s">
        <v>62</v>
      </c>
      <c r="BU12" s="72" t="s">
        <v>62</v>
      </c>
      <c r="BV12" s="83" t="s">
        <v>62</v>
      </c>
      <c r="BW12" s="7" t="s">
        <v>62</v>
      </c>
      <c r="BX12" s="84" t="s">
        <v>62</v>
      </c>
      <c r="BY12" s="7" t="s">
        <v>62</v>
      </c>
    </row>
    <row r="13" spans="14:77" x14ac:dyDescent="0.4">
      <c r="O13" s="62" t="str">
        <f t="shared" si="0"/>
        <v/>
      </c>
      <c r="S13" s="75" t="str">
        <f t="shared" si="3"/>
        <v/>
      </c>
      <c r="T13" s="76" t="s">
        <v>62</v>
      </c>
      <c r="U13" s="65" t="s">
        <v>62</v>
      </c>
      <c r="V13" s="77" t="s">
        <v>62</v>
      </c>
      <c r="W13" s="78" t="s">
        <v>62</v>
      </c>
      <c r="X13" s="78" t="s">
        <v>62</v>
      </c>
      <c r="Y13" s="78" t="s">
        <v>62</v>
      </c>
      <c r="Z13" s="79" t="s">
        <v>62</v>
      </c>
      <c r="AA13" s="61" t="str">
        <f t="shared" si="5"/>
        <v/>
      </c>
      <c r="AB13" s="27"/>
      <c r="AC13" s="80" t="s">
        <v>62</v>
      </c>
      <c r="AD13" s="85" t="s">
        <v>62</v>
      </c>
      <c r="AE13" s="82" t="s">
        <v>62</v>
      </c>
      <c r="AF13" s="72" t="s">
        <v>62</v>
      </c>
      <c r="AG13" s="83" t="s">
        <v>62</v>
      </c>
      <c r="AH13" s="7" t="s">
        <v>62</v>
      </c>
      <c r="AI13" s="84" t="s">
        <v>62</v>
      </c>
      <c r="AJ13" s="7" t="s">
        <v>62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5"/>
      <c r="BC13" s="75"/>
      <c r="BD13" s="62" t="str">
        <f t="shared" si="4"/>
        <v/>
      </c>
      <c r="BE13" s="7"/>
      <c r="BF13" s="7"/>
      <c r="BG13" s="7"/>
      <c r="BI13" s="76" t="s">
        <v>62</v>
      </c>
      <c r="BJ13" s="65" t="s">
        <v>62</v>
      </c>
      <c r="BK13" s="77" t="s">
        <v>62</v>
      </c>
      <c r="BL13" s="78" t="s">
        <v>62</v>
      </c>
      <c r="BM13" s="78" t="s">
        <v>62</v>
      </c>
      <c r="BN13" s="78" t="s">
        <v>62</v>
      </c>
      <c r="BO13" s="79" t="s">
        <v>62</v>
      </c>
      <c r="BP13" s="27" t="str">
        <f t="shared" si="6"/>
        <v/>
      </c>
      <c r="BQ13" s="27"/>
      <c r="BR13" s="80" t="s">
        <v>62</v>
      </c>
      <c r="BS13" s="85" t="s">
        <v>62</v>
      </c>
      <c r="BT13" s="82" t="s">
        <v>62</v>
      </c>
      <c r="BU13" s="72" t="s">
        <v>62</v>
      </c>
      <c r="BV13" s="83" t="s">
        <v>62</v>
      </c>
      <c r="BW13" s="7" t="s">
        <v>62</v>
      </c>
      <c r="BX13" s="84" t="s">
        <v>62</v>
      </c>
      <c r="BY13" s="7" t="s">
        <v>62</v>
      </c>
    </row>
    <row r="14" spans="14:77" ht="19.5" thickBot="1" x14ac:dyDescent="0.45">
      <c r="O14" s="62" t="str">
        <f t="shared" si="0"/>
        <v/>
      </c>
      <c r="S14" s="75" t="str">
        <f t="shared" si="3"/>
        <v/>
      </c>
      <c r="T14" s="76" t="s">
        <v>62</v>
      </c>
      <c r="U14" s="90" t="s">
        <v>62</v>
      </c>
      <c r="V14" s="91" t="s">
        <v>62</v>
      </c>
      <c r="W14" s="92" t="s">
        <v>62</v>
      </c>
      <c r="X14" s="92" t="s">
        <v>62</v>
      </c>
      <c r="Y14" s="92" t="s">
        <v>62</v>
      </c>
      <c r="Z14" s="93" t="s">
        <v>62</v>
      </c>
      <c r="AA14" s="61" t="str">
        <f t="shared" si="5"/>
        <v/>
      </c>
      <c r="AB14" s="27"/>
      <c r="AC14" s="94" t="s">
        <v>62</v>
      </c>
      <c r="AD14" s="95" t="s">
        <v>62</v>
      </c>
      <c r="AE14" s="96" t="s">
        <v>62</v>
      </c>
      <c r="AF14" s="72"/>
      <c r="AG14" s="97"/>
      <c r="AH14" s="27"/>
      <c r="AI14" s="98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75"/>
      <c r="BC14" s="75"/>
      <c r="BD14" s="62" t="str">
        <f t="shared" si="4"/>
        <v/>
      </c>
      <c r="BE14" s="27"/>
      <c r="BF14" s="27"/>
      <c r="BG14" s="27"/>
      <c r="BI14" s="76" t="s">
        <v>62</v>
      </c>
      <c r="BJ14" s="90" t="s">
        <v>62</v>
      </c>
      <c r="BK14" s="91" t="s">
        <v>62</v>
      </c>
      <c r="BL14" s="92" t="s">
        <v>62</v>
      </c>
      <c r="BM14" s="92" t="s">
        <v>62</v>
      </c>
      <c r="BN14" s="92" t="s">
        <v>62</v>
      </c>
      <c r="BO14" s="93" t="s">
        <v>62</v>
      </c>
      <c r="BP14" s="27" t="str">
        <f t="shared" si="6"/>
        <v/>
      </c>
      <c r="BQ14" s="27"/>
      <c r="BR14" s="94" t="s">
        <v>62</v>
      </c>
      <c r="BS14" s="95" t="s">
        <v>62</v>
      </c>
      <c r="BT14" s="96" t="s">
        <v>62</v>
      </c>
      <c r="BU14" s="72"/>
      <c r="BV14" s="97"/>
      <c r="BW14" s="27"/>
      <c r="BX14" s="98"/>
      <c r="BY14" s="27"/>
    </row>
    <row r="15" spans="14:77" ht="19.5" thickBot="1" x14ac:dyDescent="0.45">
      <c r="U15" s="99"/>
      <c r="V15" s="100"/>
    </row>
    <row r="16" spans="14:77" ht="19.5" thickBot="1" x14ac:dyDescent="0.45">
      <c r="T16" s="56" t="s">
        <v>62</v>
      </c>
      <c r="U16" s="57" t="s">
        <v>62</v>
      </c>
      <c r="V16" s="58" t="s">
        <v>541</v>
      </c>
      <c r="W16" s="59" t="s">
        <v>542</v>
      </c>
      <c r="X16" s="59" t="s">
        <v>543</v>
      </c>
      <c r="Y16" s="59" t="s">
        <v>544</v>
      </c>
      <c r="Z16" s="60" t="s">
        <v>545</v>
      </c>
      <c r="AA16" s="61"/>
      <c r="AB16" s="27"/>
      <c r="AC16" s="27"/>
      <c r="AD16" s="27"/>
      <c r="AE16" s="27"/>
      <c r="AF16" s="27" t="s">
        <v>375</v>
      </c>
      <c r="AG16" s="27"/>
      <c r="AH16" t="s">
        <v>226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I16" s="56" t="s">
        <v>62</v>
      </c>
      <c r="BJ16" s="57" t="s">
        <v>62</v>
      </c>
      <c r="BK16" s="58" t="s">
        <v>541</v>
      </c>
      <c r="BL16" s="59" t="s">
        <v>542</v>
      </c>
      <c r="BM16" s="59" t="s">
        <v>543</v>
      </c>
      <c r="BN16" s="59" t="s">
        <v>544</v>
      </c>
      <c r="BO16" s="60" t="s">
        <v>545</v>
      </c>
      <c r="BP16" s="27"/>
      <c r="BQ16" s="27"/>
      <c r="BR16" s="27"/>
      <c r="BS16" s="27"/>
      <c r="BT16" s="27"/>
      <c r="BU16" s="27" t="s">
        <v>313</v>
      </c>
      <c r="BV16" s="27"/>
      <c r="BW16" s="27" t="s">
        <v>419</v>
      </c>
      <c r="BX16" s="27"/>
      <c r="BY16" s="27"/>
    </row>
    <row r="17" spans="14:77" ht="19.5" thickBot="1" x14ac:dyDescent="0.45">
      <c r="N17" t="str">
        <f>+IF(ABS(W17)+ABS(X17)+ABS(Y17)+ABS(Z17)&gt;219%,"F","")</f>
        <v/>
      </c>
      <c r="O17" s="62" t="str">
        <f t="shared" ref="O17:O29" si="7">+IF(W17="","",IF(AND(MAX(W17:Z17)&gt;49%,AF17&gt;84%,AG17&gt;84%,AI17&gt;19%,AJ17&gt;12%,AF17&lt;&gt;""),"F",IF(AND(U17&gt;9.9,MAX(W17:Z17)&gt;25.9%,AG17&gt;99%,AJ17&gt;14%,AF17&lt;&gt;""),"F",IF(AND(V17&gt;34%,AC17&gt;39%,V17&lt;&gt;"",AC17&lt;&gt;"",AF17&lt;&gt;""),"F",IF(AND(U17&gt;4.9,V17&gt;29%,AJ17&lt;7%,AF17&lt;&gt;"",V17&lt;&gt;""),"F",IF(AND(U17&gt;9.9,AJ17&gt;14.9%,SUM(AJ17-(1/U17))&lt;6%,AI17&lt;6%,AI17&gt;1%,AJ17&gt;14.9%),"F",IF(AND(U17&gt;9.9,MAX(W17:Z17)&gt;34.9%,AI17&gt;19%,AH17&gt;14.9%),"F",IF(AND(U17&gt;9.9,AG17&gt;99%,AI17&lt;0,AJ17&gt;15%,MAX(W17:Z17)&gt;4.9%,AF17&lt;&gt;""),"F",IF(AND(U17&gt;2.9,U17&lt;10,W17&gt;39.9%,AI17&gt;27.9%),"F",IF(AND(U17&lt;19.9,U17&gt;3,Z17&gt;26.9%,AC17&gt;11.9%,AC17&lt;&gt;""),"F",IF(AND(AC17&gt;11.9%,U17&gt;3,AJ17&gt;14.9%,AC17&lt;&gt;""),"F",IF(AND(AJ17&lt;10%,AI17&gt;22.9%,U17&gt;3,AC17&lt;&gt;""),"F",IF(AND(AC17&gt;44%,U17&gt;3,AC17&lt;&gt;""),"F","")))))))))))))</f>
        <v/>
      </c>
      <c r="S17" s="63" t="str">
        <f>+IF(AA17="","",IF(AND(MAX(AA17:AD17)&gt;49%,AJ17&gt;84%,AK17&gt;84%,AM17&gt;19%,AN17&gt;12%),"F",IF(AND(Y17&gt;9.9,MAX(AA17:AD17)&gt;25.9%,AK17&gt;99%,AN17&gt;14%),"F",IF(AND(Z17&gt;29%,AG17&gt;39%,Z17&lt;&gt;"",AG17&lt;&gt;""),"TF",IF(AND(Z17&gt;29%,AN17&lt;7%),"TF","")))))</f>
        <v/>
      </c>
      <c r="T17" s="76">
        <v>2</v>
      </c>
      <c r="U17" s="65">
        <v>1.7001349997720043</v>
      </c>
      <c r="V17" s="66">
        <v>0.45999999999999985</v>
      </c>
      <c r="W17" s="67">
        <v>0.38504327138066774</v>
      </c>
      <c r="X17" s="67">
        <v>0.42255255460386254</v>
      </c>
      <c r="Y17" s="67">
        <v>0.30271824440014433</v>
      </c>
      <c r="Z17" s="68">
        <v>0.33482813740219092</v>
      </c>
      <c r="AA17" s="61" t="str">
        <f t="shared" ref="AA17:AA21" si="8">+IF(W17="","",IF(AND(MAX(W17:Z17)&gt;49%,AF17&gt;84%,AG17&gt;84%,AI17&gt;19%,AJ17&gt;12%),"F",IF(AND(U17&gt;9.9,MAX(W17:Z17)&gt;25.9%,AG17&gt;99%,AF17&lt;&gt;"",AJ17&gt;14%),"F",IF(AND(U17&gt;9.9,AJ17&gt;9%,SUM(AJ17-(1/U17))&lt;6%,AI17&lt;6%,AI17&gt;1%,AJ17&gt;9.9%),"F",""))))</f>
        <v/>
      </c>
      <c r="AB17" s="69" t="s">
        <v>62</v>
      </c>
      <c r="AC17" s="70">
        <v>0.11983431020371821</v>
      </c>
      <c r="AD17" s="27"/>
      <c r="AE17" s="71">
        <v>2</v>
      </c>
      <c r="AF17" s="72">
        <v>0.8587352713114651</v>
      </c>
      <c r="AG17" s="72">
        <v>0.43298762260746326</v>
      </c>
      <c r="AH17" s="7" t="s">
        <v>62</v>
      </c>
      <c r="AI17" s="74">
        <v>0.31124276371652448</v>
      </c>
      <c r="AJ17" s="7">
        <v>0.11813241902884343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t="str">
        <f>+IF(ABS(BL17)+ABS(BM17)+ABS(BN17)+ABS(BO17)&gt;219%,"F","")</f>
        <v>F</v>
      </c>
      <c r="BD17" s="62" t="str">
        <f>+IF(BL17="","",IF(AND(MAX(BL17:BO17)&gt;49%,BU17&gt;84%,BV17&gt;84%,BX17&gt;19%,BY17&gt;12%,BU17&lt;&gt;""),"F",IF(AND(BJ17&gt;9.9,MAX(BL17:BO17)&gt;25.9%,BV17&gt;99%,BY17&gt;14%,BU17&lt;&gt;""),"F",IF(AND(BK17&gt;34%,BR17&gt;39%,BK17&lt;&gt;"",BR17&lt;&gt;"",BU17&lt;&gt;""),"F",IF(AND(BJ17&gt;4.9,BK17&gt;29%,BY17&lt;7%,BU17&lt;&gt;"",BK17&lt;&gt;""),"F",IF(AND(BJ17&gt;9.9,BY17&gt;14.9%,SUM(BY17-(1/BJ17))&lt;6%,BX17&lt;6%,BX17&gt;1%,BY17&gt;14.9%),"F",IF(AND(BJ17&gt;9.9,MAX(BL17:BO17)&gt;34.9%,BX17&gt;19%,BW17&gt;14.9%),"F",IF(AND(BJ17&gt;9.9,BV17&gt;99%,BX17&lt;0,BY17&gt;15%,MAX(BL17:BO17)&gt;4.9%,BU17&lt;&gt;""),"F",IF(AND(BJ17&gt;2.9,BJ17&lt;10,BL17&gt;39.9%,BX17&gt;27.9%),"F",IF(AND(BJ17&lt;19.9,BJ17&gt;3,BO17&gt;26.9%,BR17&gt;11.9%,BR17&lt;&gt;""),"F",IF(AND(BR17&gt;11.9%,BJ17&gt;3,BY17&gt;14.9%,BR17&lt;&gt;""),"F",IF(AND(BY17&lt;10%,BX17&gt;22.9%,BJ17&gt;3,BR17&lt;&gt;""),"F",IF(AND(BR17&gt;44%,BJ17&gt;3,BR17&lt;&gt;""),"F","")))))))))))))</f>
        <v/>
      </c>
      <c r="BE17" s="7"/>
      <c r="BF17" s="7"/>
      <c r="BG17" s="7"/>
      <c r="BI17" s="76">
        <v>9</v>
      </c>
      <c r="BJ17" s="65">
        <v>1.7003299999999999</v>
      </c>
      <c r="BK17" s="66">
        <v>0.45999999999999985</v>
      </c>
      <c r="BL17" s="67">
        <v>0.64834174149395973</v>
      </c>
      <c r="BM17" s="67">
        <v>0.64225043167508311</v>
      </c>
      <c r="BN17" s="67">
        <v>0.64321948408845075</v>
      </c>
      <c r="BO17" s="68">
        <v>0.62742536320108877</v>
      </c>
      <c r="BP17" s="27" t="str">
        <f t="shared" ref="BP17:BP21" si="9">+IF(BL17="","",IF(AND(MAX(BL17:BO17)&gt;49%,BU17&gt;84%,BV17&gt;84%,BX17&gt;19%,BY17&gt;12%),"F",IF(AND(BJ17&gt;9.9,MAX(BL17:BO17)&gt;25.9%,BV17&gt;99%,BU17&lt;&gt;"",BY17&gt;14%),"F",IF(AND(BJ17&gt;9.9,BY17&gt;9%,SUM(BY17-(1/BJ17))&lt;6%,BX17&lt;6%,BX17&gt;1%,BY17&gt;9.9%),"F",""))))</f>
        <v/>
      </c>
      <c r="BQ17" s="69" t="s">
        <v>546</v>
      </c>
      <c r="BR17" s="70">
        <v>2.0916378292870963E-2</v>
      </c>
      <c r="BS17" s="27"/>
      <c r="BT17" s="71" t="s">
        <v>62</v>
      </c>
      <c r="BU17" s="72">
        <v>0.82414571891075461</v>
      </c>
      <c r="BV17" s="72">
        <v>0.40913252308969639</v>
      </c>
      <c r="BW17" s="7" t="s">
        <v>62</v>
      </c>
      <c r="BX17" s="74">
        <v>0.5662018912122464</v>
      </c>
      <c r="BY17" s="7">
        <v>6.4121682430050966E-2</v>
      </c>
    </row>
    <row r="18" spans="14:77" x14ac:dyDescent="0.4">
      <c r="N18" t="str">
        <f>+IF(ABS(W18)+ABS(X18)+ABS(Y18)+ABS(Z18)&gt;219%,"F","")</f>
        <v/>
      </c>
      <c r="O18" s="62" t="str">
        <f t="shared" si="7"/>
        <v/>
      </c>
      <c r="S18" s="75" t="str">
        <f t="shared" ref="S18:S29" si="10">+IF(AA18="","",IF(AND(MAX(AA18:AD18)&gt;49%,AJ18&gt;84%,AK18&gt;84%,AM18&gt;19%,AN18&gt;12%),"F",IF(AND(Y18&gt;9.9,MAX(AA18:AD18)&gt;25.9%,AK18&gt;99%,AN18&gt;14%),"F",IF(AND(Z18&gt;29%,AG18&gt;39%,Z18&lt;&gt;"",AG18&lt;&gt;""),"F",IF(AND(Z18&gt;29%,AN18&lt;7%),"F","")))))</f>
        <v/>
      </c>
      <c r="T18" s="76">
        <v>3</v>
      </c>
      <c r="U18" s="65">
        <v>3.4000629982450521</v>
      </c>
      <c r="V18" s="77">
        <v>0.11999999999999973</v>
      </c>
      <c r="W18" s="78">
        <v>0.24399995639990749</v>
      </c>
      <c r="X18" s="78">
        <v>0.19011487659974921</v>
      </c>
      <c r="Y18" s="78">
        <v>0.14006202548820004</v>
      </c>
      <c r="Z18" s="79">
        <v>0.13236749040009224</v>
      </c>
      <c r="AA18" s="61" t="str">
        <f t="shared" si="8"/>
        <v/>
      </c>
      <c r="AB18" s="27"/>
      <c r="AC18" s="80" t="s">
        <v>62</v>
      </c>
      <c r="AD18" s="81" t="s">
        <v>62</v>
      </c>
      <c r="AE18" s="82" t="s">
        <v>62</v>
      </c>
      <c r="AF18" s="72">
        <v>-0.1256309467236239</v>
      </c>
      <c r="AG18" s="72">
        <v>0.19778442304164498</v>
      </c>
      <c r="AH18" s="7">
        <v>0.14712985505974599</v>
      </c>
      <c r="AI18" s="84">
        <v>0.12304349287365374</v>
      </c>
      <c r="AJ18" s="7">
        <v>5.3961709573660477E-2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t="str">
        <f>+IF(ABS(BL18)+ABS(BM18)+ABS(BN18)+ABS(BO18)&gt;219%,"F","")</f>
        <v/>
      </c>
      <c r="BD18" s="62" t="str">
        <f t="shared" ref="BD18:BD29" si="11">+IF(BL18="","",IF(AND(MAX(BL18:BO18)&gt;49%,BU18&gt;84%,BV18&gt;84%,BX18&gt;19%,BY18&gt;12%,BU18&lt;&gt;""),"F",IF(AND(BJ18&gt;9.9,MAX(BL18:BO18)&gt;25.9%,BV18&gt;99%,BY18&gt;14%,BU18&lt;&gt;""),"F",IF(AND(BK18&gt;34%,BR18&gt;39%,BK18&lt;&gt;"",BR18&lt;&gt;"",BU18&lt;&gt;""),"F",IF(AND(BJ18&gt;4.9,BK18&gt;29%,BY18&lt;7%,BU18&lt;&gt;"",BK18&lt;&gt;""),"F",IF(AND(BJ18&gt;9.9,BY18&gt;14.9%,SUM(BY18-(1/BJ18))&lt;6%,BX18&lt;6%,BX18&gt;1%,BY18&gt;14.9%),"F",IF(AND(BJ18&gt;9.9,MAX(BL18:BO18)&gt;34.9%,BX18&gt;19%,BW18&gt;14.9%),"F",IF(AND(BJ18&gt;9.9,BV18&gt;99%,BX18&lt;0,BY18&gt;15%,MAX(BL18:BO18)&gt;4.9%,BU18&lt;&gt;""),"F",IF(AND(BJ18&gt;2.9,BJ18&lt;10,BL18&gt;39.9%,BX18&gt;27.9%),"F",IF(AND(BJ18&lt;19.9,BJ18&gt;3,BO18&gt;26.9%,BR18&gt;11.9%,BR18&lt;&gt;""),"F",IF(AND(BR18&gt;11.9%,BJ18&gt;3,BY18&gt;14.9%,BR18&lt;&gt;""),"F",IF(AND(BY18&lt;10%,BX18&gt;22.9%,BJ18&gt;3,BR18&lt;&gt;""),"F",IF(AND(BR18&gt;44%,BJ18&gt;3,BR18&lt;&gt;""),"F","")))))))))))))</f>
        <v/>
      </c>
      <c r="BE18" s="7"/>
      <c r="BF18" s="7"/>
      <c r="BG18" s="7"/>
      <c r="BI18" s="76">
        <v>7</v>
      </c>
      <c r="BJ18" s="65">
        <v>4.9005200000000011</v>
      </c>
      <c r="BK18" s="77" t="s">
        <v>62</v>
      </c>
      <c r="BL18" s="78">
        <v>-0.14190759579137208</v>
      </c>
      <c r="BM18" s="78">
        <v>-0.13547516899989437</v>
      </c>
      <c r="BN18" s="78">
        <v>-0.13487249479204017</v>
      </c>
      <c r="BO18" s="79">
        <v>-8.936941687826995E-2</v>
      </c>
      <c r="BP18" s="27" t="str">
        <f t="shared" si="9"/>
        <v/>
      </c>
      <c r="BQ18" s="27"/>
      <c r="BR18" s="80" t="s">
        <v>62</v>
      </c>
      <c r="BS18" s="81" t="s">
        <v>62</v>
      </c>
      <c r="BT18" s="82" t="s">
        <v>62</v>
      </c>
      <c r="BU18" s="72">
        <v>1.1153600202505203E-2</v>
      </c>
      <c r="BV18" s="72">
        <v>0.47171554585025743</v>
      </c>
      <c r="BW18" s="7">
        <v>1.9480296305564526E-2</v>
      </c>
      <c r="BX18" s="84">
        <v>-8.0648848167131748E-2</v>
      </c>
      <c r="BY18" s="7">
        <v>7.3930065984260773E-2</v>
      </c>
    </row>
    <row r="19" spans="14:77" x14ac:dyDescent="0.4">
      <c r="N19" t="str">
        <f>+IF(ABS(W19)+ABS(X19)+ABS(Y19)+ABS(Z19)&gt;219%,"F","")</f>
        <v/>
      </c>
      <c r="O19" s="62" t="str">
        <f t="shared" si="7"/>
        <v/>
      </c>
      <c r="S19" s="75" t="str">
        <f t="shared" si="10"/>
        <v/>
      </c>
      <c r="T19" s="76">
        <v>4</v>
      </c>
      <c r="U19" s="65">
        <v>5.9002519993360263</v>
      </c>
      <c r="V19" s="77" t="s">
        <v>62</v>
      </c>
      <c r="W19" s="78">
        <v>9.6369248269787661E-4</v>
      </c>
      <c r="X19" s="78">
        <v>-3.125748272866775E-3</v>
      </c>
      <c r="Y19" s="78">
        <v>0.23452071360883306</v>
      </c>
      <c r="Z19" s="79">
        <v>0.17983989120876417</v>
      </c>
      <c r="AA19" s="61" t="str">
        <f t="shared" si="8"/>
        <v/>
      </c>
      <c r="AB19" s="27"/>
      <c r="AC19" s="80" t="s">
        <v>62</v>
      </c>
      <c r="AD19" s="85" t="s">
        <v>62</v>
      </c>
      <c r="AE19" s="82" t="s">
        <v>62</v>
      </c>
      <c r="AF19" s="72">
        <v>0.49719818128740845</v>
      </c>
      <c r="AG19" s="72">
        <v>0.79035135484600005</v>
      </c>
      <c r="AH19" s="7">
        <v>4.2505971089725841E-2</v>
      </c>
      <c r="AI19" s="84">
        <v>0.16717192647122076</v>
      </c>
      <c r="AJ19" s="7">
        <v>0.21563230114622792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t="str">
        <f>+IF(ABS(BL19)+ABS(BM19)+ABS(BN19)+ABS(BO19)&gt;219%,"F","")</f>
        <v/>
      </c>
      <c r="BD19" s="62" t="str">
        <f t="shared" si="11"/>
        <v/>
      </c>
      <c r="BE19" s="7"/>
      <c r="BF19" s="7"/>
      <c r="BG19" s="7"/>
      <c r="BI19" s="76">
        <v>1</v>
      </c>
      <c r="BJ19" s="65">
        <v>5.9002579998470015</v>
      </c>
      <c r="BK19" s="77" t="s">
        <v>62</v>
      </c>
      <c r="BL19" s="78">
        <v>0.25805135848718341</v>
      </c>
      <c r="BM19" s="78">
        <v>0.23474421941071286</v>
      </c>
      <c r="BN19" s="78">
        <v>0.23377722230316467</v>
      </c>
      <c r="BO19" s="79">
        <v>0.22359489441974423</v>
      </c>
      <c r="BP19" s="27" t="str">
        <f t="shared" si="9"/>
        <v/>
      </c>
      <c r="BQ19" s="27"/>
      <c r="BR19" s="80" t="s">
        <v>62</v>
      </c>
      <c r="BS19" s="85" t="s">
        <v>62</v>
      </c>
      <c r="BT19" s="82" t="s">
        <v>62</v>
      </c>
      <c r="BU19" s="72">
        <v>0.48500821887132811</v>
      </c>
      <c r="BV19" s="72">
        <v>0.61816972611647314</v>
      </c>
      <c r="BW19" s="7">
        <v>6.4661810005535614E-2</v>
      </c>
      <c r="BX19" s="84">
        <v>0.20177675228166811</v>
      </c>
      <c r="BY19" s="7">
        <v>9.6883236186095123E-2</v>
      </c>
    </row>
    <row r="20" spans="14:77" x14ac:dyDescent="0.4">
      <c r="O20" s="62" t="str">
        <f>+IF(W20="","",IF(AND(MAX(W20:Z20)&gt;49%,AF20&gt;84%,AG20&gt;84%,AI20&gt;19%,AJ20&gt;12%,AF20&lt;&gt;""),"F",IF(AND(U20&gt;9.9,MAX(W20:Z20)&gt;25.9%,AG20&gt;99%,AJ20&gt;14%,AF20&lt;&gt;""),"F",IF(AND(V20&gt;34%,AC20&gt;39%,V20&lt;&gt;"",AC20&lt;&gt;"",AF20&lt;&gt;""),"F",IF(AND(U20&gt;4.9,V20&gt;29%,AJ20&lt;7%,AF20&lt;&gt;"",V20&lt;&gt;""),"F",IF(AND(U20&gt;9.9,AJ20&gt;14.9%,SUM(AJ20-(1/U20))&lt;6%,AI20&lt;6%,AI20&gt;1%,AJ20&gt;14.9%),"F",IF(AND(U20&gt;9.9,MAX(W20:Z20)&gt;34.9%,AI20&gt;19%,AH20&gt;14.9%),"F",IF(AND(U20&gt;9.9,AG20&gt;99%,AI20&lt;0,AJ20&gt;15%,MAX(W20:Z20)&gt;4.9%,AF20&lt;&gt;""),"F",IF(AND(U20&gt;2.9,U20&lt;10,W20&gt;39.9%,AI20&gt;27.9%),"F",IF(AND(U20&lt;19.9,U20&gt;3,Z20&gt;26.9%,AC20&gt;11.9%,AC20&lt;&gt;""),"F",IF(AND(AC20&gt;11.9%,U20&gt;3,AJ20&gt;14.9%,AC20&lt;&gt;""),"F",IF(AND(AJ20&lt;10%,AI20&gt;22.9%,U20&gt;3,AC20&lt;&gt;""),"F",IF(AND(AC20&gt;44%,U20&gt;3,AC20&lt;&gt;""),"F","")))))))))))))</f>
        <v>F</v>
      </c>
      <c r="S20" s="75" t="str">
        <f t="shared" si="10"/>
        <v/>
      </c>
      <c r="T20" s="76">
        <v>5</v>
      </c>
      <c r="U20" s="65">
        <v>7.5001909987650608</v>
      </c>
      <c r="V20" s="77" t="s">
        <v>62</v>
      </c>
      <c r="W20" s="78">
        <v>0.32895112241620833</v>
      </c>
      <c r="X20" s="78">
        <v>0.33112593257756145</v>
      </c>
      <c r="Y20" s="78">
        <v>-4.6438598752314653E-2</v>
      </c>
      <c r="Z20" s="79">
        <v>-2.3032677334554417E-3</v>
      </c>
      <c r="AA20" s="61" t="str">
        <f>+IF(W20="","",IF(AND(MAX(W20:Z20)&gt;49%,AF20&gt;84%,AG20&gt;84%,AI20&gt;19%,AJ20&gt;12%),"F",IF(AND(U20&gt;9.9,MAX(W20:Z20)&gt;25.9%,AG20&gt;99%,AF20&lt;&gt;"",AJ20&gt;14%),"F",IF(AND(U20&gt;9.9,AJ20&gt;9%,SUM(AJ20-(1/U20))&lt;6%,AI20&lt;6%,AI20&gt;1%,AJ20&gt;9.9%),"F",""))))</f>
        <v/>
      </c>
      <c r="AB20" s="27"/>
      <c r="AC20" s="80">
        <v>0.37756453132987611</v>
      </c>
      <c r="AD20" s="85" t="s">
        <v>62</v>
      </c>
      <c r="AE20" s="82" t="s">
        <v>62</v>
      </c>
      <c r="AF20" s="72">
        <v>-4.7598877401074192E-2</v>
      </c>
      <c r="AG20" s="72">
        <v>0.56474002947992841</v>
      </c>
      <c r="AH20" s="7">
        <v>6.6069369199253436E-2</v>
      </c>
      <c r="AI20" s="84">
        <v>-2.141025006147157E-3</v>
      </c>
      <c r="AJ20" s="7">
        <v>0.15407855172194099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5"/>
      <c r="BD20" s="62" t="str">
        <f>+IF(BL20="","",IF(AND(MAX(BL20:BO20)&gt;49%,BU20&gt;84%,BV20&gt;84%,BX20&gt;19%,BY20&gt;12%,BU20&lt;&gt;""),"F",IF(AND(BJ20&gt;9.9,MAX(BL20:BO20)&gt;25.9%,BV20&gt;99%,BY20&gt;14%,BU20&lt;&gt;""),"F",IF(AND(BK20&gt;34%,BR20&gt;39%,BK20&lt;&gt;"",BR20&lt;&gt;"",BU20&lt;&gt;""),"F",IF(AND(BJ20&gt;4.9,BK20&gt;29%,BY20&lt;7%,BU20&lt;&gt;"",BK20&lt;&gt;""),"F",IF(AND(BJ20&gt;9.9,BY20&gt;14.9%,SUM(BY20-(1/BJ20))&lt;6%,BX20&lt;6%,BX20&gt;1%,BY20&gt;14.9%),"F",IF(AND(BJ20&gt;9.9,MAX(BL20:BO20)&gt;34.9%,BX20&gt;19%,BW20&gt;14.9%),"F",IF(AND(BJ20&gt;9.9,BV20&gt;99%,BX20&lt;0,BY20&gt;15%,MAX(BL20:BO20)&gt;4.9%,BU20&lt;&gt;""),"F",IF(AND(BJ20&gt;2.9,BJ20&lt;10,BL20&gt;39.9%,BX20&gt;27.9%),"F",IF(AND(BJ20&lt;19.9,BJ20&gt;3,BO20&gt;26.9%,BR20&gt;11.9%,BR20&lt;&gt;""),"F",IF(AND(BR20&gt;11.9%,BJ20&gt;3,BY20&gt;14.9%,BR20&lt;&gt;""),"F",IF(AND(BY20&lt;10%,BX20&gt;22.9%,BJ20&gt;3,BR20&lt;&gt;""),"F",IF(AND(BR20&gt;44%,BJ20&gt;3,BR20&lt;&gt;""),"F","")))))))))))))</f>
        <v/>
      </c>
      <c r="BE20" s="7"/>
      <c r="BF20" s="7"/>
      <c r="BG20" s="7"/>
      <c r="BI20" s="76">
        <v>11</v>
      </c>
      <c r="BJ20" s="65">
        <v>10.300560000000001</v>
      </c>
      <c r="BK20" s="77" t="s">
        <v>62</v>
      </c>
      <c r="BL20" s="78">
        <v>-3.4785405672469343E-2</v>
      </c>
      <c r="BM20" s="78">
        <v>-3.3523481711915971E-2</v>
      </c>
      <c r="BN20" s="78">
        <v>-3.2981892238179544E-2</v>
      </c>
      <c r="BO20" s="79">
        <v>-3.1748728238861497E-2</v>
      </c>
      <c r="BP20" s="27" t="str">
        <f>+IF(BL20="","",IF(AND(MAX(BL20:BO20)&gt;49%,BU20&gt;84%,BV20&gt;84%,BX20&gt;19%,BY20&gt;12%),"F",IF(AND(BJ20&gt;9.9,MAX(BL20:BO20)&gt;25.9%,BV20&gt;99%,BU20&lt;&gt;"",BY20&gt;14%),"F",IF(AND(BJ20&gt;9.9,BY20&gt;9%,SUM(BY20-(1/BJ20))&lt;6%,BX20&lt;6%,BX20&gt;1%,BY20&gt;9.9%),"F",""))))</f>
        <v/>
      </c>
      <c r="BQ20" s="27"/>
      <c r="BR20" s="80" t="s">
        <v>62</v>
      </c>
      <c r="BS20" s="85" t="s">
        <v>62</v>
      </c>
      <c r="BT20" s="82" t="s">
        <v>62</v>
      </c>
      <c r="BU20" s="72">
        <v>7.4102056649012468E-2</v>
      </c>
      <c r="BV20" s="72">
        <v>0.56085459726479625</v>
      </c>
      <c r="BW20" s="7">
        <v>5.7578455324991874E-2</v>
      </c>
      <c r="BX20" s="84">
        <v>-2.8650722503013787E-2</v>
      </c>
      <c r="BY20" s="7">
        <v>8.7900468297317541E-2</v>
      </c>
    </row>
    <row r="21" spans="14:77" x14ac:dyDescent="0.4">
      <c r="O21" s="62" t="str">
        <f t="shared" si="7"/>
        <v/>
      </c>
      <c r="S21" s="75" t="str">
        <f t="shared" si="10"/>
        <v/>
      </c>
      <c r="T21" s="76">
        <v>1</v>
      </c>
      <c r="U21" s="65">
        <v>12.000536999657003</v>
      </c>
      <c r="V21" s="77" t="s">
        <v>62</v>
      </c>
      <c r="W21" s="78">
        <v>4.1041957320518595E-2</v>
      </c>
      <c r="X21" s="78">
        <v>5.9332384491693542E-2</v>
      </c>
      <c r="Y21" s="78">
        <v>0.36913761525513733</v>
      </c>
      <c r="Z21" s="79">
        <v>0.35526774872240796</v>
      </c>
      <c r="AA21" s="61" t="str">
        <f t="shared" si="8"/>
        <v/>
      </c>
      <c r="AB21" s="27"/>
      <c r="AC21" s="80" t="s">
        <v>62</v>
      </c>
      <c r="AD21" s="85" t="s">
        <v>62</v>
      </c>
      <c r="AE21" s="82" t="s">
        <v>62</v>
      </c>
      <c r="AF21" s="72" t="s">
        <v>62</v>
      </c>
      <c r="AG21" s="72">
        <v>1.0685311367818968</v>
      </c>
      <c r="AH21" s="7">
        <v>8.9497893312149579E-2</v>
      </c>
      <c r="AI21" s="84">
        <v>0.33024260395084254</v>
      </c>
      <c r="AJ21" s="7">
        <v>0.29152835186266063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5"/>
      <c r="BD21" s="62" t="str">
        <f t="shared" si="11"/>
        <v/>
      </c>
      <c r="BE21" s="7"/>
      <c r="BF21" s="7"/>
      <c r="BG21" s="7"/>
      <c r="BI21" s="76">
        <v>5</v>
      </c>
      <c r="BJ21" s="65">
        <v>12.500229998315083</v>
      </c>
      <c r="BK21" s="77" t="s">
        <v>62</v>
      </c>
      <c r="BL21" s="78">
        <v>8.939853692232895E-2</v>
      </c>
      <c r="BM21" s="78">
        <v>0.1085544139074331</v>
      </c>
      <c r="BN21" s="78">
        <v>0.10715240589583222</v>
      </c>
      <c r="BO21" s="79">
        <v>6.9176922121175655E-2</v>
      </c>
      <c r="BP21" s="27" t="str">
        <f t="shared" si="9"/>
        <v/>
      </c>
      <c r="BQ21" s="27"/>
      <c r="BR21" s="80" t="s">
        <v>62</v>
      </c>
      <c r="BS21" s="85" t="s">
        <v>62</v>
      </c>
      <c r="BT21" s="82" t="s">
        <v>62</v>
      </c>
      <c r="BU21" s="72">
        <v>-2.7021615317974666E-2</v>
      </c>
      <c r="BV21" s="72">
        <v>0.63893539931452992</v>
      </c>
      <c r="BW21" s="7">
        <v>7.3511586474960561E-2</v>
      </c>
      <c r="BX21" s="84">
        <v>6.2426714682712992E-2</v>
      </c>
      <c r="BY21" s="7">
        <v>0.10013775599839589</v>
      </c>
    </row>
    <row r="22" spans="14:77" x14ac:dyDescent="0.4">
      <c r="O22" s="62" t="str">
        <f t="shared" si="7"/>
        <v/>
      </c>
      <c r="S22" s="75" t="str">
        <f t="shared" si="10"/>
        <v/>
      </c>
      <c r="T22" s="76" t="s">
        <v>62</v>
      </c>
      <c r="U22" s="65" t="s">
        <v>62</v>
      </c>
      <c r="V22" s="77" t="s">
        <v>62</v>
      </c>
      <c r="W22" s="78" t="s">
        <v>62</v>
      </c>
      <c r="X22" s="78" t="s">
        <v>62</v>
      </c>
      <c r="Y22" s="78" t="s">
        <v>62</v>
      </c>
      <c r="Z22" s="79" t="s">
        <v>62</v>
      </c>
      <c r="AA22" s="61" t="str">
        <f>+IF(W22="","",IF(AND(MAX(W22:Z22)&gt;49%,AF22&gt;84%,AG22&gt;84%,AI22&gt;19%,AJ22&gt;12%),"F",IF(AND(U22&gt;9.9,MAX(W22:Z22)&gt;25.9%,AG22&gt;99%,AF22&lt;&gt;"",AJ22&gt;14%),"F",IF(AND(U22&gt;9.9,AJ22&gt;9%,SUM(AJ22-(1/U22))&lt;6%,AI22&lt;6%,AI22&gt;1%,AJ22&gt;9.9%),"F",""))))</f>
        <v/>
      </c>
      <c r="AB22" s="27"/>
      <c r="AC22" s="80" t="s">
        <v>62</v>
      </c>
      <c r="AD22" s="85" t="s">
        <v>62</v>
      </c>
      <c r="AE22" s="82" t="s">
        <v>62</v>
      </c>
      <c r="AF22" s="72" t="s">
        <v>62</v>
      </c>
      <c r="AG22" s="72" t="s">
        <v>62</v>
      </c>
      <c r="AH22" s="7" t="s">
        <v>62</v>
      </c>
      <c r="AI22" s="84" t="s">
        <v>62</v>
      </c>
      <c r="AJ22" s="7" t="s">
        <v>62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5"/>
      <c r="BD22" s="62" t="str">
        <f t="shared" si="11"/>
        <v/>
      </c>
      <c r="BE22" s="7"/>
      <c r="BF22" s="7"/>
      <c r="BG22" s="7"/>
      <c r="BI22" s="76">
        <v>3</v>
      </c>
      <c r="BJ22" s="65">
        <v>14.400072997945061</v>
      </c>
      <c r="BK22" s="77" t="s">
        <v>62</v>
      </c>
      <c r="BL22" s="78">
        <v>0.12258163684840151</v>
      </c>
      <c r="BM22" s="78">
        <v>0.12642032574551049</v>
      </c>
      <c r="BN22" s="78">
        <v>0.1266895989511094</v>
      </c>
      <c r="BO22" s="79">
        <v>0.15417515167688142</v>
      </c>
      <c r="BP22" s="27" t="str">
        <f>+IF(BL22="","",IF(AND(MAX(BL22:BO22)&gt;49%,BU22&gt;84%,BV22&gt;84%,BX22&gt;19%,BY22&gt;12%),"F",IF(AND(BJ22&gt;9.9,MAX(BL22:BO22)&gt;25.9%,BV22&gt;99%,BU22&lt;&gt;"",BY22&gt;14%),"F",IF(AND(BJ22&gt;9.9,BY22&gt;9%,SUM(BY22-(1/BJ22))&lt;6%,BX22&lt;6%,BX22&gt;1%,BY22&gt;9.9%),"F",""))))</f>
        <v/>
      </c>
      <c r="BQ22" s="27"/>
      <c r="BR22" s="80" t="s">
        <v>62</v>
      </c>
      <c r="BS22" s="85" t="s">
        <v>62</v>
      </c>
      <c r="BT22" s="82" t="s">
        <v>62</v>
      </c>
      <c r="BU22" s="72">
        <v>0.74482002245024204</v>
      </c>
      <c r="BV22" s="72">
        <v>0.77911694360340844</v>
      </c>
      <c r="BW22" s="7">
        <v>1.8561897652232311E-2</v>
      </c>
      <c r="BX22" s="84">
        <v>0.1391309111445779</v>
      </c>
      <c r="BY22" s="7">
        <v>0.12210784138189143</v>
      </c>
    </row>
    <row r="23" spans="14:77" x14ac:dyDescent="0.4">
      <c r="O23" s="62" t="str">
        <f t="shared" si="7"/>
        <v/>
      </c>
      <c r="S23" s="75" t="str">
        <f>+IF(AA23="","",IF(AND(MAX(AA23:AD23)&gt;49%,AJ23&gt;84%,AK23&gt;84%,AM23&gt;19%,AN23&gt;12%),"F",IF(AND(Y23&gt;9.9,MAX(AA23:AD23)&gt;25.9%,AK23&gt;99%,AN23&gt;14%),"F",IF(AND(Z23&gt;29%,AG23&gt;39%,Z23&lt;&gt;"",AG23&lt;&gt;""),"F",IF(AND(Z23&gt;29%,AN23&lt;7%),"F","")))))</f>
        <v/>
      </c>
      <c r="T23" s="76" t="s">
        <v>62</v>
      </c>
      <c r="U23" s="65" t="s">
        <v>62</v>
      </c>
      <c r="V23" s="77" t="s">
        <v>62</v>
      </c>
      <c r="W23" s="78" t="s">
        <v>62</v>
      </c>
      <c r="X23" s="78" t="s">
        <v>62</v>
      </c>
      <c r="Y23" s="78" t="s">
        <v>62</v>
      </c>
      <c r="Z23" s="79" t="s">
        <v>62</v>
      </c>
      <c r="AA23" s="61" t="str">
        <f t="shared" ref="AA23:AA29" si="12">+IF(W23="","",IF(AND(MAX(W23:Z23)&gt;49%,AF23&gt;84%,AG23&gt;84%,AI23&gt;19%,AJ23&gt;12%),"F",IF(AND(U23&gt;9.9,MAX(W23:Z23)&gt;25.9%,AG23&gt;99%,AF23&lt;&gt;"",AJ23&gt;14%),"F",IF(AND(U23&gt;9.9,AJ23&gt;9%,SUM(AJ23-(1/U23))&lt;6%,AI23&lt;6%,AI23&gt;1%,AJ23&gt;9.9%),"F",""))))</f>
        <v/>
      </c>
      <c r="AB23" s="27"/>
      <c r="AC23" s="80" t="s">
        <v>62</v>
      </c>
      <c r="AD23" s="85" t="s">
        <v>62</v>
      </c>
      <c r="AE23" s="82" t="s">
        <v>62</v>
      </c>
      <c r="AF23" s="72" t="s">
        <v>62</v>
      </c>
      <c r="AG23" s="72" t="s">
        <v>62</v>
      </c>
      <c r="AH23" s="7" t="s">
        <v>62</v>
      </c>
      <c r="AI23" s="84" t="s">
        <v>62</v>
      </c>
      <c r="AJ23" s="7" t="s">
        <v>62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5"/>
      <c r="BD23" s="62" t="str">
        <f t="shared" si="11"/>
        <v/>
      </c>
      <c r="BE23" s="7"/>
      <c r="BF23" s="7"/>
      <c r="BG23" s="7"/>
      <c r="BI23" s="76">
        <v>12</v>
      </c>
      <c r="BJ23" s="65">
        <v>34.201940000000008</v>
      </c>
      <c r="BK23" s="77" t="s">
        <v>62</v>
      </c>
      <c r="BL23" s="78">
        <v>-3.0880353912852897E-2</v>
      </c>
      <c r="BM23" s="78">
        <v>-2.6990367271790366E-2</v>
      </c>
      <c r="BN23" s="78">
        <v>-2.6503515966585005E-2</v>
      </c>
      <c r="BO23" s="79">
        <v>-2.8356656348406745E-2</v>
      </c>
      <c r="BP23" s="27" t="str">
        <f t="shared" ref="BP23:BP29" si="13">+IF(BL23="","",IF(AND(MAX(BL23:BO23)&gt;49%,BU23&gt;84%,BV23&gt;84%,BX23&gt;19%,BY23&gt;12%),"F",IF(AND(BJ23&gt;9.9,MAX(BL23:BO23)&gt;25.9%,BV23&gt;99%,BU23&lt;&gt;"",BY23&gt;14%),"F",IF(AND(BJ23&gt;9.9,BY23&gt;9%,SUM(BY23-(1/BJ23))&lt;6%,BX23&lt;6%,BX23&gt;1%,BY23&gt;9.9%),"F",""))))</f>
        <v/>
      </c>
      <c r="BQ23" s="27"/>
      <c r="BR23" s="80" t="s">
        <v>62</v>
      </c>
      <c r="BS23" s="85" t="s">
        <v>62</v>
      </c>
      <c r="BT23" s="82" t="s">
        <v>62</v>
      </c>
      <c r="BU23" s="72">
        <v>9.8713008981671818E-2</v>
      </c>
      <c r="BV23" s="72">
        <v>0.54382728639857947</v>
      </c>
      <c r="BW23" s="7">
        <v>1.3695632761302836E-2</v>
      </c>
      <c r="BX23" s="84">
        <v>-2.5589645230484348E-2</v>
      </c>
      <c r="BY23" s="7">
        <v>8.5231846864447625E-2</v>
      </c>
    </row>
    <row r="24" spans="14:77" x14ac:dyDescent="0.4">
      <c r="O24" s="62" t="str">
        <f t="shared" si="7"/>
        <v/>
      </c>
      <c r="S24" s="75" t="str">
        <f t="shared" si="10"/>
        <v/>
      </c>
      <c r="T24" s="76" t="s">
        <v>62</v>
      </c>
      <c r="U24" s="65" t="s">
        <v>62</v>
      </c>
      <c r="V24" s="77" t="s">
        <v>62</v>
      </c>
      <c r="W24" s="78" t="s">
        <v>62</v>
      </c>
      <c r="X24" s="78" t="s">
        <v>62</v>
      </c>
      <c r="Y24" s="78" t="s">
        <v>62</v>
      </c>
      <c r="Z24" s="79" t="s">
        <v>62</v>
      </c>
      <c r="AA24" s="61" t="str">
        <f t="shared" si="12"/>
        <v/>
      </c>
      <c r="AB24" s="14"/>
      <c r="AC24" s="80" t="s">
        <v>62</v>
      </c>
      <c r="AD24" s="85" t="s">
        <v>62</v>
      </c>
      <c r="AE24" s="82" t="s">
        <v>62</v>
      </c>
      <c r="AF24" s="72" t="s">
        <v>62</v>
      </c>
      <c r="AG24" s="72" t="s">
        <v>62</v>
      </c>
      <c r="AH24" s="7" t="s">
        <v>62</v>
      </c>
      <c r="AI24" s="84" t="s">
        <v>62</v>
      </c>
      <c r="AJ24" s="7" t="s">
        <v>62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5"/>
      <c r="BD24" s="62" t="str">
        <f t="shared" si="11"/>
        <v/>
      </c>
      <c r="BE24" s="7"/>
      <c r="BF24" s="7"/>
      <c r="BG24" s="7"/>
      <c r="BI24" s="76">
        <v>6</v>
      </c>
      <c r="BJ24" s="65">
        <v>55.100568994492328</v>
      </c>
      <c r="BK24" s="77" t="s">
        <v>62</v>
      </c>
      <c r="BL24" s="78">
        <v>4.1229475432906504E-2</v>
      </c>
      <c r="BM24" s="78">
        <v>3.3118174374639132E-2</v>
      </c>
      <c r="BN24" s="78">
        <v>3.1826048682716511E-2</v>
      </c>
      <c r="BO24" s="79">
        <v>2.4908084859833361E-2</v>
      </c>
      <c r="BP24" s="27" t="str">
        <f t="shared" si="13"/>
        <v/>
      </c>
      <c r="BQ24" s="14"/>
      <c r="BR24" s="80" t="s">
        <v>62</v>
      </c>
      <c r="BS24" s="85" t="s">
        <v>62</v>
      </c>
      <c r="BT24" s="82" t="s">
        <v>62</v>
      </c>
      <c r="BU24" s="72">
        <v>-3.823251516194906E-2</v>
      </c>
      <c r="BV24" s="72">
        <v>0.77206535278840938</v>
      </c>
      <c r="BW24" s="7">
        <v>2.1741682805371219E-2</v>
      </c>
      <c r="BX24" s="84">
        <v>2.2477581528040302E-2</v>
      </c>
      <c r="BY24" s="7">
        <v>0.12100267412837806</v>
      </c>
    </row>
    <row r="25" spans="14:77" x14ac:dyDescent="0.4">
      <c r="O25" s="62" t="str">
        <f t="shared" si="7"/>
        <v/>
      </c>
      <c r="S25" s="75" t="str">
        <f t="shared" si="10"/>
        <v/>
      </c>
      <c r="T25" s="76" t="s">
        <v>62</v>
      </c>
      <c r="U25" s="65" t="s">
        <v>62</v>
      </c>
      <c r="V25" s="77" t="s">
        <v>62</v>
      </c>
      <c r="W25" s="78" t="s">
        <v>62</v>
      </c>
      <c r="X25" s="78" t="s">
        <v>62</v>
      </c>
      <c r="Y25" s="78" t="s">
        <v>62</v>
      </c>
      <c r="Z25" s="79" t="s">
        <v>62</v>
      </c>
      <c r="AA25" s="61" t="str">
        <f t="shared" si="12"/>
        <v/>
      </c>
      <c r="AB25" s="27"/>
      <c r="AC25" s="80" t="s">
        <v>62</v>
      </c>
      <c r="AD25" s="85" t="s">
        <v>62</v>
      </c>
      <c r="AE25" s="82" t="s">
        <v>62</v>
      </c>
      <c r="AF25" s="72" t="s">
        <v>62</v>
      </c>
      <c r="AG25" s="72" t="s">
        <v>62</v>
      </c>
      <c r="AH25" s="7" t="s">
        <v>62</v>
      </c>
      <c r="AI25" s="84" t="s">
        <v>62</v>
      </c>
      <c r="AJ25" s="7" t="s">
        <v>62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5"/>
      <c r="BD25" s="62" t="str">
        <f t="shared" si="11"/>
        <v/>
      </c>
      <c r="BE25" s="7"/>
      <c r="BF25" s="7"/>
      <c r="BG25" s="7"/>
      <c r="BI25" s="76">
        <v>10</v>
      </c>
      <c r="BJ25" s="65">
        <v>64.801220999397998</v>
      </c>
      <c r="BK25" s="77" t="s">
        <v>62</v>
      </c>
      <c r="BL25" s="78">
        <v>4.797060619191415E-2</v>
      </c>
      <c r="BM25" s="78">
        <v>5.0901452870221978E-2</v>
      </c>
      <c r="BN25" s="78">
        <v>5.1693143075531155E-2</v>
      </c>
      <c r="BO25" s="79">
        <v>5.0194385186814884E-2</v>
      </c>
      <c r="BP25" s="27" t="str">
        <f t="shared" si="13"/>
        <v/>
      </c>
      <c r="BQ25" s="27"/>
      <c r="BR25" s="80" t="s">
        <v>62</v>
      </c>
      <c r="BS25" s="85" t="s">
        <v>62</v>
      </c>
      <c r="BT25" s="82" t="s">
        <v>62</v>
      </c>
      <c r="BU25" s="72">
        <v>0.99907557433854155</v>
      </c>
      <c r="BV25" s="72">
        <v>0.94869057025246406</v>
      </c>
      <c r="BW25" s="7">
        <v>1.4253084491688736E-2</v>
      </c>
      <c r="BX25" s="84">
        <v>4.5296472676865533E-2</v>
      </c>
      <c r="BY25" s="7">
        <v>0.14868442872916265</v>
      </c>
    </row>
    <row r="26" spans="14:77" x14ac:dyDescent="0.4">
      <c r="O26" s="62" t="str">
        <f t="shared" si="7"/>
        <v/>
      </c>
      <c r="S26" s="75" t="str">
        <f t="shared" si="10"/>
        <v/>
      </c>
      <c r="T26" s="76" t="s">
        <v>62</v>
      </c>
      <c r="U26" s="65" t="s">
        <v>62</v>
      </c>
      <c r="V26" s="77" t="s">
        <v>62</v>
      </c>
      <c r="W26" s="78" t="s">
        <v>62</v>
      </c>
      <c r="X26" s="78" t="s">
        <v>62</v>
      </c>
      <c r="Y26" s="78" t="s">
        <v>62</v>
      </c>
      <c r="Z26" s="79" t="s">
        <v>62</v>
      </c>
      <c r="AA26" s="61" t="str">
        <f t="shared" si="12"/>
        <v/>
      </c>
      <c r="AB26" s="89"/>
      <c r="AC26" s="80" t="s">
        <v>62</v>
      </c>
      <c r="AD26" s="85" t="s">
        <v>62</v>
      </c>
      <c r="AE26" s="82" t="s">
        <v>62</v>
      </c>
      <c r="AF26" s="72" t="s">
        <v>62</v>
      </c>
      <c r="AG26" s="72" t="s">
        <v>62</v>
      </c>
      <c r="AH26" s="7" t="s">
        <v>62</v>
      </c>
      <c r="AI26" s="84" t="s">
        <v>62</v>
      </c>
      <c r="AJ26" s="7" t="s">
        <v>62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5"/>
      <c r="BD26" s="62" t="str">
        <f t="shared" si="11"/>
        <v/>
      </c>
      <c r="BE26" s="7"/>
      <c r="BF26" s="7"/>
      <c r="BG26" s="7"/>
      <c r="BI26" s="76" t="s">
        <v>62</v>
      </c>
      <c r="BJ26" s="65">
        <v>186.90362799309625</v>
      </c>
      <c r="BK26" s="77" t="s">
        <v>62</v>
      </c>
      <c r="BL26" s="78" t="s">
        <v>62</v>
      </c>
      <c r="BM26" s="78" t="s">
        <v>62</v>
      </c>
      <c r="BN26" s="78" t="s">
        <v>62</v>
      </c>
      <c r="BO26" s="79" t="s">
        <v>62</v>
      </c>
      <c r="BP26" s="27" t="str">
        <f t="shared" si="13"/>
        <v/>
      </c>
      <c r="BQ26" s="89"/>
      <c r="BR26" s="80" t="s">
        <v>62</v>
      </c>
      <c r="BS26" s="85" t="s">
        <v>62</v>
      </c>
      <c r="BT26" s="82" t="s">
        <v>62</v>
      </c>
      <c r="BU26" s="72">
        <v>0.4624311714862937</v>
      </c>
      <c r="BV26" s="72">
        <v>0.63805643829762382</v>
      </c>
      <c r="BW26" s="7" t="s">
        <v>62</v>
      </c>
      <c r="BX26" s="84" t="s">
        <v>62</v>
      </c>
      <c r="BY26" s="7" t="s">
        <v>62</v>
      </c>
    </row>
    <row r="27" spans="14:77" x14ac:dyDescent="0.4">
      <c r="O27" s="62" t="str">
        <f t="shared" si="7"/>
        <v/>
      </c>
      <c r="S27" s="75" t="str">
        <f t="shared" si="10"/>
        <v/>
      </c>
      <c r="T27" s="76" t="s">
        <v>62</v>
      </c>
      <c r="U27" s="65" t="s">
        <v>62</v>
      </c>
      <c r="V27" s="77" t="s">
        <v>62</v>
      </c>
      <c r="W27" s="78" t="s">
        <v>62</v>
      </c>
      <c r="X27" s="78" t="s">
        <v>62</v>
      </c>
      <c r="Y27" s="78" t="s">
        <v>62</v>
      </c>
      <c r="Z27" s="79" t="s">
        <v>62</v>
      </c>
      <c r="AA27" s="61" t="str">
        <f t="shared" si="12"/>
        <v/>
      </c>
      <c r="AB27" s="89"/>
      <c r="AC27" s="80" t="s">
        <v>62</v>
      </c>
      <c r="AD27" s="85" t="s">
        <v>62</v>
      </c>
      <c r="AE27" s="82" t="s">
        <v>62</v>
      </c>
      <c r="AF27" s="72" t="s">
        <v>62</v>
      </c>
      <c r="AG27" s="72" t="s">
        <v>62</v>
      </c>
      <c r="AH27" s="7" t="s">
        <v>62</v>
      </c>
      <c r="AI27" s="84" t="s">
        <v>62</v>
      </c>
      <c r="AJ27" s="7" t="s">
        <v>62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5"/>
      <c r="BD27" s="62" t="str">
        <f t="shared" si="11"/>
        <v/>
      </c>
      <c r="BE27" s="7"/>
      <c r="BF27" s="7"/>
      <c r="BG27" s="7"/>
      <c r="BI27" s="76" t="s">
        <v>62</v>
      </c>
      <c r="BJ27" s="65">
        <v>269.01094000000001</v>
      </c>
      <c r="BK27" s="77" t="s">
        <v>62</v>
      </c>
      <c r="BL27" s="78" t="s">
        <v>62</v>
      </c>
      <c r="BM27" s="78" t="s">
        <v>62</v>
      </c>
      <c r="BN27" s="78" t="s">
        <v>62</v>
      </c>
      <c r="BO27" s="79" t="s">
        <v>62</v>
      </c>
      <c r="BP27" s="27" t="str">
        <f t="shared" si="13"/>
        <v/>
      </c>
      <c r="BQ27" s="89"/>
      <c r="BR27" s="80" t="s">
        <v>62</v>
      </c>
      <c r="BS27" s="85" t="s">
        <v>62</v>
      </c>
      <c r="BT27" s="82" t="s">
        <v>62</v>
      </c>
      <c r="BU27" s="72">
        <v>0.4624311714862937</v>
      </c>
      <c r="BV27" s="72">
        <v>0.63805643829762382</v>
      </c>
      <c r="BW27" s="7" t="s">
        <v>62</v>
      </c>
      <c r="BX27" s="84" t="s">
        <v>62</v>
      </c>
      <c r="BY27" s="7" t="s">
        <v>62</v>
      </c>
    </row>
    <row r="28" spans="14:77" x14ac:dyDescent="0.4">
      <c r="O28" s="62" t="str">
        <f t="shared" si="7"/>
        <v/>
      </c>
      <c r="S28" s="75" t="str">
        <f t="shared" si="10"/>
        <v/>
      </c>
      <c r="T28" s="76" t="s">
        <v>62</v>
      </c>
      <c r="U28" s="65" t="s">
        <v>62</v>
      </c>
      <c r="V28" s="77" t="s">
        <v>62</v>
      </c>
      <c r="W28" s="78" t="s">
        <v>62</v>
      </c>
      <c r="X28" s="78" t="s">
        <v>62</v>
      </c>
      <c r="Y28" s="78" t="s">
        <v>62</v>
      </c>
      <c r="Z28" s="79" t="s">
        <v>62</v>
      </c>
      <c r="AA28" s="61" t="str">
        <f t="shared" si="12"/>
        <v/>
      </c>
      <c r="AB28" s="27"/>
      <c r="AC28" s="80" t="s">
        <v>62</v>
      </c>
      <c r="AD28" s="85" t="s">
        <v>62</v>
      </c>
      <c r="AE28" s="82" t="s">
        <v>62</v>
      </c>
      <c r="AF28" s="72" t="s">
        <v>62</v>
      </c>
      <c r="AG28" s="72" t="s">
        <v>62</v>
      </c>
      <c r="AH28" s="7" t="s">
        <v>62</v>
      </c>
      <c r="AI28" s="84" t="s">
        <v>62</v>
      </c>
      <c r="AJ28" s="7" t="s">
        <v>62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5"/>
      <c r="BD28" s="62" t="str">
        <f t="shared" si="11"/>
        <v/>
      </c>
      <c r="BE28" s="7"/>
      <c r="BF28" s="7"/>
      <c r="BG28" s="7"/>
      <c r="BI28" s="76" t="s">
        <v>62</v>
      </c>
      <c r="BJ28" s="65">
        <v>315.20911499137219</v>
      </c>
      <c r="BK28" s="77" t="s">
        <v>62</v>
      </c>
      <c r="BL28" s="78" t="s">
        <v>62</v>
      </c>
      <c r="BM28" s="78" t="s">
        <v>62</v>
      </c>
      <c r="BN28" s="78" t="s">
        <v>62</v>
      </c>
      <c r="BO28" s="79" t="s">
        <v>62</v>
      </c>
      <c r="BP28" s="27" t="str">
        <f t="shared" si="13"/>
        <v/>
      </c>
      <c r="BQ28" s="27"/>
      <c r="BR28" s="80" t="s">
        <v>62</v>
      </c>
      <c r="BS28" s="85" t="s">
        <v>62</v>
      </c>
      <c r="BT28" s="82" t="s">
        <v>62</v>
      </c>
      <c r="BU28" s="72">
        <v>0.4624311714862937</v>
      </c>
      <c r="BV28" s="72">
        <v>0.63805643829762382</v>
      </c>
      <c r="BW28" s="7" t="s">
        <v>62</v>
      </c>
      <c r="BX28" s="84" t="s">
        <v>62</v>
      </c>
      <c r="BY28" s="7" t="s">
        <v>62</v>
      </c>
    </row>
    <row r="29" spans="14:77" ht="19.5" thickBot="1" x14ac:dyDescent="0.45">
      <c r="O29" s="62" t="str">
        <f t="shared" si="7"/>
        <v/>
      </c>
      <c r="S29" s="75" t="str">
        <f t="shared" si="10"/>
        <v/>
      </c>
      <c r="T29" s="76" t="s">
        <v>62</v>
      </c>
      <c r="U29" s="90" t="s">
        <v>62</v>
      </c>
      <c r="V29" s="91" t="s">
        <v>62</v>
      </c>
      <c r="W29" s="92" t="s">
        <v>62</v>
      </c>
      <c r="X29" s="92" t="s">
        <v>62</v>
      </c>
      <c r="Y29" s="92" t="s">
        <v>62</v>
      </c>
      <c r="Z29" s="93" t="s">
        <v>62</v>
      </c>
      <c r="AA29" s="61" t="str">
        <f t="shared" si="12"/>
        <v/>
      </c>
      <c r="AB29" s="27"/>
      <c r="AC29" s="94" t="s">
        <v>62</v>
      </c>
      <c r="AD29" s="95" t="s">
        <v>62</v>
      </c>
      <c r="AE29" s="96" t="s">
        <v>62</v>
      </c>
      <c r="AF29" s="72"/>
      <c r="AG29" s="72"/>
      <c r="AH29" s="27"/>
      <c r="AI29" s="98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75"/>
      <c r="BD29" s="62" t="str">
        <f t="shared" si="11"/>
        <v/>
      </c>
      <c r="BE29" s="27"/>
      <c r="BF29" s="27"/>
      <c r="BG29" s="27"/>
      <c r="BI29" s="76" t="s">
        <v>62</v>
      </c>
      <c r="BJ29" s="90" t="s">
        <v>62</v>
      </c>
      <c r="BK29" s="91" t="s">
        <v>62</v>
      </c>
      <c r="BL29" s="92" t="s">
        <v>62</v>
      </c>
      <c r="BM29" s="92" t="s">
        <v>62</v>
      </c>
      <c r="BN29" s="92" t="s">
        <v>62</v>
      </c>
      <c r="BO29" s="93" t="s">
        <v>62</v>
      </c>
      <c r="BP29" s="27" t="str">
        <f t="shared" si="13"/>
        <v/>
      </c>
      <c r="BQ29" s="27"/>
      <c r="BR29" s="94" t="s">
        <v>62</v>
      </c>
      <c r="BS29" s="95" t="s">
        <v>62</v>
      </c>
      <c r="BT29" s="96" t="s">
        <v>62</v>
      </c>
      <c r="BU29" s="72"/>
      <c r="BV29" s="72"/>
      <c r="BW29" s="27"/>
      <c r="BX29" s="98"/>
      <c r="BY29" s="27"/>
    </row>
    <row r="30" spans="14:77" ht="19.5" thickBot="1" x14ac:dyDescent="0.45">
      <c r="U30" s="99"/>
      <c r="V30" s="100"/>
    </row>
    <row r="31" spans="14:77" ht="19.5" thickBot="1" x14ac:dyDescent="0.45">
      <c r="T31" s="56" t="s">
        <v>62</v>
      </c>
      <c r="U31" s="57" t="s">
        <v>62</v>
      </c>
      <c r="V31" s="58" t="s">
        <v>541</v>
      </c>
      <c r="W31" s="59" t="s">
        <v>542</v>
      </c>
      <c r="X31" s="59" t="s">
        <v>543</v>
      </c>
      <c r="Y31" s="59" t="s">
        <v>544</v>
      </c>
      <c r="Z31" s="60" t="s">
        <v>545</v>
      </c>
      <c r="AA31" s="61"/>
      <c r="AB31" s="27"/>
      <c r="AC31" s="27"/>
      <c r="AD31" s="27"/>
      <c r="AE31" s="27"/>
      <c r="AF31" s="27" t="s">
        <v>431</v>
      </c>
      <c r="AG31" s="27"/>
      <c r="AH31" s="27" t="s">
        <v>547</v>
      </c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I31" s="56" t="s">
        <v>62</v>
      </c>
      <c r="BJ31" s="57" t="s">
        <v>62</v>
      </c>
      <c r="BK31" s="58" t="s">
        <v>541</v>
      </c>
      <c r="BL31" s="59" t="s">
        <v>542</v>
      </c>
      <c r="BM31" s="59" t="s">
        <v>543</v>
      </c>
      <c r="BN31" s="59" t="s">
        <v>544</v>
      </c>
      <c r="BO31" s="60" t="s">
        <v>545</v>
      </c>
      <c r="BP31" s="27"/>
      <c r="BQ31" s="27"/>
      <c r="BR31" s="27"/>
      <c r="BS31" s="27"/>
      <c r="BT31" s="27"/>
      <c r="BU31" s="27" t="s">
        <v>347</v>
      </c>
      <c r="BV31" s="27"/>
      <c r="BW31" s="27" t="s">
        <v>421</v>
      </c>
      <c r="BX31" s="27"/>
      <c r="BY31" s="27"/>
    </row>
    <row r="32" spans="14:77" ht="19.5" thickBot="1" x14ac:dyDescent="0.45">
      <c r="N32" t="str">
        <f>+IF(ABS(W32)+ABS(X32)+ABS(Y32)+ABS(Z32)&gt;219%,"F","")</f>
        <v/>
      </c>
      <c r="O32" s="62" t="str">
        <f t="shared" ref="O32:O44" si="14">+IF(W32="","",IF(AND(MAX(W32:Z32)&gt;49%,AF32&gt;84%,AG32&gt;84%,AI32&gt;19%,AJ32&gt;12%,AF32&lt;&gt;""),"F",IF(AND(U32&gt;9.9,MAX(W32:Z32)&gt;25.9%,AG32&gt;99%,AJ32&gt;14%,AF32&lt;&gt;""),"F",IF(AND(V32&gt;34%,AC32&gt;39%,V32&lt;&gt;"",AC32&lt;&gt;"",AF32&lt;&gt;""),"F",IF(AND(U32&gt;4.9,V32&gt;29%,AJ32&lt;7%,AF32&lt;&gt;"",V32&lt;&gt;""),"F",IF(AND(U32&gt;9.9,AJ32&gt;14.9%,SUM(AJ32-(1/U32))&lt;6%,AI32&lt;6%,AI32&gt;1%,AJ32&gt;14.9%),"F",IF(AND(U32&gt;9.9,MAX(W32:Z32)&gt;34.9%,AI32&gt;19%,AH32&gt;14.9%),"F",IF(AND(U32&gt;9.9,AG32&gt;99%,AI32&lt;0,AJ32&gt;15%,MAX(W32:Z32)&gt;4.9%,AF32&lt;&gt;""),"F",IF(AND(U32&gt;2.9,U32&lt;10,W32&gt;39.9%,AI32&gt;27.9%),"F",IF(AND(U32&lt;19.9,U32&gt;3,Z32&gt;26.9%,AC32&gt;11.9%,AC32&lt;&gt;""),"F",IF(AND(AC32&gt;11.9%,U32&gt;3,AJ32&gt;14.9%,AC32&lt;&gt;""),"F",IF(AND(AJ32&lt;10%,AI32&gt;22.9%,U32&gt;3,AC32&lt;&gt;""),"F",IF(AND(AC32&gt;44%,U32&gt;3,AC32&lt;&gt;""),"F","")))))))))))))</f>
        <v/>
      </c>
      <c r="S32" s="63" t="str">
        <f>+IF(AA32="","",IF(AND(MAX(AA32:AD32)&gt;49%,AJ32&gt;84%,AK32&gt;84%,AM32&gt;19%,AN32&gt;12%),"F",IF(AND(Y32&gt;9.9,MAX(AA32:AD32)&gt;25.9%,AK32&gt;99%,AN32&gt;14%),"F",IF(AND(Z32&gt;29%,AG32&gt;39%,Z32&lt;&gt;"",AG32&lt;&gt;""),"TF",IF(AND(Z32&gt;29%,AN32&lt;7%),"TF","")))))</f>
        <v/>
      </c>
      <c r="T32" s="76">
        <v>5</v>
      </c>
      <c r="U32" s="65">
        <v>1.2001179994150275</v>
      </c>
      <c r="V32" s="66">
        <v>0.55999999999999994</v>
      </c>
      <c r="W32" s="67">
        <v>0.25827496032210717</v>
      </c>
      <c r="X32" s="67">
        <v>0.25357047903200669</v>
      </c>
      <c r="Y32" s="67">
        <v>0.18543986224535008</v>
      </c>
      <c r="Z32" s="68">
        <v>0.23382544753906595</v>
      </c>
      <c r="AA32" s="61" t="str">
        <f t="shared" ref="AA32:AA36" si="15">+IF(W32="","",IF(AND(MAX(W32:Z32)&gt;49%,AF32&gt;84%,AG32&gt;84%,AI32&gt;19%,AJ32&gt;12%),"F",IF(AND(U32&gt;9.9,MAX(W32:Z32)&gt;25.9%,AG32&gt;99%,AF32&lt;&gt;"",AJ32&gt;14%),"F",IF(AND(U32&gt;9.9,AJ32&gt;9%,SUM(AJ32-(1/U32))&lt;6%,AI32&lt;6%,AI32&gt;1%,AJ32&gt;9.9%),"F",""))))</f>
        <v/>
      </c>
      <c r="AB32" s="69" t="s">
        <v>62</v>
      </c>
      <c r="AC32" s="70" t="s">
        <v>62</v>
      </c>
      <c r="AD32" s="27"/>
      <c r="AE32" s="71">
        <v>5</v>
      </c>
      <c r="AF32" s="72">
        <v>0.57792460126456102</v>
      </c>
      <c r="AG32" s="72">
        <v>6.5857262419346307E-2</v>
      </c>
      <c r="AH32" s="7" t="s">
        <v>62</v>
      </c>
      <c r="AI32" s="74">
        <v>0.22570859797137155</v>
      </c>
      <c r="AJ32" s="7">
        <v>1.7625740062558164E-2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t="str">
        <f>+IF(ABS(BL32)+ABS(BM32)+ABS(BN32)+ABS(BO32)&gt;219%,"F","")</f>
        <v/>
      </c>
      <c r="BD32" s="62" t="str">
        <f>+IF(BL32="","",IF(AND(MAX(BL32:BO32)&gt;49%,BU32&gt;84%,BV32&gt;84%,BX32&gt;19%,BY32&gt;12%,BU32&lt;&gt;""),"F",IF(AND(BJ32&gt;9.9,MAX(BL32:BO32)&gt;25.9%,BV32&gt;99%,BY32&gt;14%,BU32&lt;&gt;""),"F",IF(AND(BK32&gt;34%,BR32&gt;39%,BK32&lt;&gt;"",BR32&lt;&gt;"",BU32&lt;&gt;""),"F",IF(AND(BJ32&gt;4.9,BK32&gt;29%,BY32&lt;7%,BU32&lt;&gt;"",BK32&lt;&gt;""),"F",IF(AND(BJ32&gt;9.9,BY32&gt;14.9%,SUM(BY32-(1/BJ32))&lt;6%,BX32&lt;6%,BX32&gt;1%,BY32&gt;14.9%),"F",IF(AND(BJ32&gt;9.9,MAX(BL32:BO32)&gt;34.9%,BX32&gt;19%,BW32&gt;14.9%),"F",IF(AND(BJ32&gt;9.9,BV32&gt;99%,BX32&lt;0,BY32&gt;15%,MAX(BL32:BO32)&gt;4.9%,BU32&lt;&gt;""),"F",IF(AND(BJ32&gt;2.9,BJ32&lt;10,BL32&gt;39.9%,BX32&gt;27.9%),"F",IF(AND(BJ32&lt;19.9,BJ32&gt;3,BO32&gt;26.9%,BR32&gt;11.9%,BR32&lt;&gt;""),"F",IF(AND(BR32&gt;11.9%,BJ32&gt;3,BY32&gt;14.9%,BR32&lt;&gt;""),"F",IF(AND(BY32&lt;10%,BX32&gt;22.9%,BJ32&gt;3,BR32&lt;&gt;""),"F",IF(AND(BR32&gt;44%,BJ32&gt;3,BR32&lt;&gt;""),"F","")))))))))))))</f>
        <v/>
      </c>
      <c r="BE32" s="7"/>
      <c r="BF32" s="7"/>
      <c r="BG32" s="7"/>
      <c r="BI32" s="76">
        <v>1</v>
      </c>
      <c r="BJ32" s="65">
        <v>2.0001749998770015</v>
      </c>
      <c r="BK32" s="66">
        <v>0.3999999999999998</v>
      </c>
      <c r="BL32" s="67">
        <v>0.28515132207012556</v>
      </c>
      <c r="BM32" s="67">
        <v>0.29303979043381079</v>
      </c>
      <c r="BN32" s="67">
        <v>0.283681927520818</v>
      </c>
      <c r="BO32" s="68">
        <v>0.30357904571362493</v>
      </c>
      <c r="BP32" s="27" t="str">
        <f t="shared" ref="BP32:BP36" si="16">+IF(BL32="","",IF(AND(MAX(BL32:BO32)&gt;49%,BU32&gt;84%,BV32&gt;84%,BX32&gt;19%,BY32&gt;12%),"F",IF(AND(BJ32&gt;9.9,MAX(BL32:BO32)&gt;25.9%,BV32&gt;99%,BU32&lt;&gt;"",BY32&gt;14%),"F",IF(AND(BJ32&gt;9.9,BY32&gt;9%,SUM(BY32-(1/BJ32))&lt;6%,BX32&lt;6%,BX32&gt;1%,BY32&gt;9.9%),"F",""))))</f>
        <v/>
      </c>
      <c r="BQ32" s="69" t="s">
        <v>62</v>
      </c>
      <c r="BR32" s="70">
        <v>1.9897118192806929E-2</v>
      </c>
      <c r="BS32" s="27"/>
      <c r="BT32" s="71">
        <v>1</v>
      </c>
      <c r="BU32" s="72">
        <v>0.34158286391960901</v>
      </c>
      <c r="BV32" s="72">
        <v>0.26216824073934542</v>
      </c>
      <c r="BW32" s="7" t="s">
        <v>62</v>
      </c>
      <c r="BX32" s="74">
        <v>0.19378420097122101</v>
      </c>
      <c r="BY32" s="7">
        <v>4.0352148151040247E-2</v>
      </c>
    </row>
    <row r="33" spans="14:77" x14ac:dyDescent="0.4">
      <c r="N33" t="str">
        <f>+IF(ABS(W33)+ABS(X33)+ABS(Y33)+ABS(Z33)&gt;219%,"F","")</f>
        <v/>
      </c>
      <c r="O33" s="62" t="str">
        <f t="shared" si="14"/>
        <v/>
      </c>
      <c r="S33" s="75" t="str">
        <f t="shared" ref="S33:S44" si="17">+IF(AA33="","",IF(AND(MAX(AA33:AD33)&gt;49%,AJ33&gt;84%,AK33&gt;84%,AM33&gt;19%,AN33&gt;12%),"F",IF(AND(Y33&gt;9.9,MAX(AA33:AD33)&gt;25.9%,AK33&gt;99%,AN33&gt;14%),"F",IF(AND(Z33&gt;29%,AG33&gt;39%,Z33&lt;&gt;"",AG33&lt;&gt;""),"F",IF(AND(Z33&gt;29%,AN33&lt;7%),"F","")))))</f>
        <v/>
      </c>
      <c r="T33" s="76">
        <v>1</v>
      </c>
      <c r="U33" s="65">
        <v>3.4003509998170016</v>
      </c>
      <c r="V33" s="77">
        <v>0.11999999999999973</v>
      </c>
      <c r="W33" s="78">
        <v>0.31291491855796727</v>
      </c>
      <c r="X33" s="78">
        <v>0.31569406274083534</v>
      </c>
      <c r="Y33" s="78">
        <v>0.38765033266690274</v>
      </c>
      <c r="Z33" s="79">
        <v>0.32560485524661092</v>
      </c>
      <c r="AA33" s="61" t="str">
        <f t="shared" si="15"/>
        <v/>
      </c>
      <c r="AB33" s="27"/>
      <c r="AC33" s="80">
        <v>7.4735414108935472E-2</v>
      </c>
      <c r="AD33" s="81" t="s">
        <v>62</v>
      </c>
      <c r="AE33" s="82" t="s">
        <v>62</v>
      </c>
      <c r="AF33" s="72">
        <v>0.62526679752310665</v>
      </c>
      <c r="AG33" s="72">
        <v>0.53007023675518716</v>
      </c>
      <c r="AH33" s="7">
        <v>0.11953278104125822</v>
      </c>
      <c r="AI33" s="84">
        <v>0.31430204087647656</v>
      </c>
      <c r="AJ33" s="7">
        <v>0.14186560243659654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t="str">
        <f>+IF(ABS(BL33)+ABS(BM33)+ABS(BN33)+ABS(BO33)&gt;219%,"F","")</f>
        <v/>
      </c>
      <c r="BD33" s="62" t="str">
        <f t="shared" ref="BD33:BD44" si="18">+IF(BL33="","",IF(AND(MAX(BL33:BO33)&gt;49%,BU33&gt;84%,BV33&gt;84%,BX33&gt;19%,BY33&gt;12%,BU33&lt;&gt;""),"F",IF(AND(BJ33&gt;9.9,MAX(BL33:BO33)&gt;25.9%,BV33&gt;99%,BY33&gt;14%,BU33&lt;&gt;""),"F",IF(AND(BK33&gt;34%,BR33&gt;39%,BK33&lt;&gt;"",BR33&lt;&gt;"",BU33&lt;&gt;""),"F",IF(AND(BJ33&gt;4.9,BK33&gt;29%,BY33&lt;7%,BU33&lt;&gt;"",BK33&lt;&gt;""),"F",IF(AND(BJ33&gt;9.9,BY33&gt;14.9%,SUM(BY33-(1/BJ33))&lt;6%,BX33&lt;6%,BX33&gt;1%,BY33&gt;14.9%),"F",IF(AND(BJ33&gt;9.9,MAX(BL33:BO33)&gt;34.9%,BX33&gt;19%,BW33&gt;14.9%),"F",IF(AND(BJ33&gt;9.9,BV33&gt;99%,BX33&lt;0,BY33&gt;15%,MAX(BL33:BO33)&gt;4.9%,BU33&lt;&gt;""),"F",IF(AND(BJ33&gt;2.9,BJ33&lt;10,BL33&gt;39.9%,BX33&gt;27.9%),"F",IF(AND(BJ33&lt;19.9,BJ33&gt;3,BO33&gt;26.9%,BR33&gt;11.9%,BR33&lt;&gt;""),"F",IF(AND(BR33&gt;11.9%,BJ33&gt;3,BY33&gt;14.9%,BR33&lt;&gt;""),"F",IF(AND(BY33&lt;10%,BX33&gt;22.9%,BJ33&gt;3,BR33&lt;&gt;""),"F",IF(AND(BR33&gt;44%,BJ33&gt;3,BR33&lt;&gt;""),"F","")))))))))))))</f>
        <v/>
      </c>
      <c r="BE33" s="7"/>
      <c r="BF33" s="7"/>
      <c r="BG33" s="7"/>
      <c r="BI33" s="76">
        <v>12</v>
      </c>
      <c r="BJ33" s="65">
        <v>4.0004400000000002</v>
      </c>
      <c r="BK33" s="77" t="s">
        <v>62</v>
      </c>
      <c r="BL33" s="78">
        <v>4.8021961865379763E-2</v>
      </c>
      <c r="BM33" s="78">
        <v>4.5188916129417576E-2</v>
      </c>
      <c r="BN33" s="78">
        <v>4.6237731074266396E-2</v>
      </c>
      <c r="BO33" s="79">
        <v>2.0633077155037115E-2</v>
      </c>
      <c r="BP33" s="27" t="str">
        <f t="shared" si="16"/>
        <v/>
      </c>
      <c r="BQ33" s="27"/>
      <c r="BR33" s="80" t="s">
        <v>62</v>
      </c>
      <c r="BS33" s="81" t="s">
        <v>62</v>
      </c>
      <c r="BT33" s="82" t="s">
        <v>62</v>
      </c>
      <c r="BU33" s="72">
        <v>0.17909173120566649</v>
      </c>
      <c r="BV33" s="72">
        <v>0.57777340049090598</v>
      </c>
      <c r="BW33" s="7">
        <v>-1.7726836018226777E-2</v>
      </c>
      <c r="BX33" s="84">
        <v>1.3170752153421672E-2</v>
      </c>
      <c r="BY33" s="7">
        <v>8.8929146370246792E-2</v>
      </c>
    </row>
    <row r="34" spans="14:77" x14ac:dyDescent="0.4">
      <c r="N34" t="str">
        <f>+IF(ABS(W34)+ABS(X34)+ABS(Y34)+ABS(Z34)&gt;219%,"F","")</f>
        <v/>
      </c>
      <c r="O34" s="62" t="str">
        <f t="shared" si="14"/>
        <v/>
      </c>
      <c r="S34" s="75" t="str">
        <f t="shared" si="17"/>
        <v/>
      </c>
      <c r="T34" s="76">
        <v>4</v>
      </c>
      <c r="U34" s="65">
        <v>11.200217999496019</v>
      </c>
      <c r="V34" s="77" t="s">
        <v>62</v>
      </c>
      <c r="W34" s="78">
        <v>9.0016781940617213E-2</v>
      </c>
      <c r="X34" s="78">
        <v>9.4040510788143447E-2</v>
      </c>
      <c r="Y34" s="78">
        <v>0.13007665574326849</v>
      </c>
      <c r="Z34" s="79">
        <v>0.13293017243535701</v>
      </c>
      <c r="AA34" s="61" t="str">
        <f t="shared" si="15"/>
        <v/>
      </c>
      <c r="AB34" s="27"/>
      <c r="AC34" s="80" t="s">
        <v>62</v>
      </c>
      <c r="AD34" s="85" t="s">
        <v>62</v>
      </c>
      <c r="AE34" s="82" t="s">
        <v>62</v>
      </c>
      <c r="AF34" s="72">
        <v>0.40278545502644586</v>
      </c>
      <c r="AG34" s="72">
        <v>0.80185796911281448</v>
      </c>
      <c r="AH34" s="7">
        <v>0.13811140663526852</v>
      </c>
      <c r="AI34" s="84">
        <v>0.12831572937955915</v>
      </c>
      <c r="AJ34" s="7">
        <v>0.21460564274110236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t="str">
        <f>+IF(ABS(BL34)+ABS(BM34)+ABS(BN34)+ABS(BO34)&gt;219%,"F","")</f>
        <v/>
      </c>
      <c r="BD34" s="62" t="str">
        <f t="shared" si="18"/>
        <v/>
      </c>
      <c r="BE34" s="7"/>
      <c r="BF34" s="7"/>
      <c r="BG34" s="7"/>
      <c r="BI34" s="76">
        <v>6</v>
      </c>
      <c r="BJ34" s="65">
        <v>6.0002049983320971</v>
      </c>
      <c r="BK34" s="77" t="s">
        <v>62</v>
      </c>
      <c r="BL34" s="78">
        <v>9.3383109087838437E-2</v>
      </c>
      <c r="BM34" s="78">
        <v>9.3415536478914776E-2</v>
      </c>
      <c r="BN34" s="78">
        <v>8.6162063067742586E-2</v>
      </c>
      <c r="BO34" s="79">
        <v>0.13039707873595449</v>
      </c>
      <c r="BP34" s="27" t="str">
        <f t="shared" si="16"/>
        <v/>
      </c>
      <c r="BQ34" s="27"/>
      <c r="BR34" s="80" t="s">
        <v>62</v>
      </c>
      <c r="BS34" s="85" t="s">
        <v>62</v>
      </c>
      <c r="BT34" s="82" t="s">
        <v>62</v>
      </c>
      <c r="BU34" s="72">
        <v>0.22666334879101374</v>
      </c>
      <c r="BV34" s="72">
        <v>0.81831608474763606</v>
      </c>
      <c r="BW34" s="7">
        <v>3.5941961015130003E-2</v>
      </c>
      <c r="BX34" s="84">
        <v>8.323662014428107E-2</v>
      </c>
      <c r="BY34" s="7">
        <v>0.12595275382324428</v>
      </c>
    </row>
    <row r="35" spans="14:77" x14ac:dyDescent="0.4">
      <c r="O35" s="62" t="str">
        <f>+IF(W35="","",IF(AND(MAX(W35:Z35)&gt;49%,AF35&gt;84%,AG35&gt;84%,AI35&gt;19%,AJ35&gt;12%,AF35&lt;&gt;""),"F",IF(AND(U35&gt;9.9,MAX(W35:Z35)&gt;25.9%,AG35&gt;99%,AJ35&gt;14%,AF35&lt;&gt;""),"F",IF(AND(V35&gt;34%,AC35&gt;39%,V35&lt;&gt;"",AC35&lt;&gt;"",AF35&lt;&gt;""),"F",IF(AND(U35&gt;4.9,V35&gt;29%,AJ35&lt;7%,AF35&lt;&gt;"",V35&lt;&gt;""),"F",IF(AND(U35&gt;9.9,AJ35&gt;14.9%,SUM(AJ35-(1/U35))&lt;6%,AI35&lt;6%,AI35&gt;1%,AJ35&gt;14.9%),"F",IF(AND(U35&gt;9.9,MAX(W35:Z35)&gt;34.9%,AI35&gt;19%,AH35&gt;14.9%),"F",IF(AND(U35&gt;9.9,AG35&gt;99%,AI35&lt;0,AJ35&gt;15%,MAX(W35:Z35)&gt;4.9%,AF35&lt;&gt;""),"F",IF(AND(U35&gt;2.9,U35&lt;10,W35&gt;39.9%,AI35&gt;27.9%),"F",IF(AND(U35&lt;19.9,U35&gt;3,Z35&gt;26.9%,AC35&gt;11.9%,AC35&lt;&gt;""),"F",IF(AND(AC35&gt;11.9%,U35&gt;3,AJ35&gt;14.9%,AC35&lt;&gt;""),"F",IF(AND(AJ35&lt;10%,AI35&gt;22.9%,U35&gt;3,AC35&lt;&gt;""),"F",IF(AND(AC35&gt;44%,U35&gt;3,AC35&lt;&gt;""),"F","")))))))))))))</f>
        <v/>
      </c>
      <c r="S35" s="75" t="str">
        <f t="shared" si="17"/>
        <v/>
      </c>
      <c r="T35" s="76">
        <v>3</v>
      </c>
      <c r="U35" s="65">
        <v>17.800118996565104</v>
      </c>
      <c r="V35" s="77" t="s">
        <v>62</v>
      </c>
      <c r="W35" s="78">
        <v>2.4582700334360007E-3</v>
      </c>
      <c r="X35" s="78">
        <v>-1.4926170584295296E-3</v>
      </c>
      <c r="Y35" s="78">
        <v>1.8830482154265565E-2</v>
      </c>
      <c r="Z35" s="79">
        <v>3.6795864294481812E-2</v>
      </c>
      <c r="AA35" s="61" t="str">
        <f>+IF(W35="","",IF(AND(MAX(W35:Z35)&gt;49%,AF35&gt;84%,AG35&gt;84%,AI35&gt;19%,AJ35&gt;12%),"F",IF(AND(U35&gt;9.9,MAX(W35:Z35)&gt;25.9%,AG35&gt;99%,AF35&lt;&gt;"",AJ35&gt;14%),"F",IF(AND(U35&gt;9.9,AJ35&gt;9%,SUM(AJ35-(1/U35))&lt;6%,AI35&lt;6%,AI35&gt;1%,AJ35&gt;9.9%),"F",""))))</f>
        <v/>
      </c>
      <c r="AB35" s="27"/>
      <c r="AC35" s="80" t="s">
        <v>62</v>
      </c>
      <c r="AD35" s="85" t="s">
        <v>62</v>
      </c>
      <c r="AE35" s="82" t="s">
        <v>62</v>
      </c>
      <c r="AF35" s="72">
        <v>0.26480389683302141</v>
      </c>
      <c r="AG35" s="72">
        <v>0.83083196687457095</v>
      </c>
      <c r="AH35" s="7">
        <v>7.7388280974259704E-2</v>
      </c>
      <c r="AI35" s="84">
        <v>3.5518558944123368E-2</v>
      </c>
      <c r="AJ35" s="7">
        <v>0.22236011254991483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5"/>
      <c r="BD35" s="62" t="str">
        <f>+IF(BL35="","",IF(AND(MAX(BL35:BO35)&gt;49%,BU35&gt;84%,BV35&gt;84%,BX35&gt;19%,BY35&gt;12%,BU35&lt;&gt;""),"F",IF(AND(BJ35&gt;9.9,MAX(BL35:BO35)&gt;25.9%,BV35&gt;99%,BY35&gt;14%,BU35&lt;&gt;""),"F",IF(AND(BK35&gt;34%,BR35&gt;39%,BK35&lt;&gt;"",BR35&lt;&gt;"",BU35&lt;&gt;""),"F",IF(AND(BJ35&gt;4.9,BK35&gt;29%,BY35&lt;7%,BU35&lt;&gt;"",BK35&lt;&gt;""),"F",IF(AND(BJ35&gt;9.9,BY35&gt;14.9%,SUM(BY35-(1/BJ35))&lt;6%,BX35&lt;6%,BX35&gt;1%,BY35&gt;14.9%),"F",IF(AND(BJ35&gt;9.9,MAX(BL35:BO35)&gt;34.9%,BX35&gt;19%,BW35&gt;14.9%),"F",IF(AND(BJ35&gt;9.9,BV35&gt;99%,BX35&lt;0,BY35&gt;15%,MAX(BL35:BO35)&gt;4.9%,BU35&lt;&gt;""),"F",IF(AND(BJ35&gt;2.9,BJ35&lt;10,BL35&gt;39.9%,BX35&gt;27.9%),"F",IF(AND(BJ35&lt;19.9,BJ35&gt;3,BO35&gt;26.9%,BR35&gt;11.9%,BR35&lt;&gt;""),"F",IF(AND(BR35&gt;11.9%,BJ35&gt;3,BY35&gt;14.9%,BR35&lt;&gt;""),"F",IF(AND(BY35&lt;10%,BX35&gt;22.9%,BJ35&gt;3,BR35&lt;&gt;""),"F",IF(AND(BR35&gt;44%,BJ35&gt;3,BR35&lt;&gt;""),"F","")))))))))))))</f>
        <v/>
      </c>
      <c r="BE35" s="7"/>
      <c r="BF35" s="7"/>
      <c r="BG35" s="7"/>
      <c r="BI35" s="76">
        <v>3</v>
      </c>
      <c r="BJ35" s="65">
        <v>6.7000479986950392</v>
      </c>
      <c r="BK35" s="77" t="s">
        <v>62</v>
      </c>
      <c r="BL35" s="78">
        <v>0.20246493718861167</v>
      </c>
      <c r="BM35" s="78">
        <v>0.20328544228830203</v>
      </c>
      <c r="BN35" s="78">
        <v>0.19807756583730915</v>
      </c>
      <c r="BO35" s="79">
        <v>0.17272557688137716</v>
      </c>
      <c r="BP35" s="27" t="str">
        <f>+IF(BL35="","",IF(AND(MAX(BL35:BO35)&gt;49%,BU35&gt;84%,BV35&gt;84%,BX35&gt;19%,BY35&gt;12%),"F",IF(AND(BJ35&gt;9.9,MAX(BL35:BO35)&gt;25.9%,BV35&gt;99%,BU35&lt;&gt;"",BY35&gt;14%),"F",IF(AND(BJ35&gt;9.9,BY35&gt;9%,SUM(BY35-(1/BJ35))&lt;6%,BX35&lt;6%,BX35&gt;1%,BY35&gt;9.9%),"F",""))))</f>
        <v/>
      </c>
      <c r="BQ35" s="27"/>
      <c r="BR35" s="80" t="s">
        <v>62</v>
      </c>
      <c r="BS35" s="85" t="s">
        <v>62</v>
      </c>
      <c r="BT35" s="82" t="s">
        <v>62</v>
      </c>
      <c r="BU35" s="72">
        <v>0.45170474913820302</v>
      </c>
      <c r="BV35" s="72">
        <v>0.74075881585502279</v>
      </c>
      <c r="BW35" s="7">
        <v>1.9065324151953222E-2</v>
      </c>
      <c r="BX35" s="84">
        <v>0.11025625245171078</v>
      </c>
      <c r="BY35" s="7">
        <v>0.11401537195075298</v>
      </c>
    </row>
    <row r="36" spans="14:77" x14ac:dyDescent="0.4">
      <c r="O36" s="62" t="str">
        <f t="shared" si="14"/>
        <v/>
      </c>
      <c r="S36" s="75" t="str">
        <f t="shared" si="17"/>
        <v/>
      </c>
      <c r="T36" s="76">
        <v>2</v>
      </c>
      <c r="U36" s="65">
        <v>24.600708999292014</v>
      </c>
      <c r="V36" s="77" t="s">
        <v>62</v>
      </c>
      <c r="W36" s="78">
        <v>0.33633506914587225</v>
      </c>
      <c r="X36" s="78">
        <v>0.33818756449744392</v>
      </c>
      <c r="Y36" s="78">
        <v>0.2780026671902131</v>
      </c>
      <c r="Z36" s="79">
        <v>0.27084366048448444</v>
      </c>
      <c r="AA36" s="61" t="str">
        <f t="shared" si="15"/>
        <v/>
      </c>
      <c r="AB36" s="27"/>
      <c r="AC36" s="80">
        <v>6.7343904012959477E-2</v>
      </c>
      <c r="AD36" s="85" t="s">
        <v>62</v>
      </c>
      <c r="AE36" s="82" t="s">
        <v>62</v>
      </c>
      <c r="AF36" s="72" t="s">
        <v>62</v>
      </c>
      <c r="AG36" s="72">
        <v>0.88507037717023485</v>
      </c>
      <c r="AH36" s="7">
        <v>9.6419296341322208E-2</v>
      </c>
      <c r="AI36" s="84">
        <v>0.26144178711418348</v>
      </c>
      <c r="AJ36" s="7">
        <v>0.23687623554316148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5"/>
      <c r="BD36" s="62" t="str">
        <f t="shared" si="18"/>
        <v/>
      </c>
      <c r="BE36" s="7"/>
      <c r="BF36" s="7"/>
      <c r="BG36" s="7"/>
      <c r="BI36" s="76">
        <v>8</v>
      </c>
      <c r="BJ36" s="65">
        <v>11.400589999999999</v>
      </c>
      <c r="BK36" s="77" t="s">
        <v>62</v>
      </c>
      <c r="BL36" s="78">
        <v>0.20576125202305942</v>
      </c>
      <c r="BM36" s="78">
        <v>0.20360410548173971</v>
      </c>
      <c r="BN36" s="78">
        <v>0.22636436949107194</v>
      </c>
      <c r="BO36" s="79">
        <v>0.22342676994288779</v>
      </c>
      <c r="BP36" s="27" t="str">
        <f t="shared" si="16"/>
        <v/>
      </c>
      <c r="BQ36" s="27"/>
      <c r="BR36" s="80" t="s">
        <v>62</v>
      </c>
      <c r="BS36" s="85" t="s">
        <v>62</v>
      </c>
      <c r="BT36" s="82" t="s">
        <v>62</v>
      </c>
      <c r="BU36" s="72">
        <v>0.57260904268960433</v>
      </c>
      <c r="BV36" s="72">
        <v>0.77856565862172611</v>
      </c>
      <c r="BW36" s="7">
        <v>3.7199618354560426E-2</v>
      </c>
      <c r="BX36" s="84">
        <v>0.14262044334181836</v>
      </c>
      <c r="BY36" s="7">
        <v>0.1198344876306033</v>
      </c>
    </row>
    <row r="37" spans="14:77" x14ac:dyDescent="0.4">
      <c r="O37" s="62" t="str">
        <f t="shared" si="14"/>
        <v/>
      </c>
      <c r="S37" s="75" t="str">
        <f t="shared" si="17"/>
        <v/>
      </c>
      <c r="T37" s="76" t="s">
        <v>62</v>
      </c>
      <c r="U37" s="65" t="s">
        <v>62</v>
      </c>
      <c r="V37" s="77" t="s">
        <v>62</v>
      </c>
      <c r="W37" s="78" t="s">
        <v>62</v>
      </c>
      <c r="X37" s="78" t="s">
        <v>62</v>
      </c>
      <c r="Y37" s="78" t="s">
        <v>62</v>
      </c>
      <c r="Z37" s="79" t="s">
        <v>62</v>
      </c>
      <c r="AA37" s="61" t="str">
        <f>+IF(W37="","",IF(AND(MAX(W37:Z37)&gt;49%,AF37&gt;84%,AG37&gt;84%,AI37&gt;19%,AJ37&gt;12%),"F",IF(AND(U37&gt;9.9,MAX(W37:Z37)&gt;25.9%,AG37&gt;99%,AF37&lt;&gt;"",AJ37&gt;14%),"F",IF(AND(U37&gt;9.9,AJ37&gt;9%,SUM(AJ37-(1/U37))&lt;6%,AI37&lt;6%,AI37&gt;1%,AJ37&gt;9.9%),"F",""))))</f>
        <v/>
      </c>
      <c r="AB37" s="27"/>
      <c r="AC37" s="80" t="s">
        <v>62</v>
      </c>
      <c r="AD37" s="85" t="s">
        <v>62</v>
      </c>
      <c r="AE37" s="82" t="s">
        <v>62</v>
      </c>
      <c r="AF37" s="72" t="s">
        <v>62</v>
      </c>
      <c r="AG37" s="72" t="s">
        <v>62</v>
      </c>
      <c r="AH37" s="7" t="s">
        <v>62</v>
      </c>
      <c r="AI37" s="84" t="s">
        <v>62</v>
      </c>
      <c r="AJ37" s="7" t="s">
        <v>62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5"/>
      <c r="BD37" s="62" t="str">
        <f t="shared" si="18"/>
        <v/>
      </c>
      <c r="BE37" s="7"/>
      <c r="BF37" s="7"/>
      <c r="BG37" s="7"/>
      <c r="BI37" s="76">
        <v>10</v>
      </c>
      <c r="BJ37" s="65">
        <v>27.500467999728006</v>
      </c>
      <c r="BK37" s="77" t="s">
        <v>62</v>
      </c>
      <c r="BL37" s="78">
        <v>7.6668393438694485E-2</v>
      </c>
      <c r="BM37" s="78">
        <v>7.66288007891405E-2</v>
      </c>
      <c r="BN37" s="78">
        <v>7.7501002759484391E-2</v>
      </c>
      <c r="BO37" s="79">
        <v>6.7501577944385202E-2</v>
      </c>
      <c r="BP37" s="27" t="str">
        <f>+IF(BL37="","",IF(AND(MAX(BL37:BO37)&gt;49%,BU37&gt;84%,BV37&gt;84%,BX37&gt;19%,BY37&gt;12%),"F",IF(AND(BJ37&gt;9.9,MAX(BL37:BO37)&gt;25.9%,BV37&gt;99%,BU37&lt;&gt;"",BY37&gt;14%),"F",IF(AND(BJ37&gt;9.9,BY37&gt;9%,SUM(BY37-(1/BJ37))&lt;6%,BX37&lt;6%,BX37&gt;1%,BY37&gt;9.9%),"F",""))))</f>
        <v/>
      </c>
      <c r="BQ37" s="27"/>
      <c r="BR37" s="80" t="s">
        <v>62</v>
      </c>
      <c r="BS37" s="85" t="s">
        <v>62</v>
      </c>
      <c r="BT37" s="82" t="s">
        <v>62</v>
      </c>
      <c r="BU37" s="72">
        <v>0.32458150241160522</v>
      </c>
      <c r="BV37" s="72">
        <v>0.91323486798343589</v>
      </c>
      <c r="BW37" s="7">
        <v>2.3197379089038968E-2</v>
      </c>
      <c r="BX37" s="84">
        <v>4.3088413152825869E-2</v>
      </c>
      <c r="BY37" s="7">
        <v>0.14056236783539891</v>
      </c>
    </row>
    <row r="38" spans="14:77" x14ac:dyDescent="0.4">
      <c r="O38" s="62" t="str">
        <f t="shared" si="14"/>
        <v/>
      </c>
      <c r="S38" s="75" t="str">
        <f>+IF(AA38="","",IF(AND(MAX(AA38:AD38)&gt;49%,AJ38&gt;84%,AK38&gt;84%,AM38&gt;19%,AN38&gt;12%),"F",IF(AND(Y38&gt;9.9,MAX(AA38:AD38)&gt;25.9%,AK38&gt;99%,AN38&gt;14%),"F",IF(AND(Z38&gt;29%,AG38&gt;39%,Z38&lt;&gt;"",AG38&lt;&gt;""),"F",IF(AND(Z38&gt;29%,AN38&lt;7%),"F","")))))</f>
        <v/>
      </c>
      <c r="T38" s="76" t="s">
        <v>62</v>
      </c>
      <c r="U38" s="65" t="s">
        <v>62</v>
      </c>
      <c r="V38" s="77" t="s">
        <v>62</v>
      </c>
      <c r="W38" s="78" t="s">
        <v>62</v>
      </c>
      <c r="X38" s="78" t="s">
        <v>62</v>
      </c>
      <c r="Y38" s="78" t="s">
        <v>62</v>
      </c>
      <c r="Z38" s="79" t="s">
        <v>62</v>
      </c>
      <c r="AA38" s="61" t="str">
        <f t="shared" ref="AA38:AA44" si="19">+IF(W38="","",IF(AND(MAX(W38:Z38)&gt;49%,AF38&gt;84%,AG38&gt;84%,AI38&gt;19%,AJ38&gt;12%),"F",IF(AND(U38&gt;9.9,MAX(W38:Z38)&gt;25.9%,AG38&gt;99%,AF38&lt;&gt;"",AJ38&gt;14%),"F",IF(AND(U38&gt;9.9,AJ38&gt;9%,SUM(AJ38-(1/U38))&lt;6%,AI38&lt;6%,AI38&gt;1%,AJ38&gt;9.9%),"F",""))))</f>
        <v/>
      </c>
      <c r="AB38" s="27"/>
      <c r="AC38" s="80" t="s">
        <v>62</v>
      </c>
      <c r="AD38" s="85" t="s">
        <v>62</v>
      </c>
      <c r="AE38" s="82" t="s">
        <v>62</v>
      </c>
      <c r="AF38" s="72" t="s">
        <v>62</v>
      </c>
      <c r="AG38" s="72" t="s">
        <v>62</v>
      </c>
      <c r="AH38" s="7" t="s">
        <v>62</v>
      </c>
      <c r="AI38" s="84" t="s">
        <v>62</v>
      </c>
      <c r="AJ38" s="7" t="s">
        <v>62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5"/>
      <c r="BD38" s="62" t="str">
        <f t="shared" si="18"/>
        <v/>
      </c>
      <c r="BE38" s="7"/>
      <c r="BF38" s="7"/>
      <c r="BG38" s="7"/>
      <c r="BI38" s="76">
        <v>2</v>
      </c>
      <c r="BJ38" s="65">
        <v>32.200703999192022</v>
      </c>
      <c r="BK38" s="77" t="s">
        <v>62</v>
      </c>
      <c r="BL38" s="78">
        <v>-3.6867143317697561E-2</v>
      </c>
      <c r="BM38" s="78">
        <v>-3.8860081379467074E-2</v>
      </c>
      <c r="BN38" s="78">
        <v>-5.3456127519062396E-2</v>
      </c>
      <c r="BO38" s="79">
        <v>-4.2337199984689051E-2</v>
      </c>
      <c r="BP38" s="27" t="str">
        <f t="shared" ref="BP38:BP44" si="20">+IF(BL38="","",IF(AND(MAX(BL38:BO38)&gt;49%,BU38&gt;84%,BV38&gt;84%,BX38&gt;19%,BY38&gt;12%),"F",IF(AND(BJ38&gt;9.9,MAX(BL38:BO38)&gt;25.9%,BV38&gt;99%,BU38&lt;&gt;"",BY38&gt;14%),"F",IF(AND(BJ38&gt;9.9,BY38&gt;9%,SUM(BY38-(1/BJ38))&lt;6%,BX38&lt;6%,BX38&gt;1%,BY38&gt;9.9%),"F",""))))</f>
        <v/>
      </c>
      <c r="BQ38" s="27"/>
      <c r="BR38" s="80" t="s">
        <v>62</v>
      </c>
      <c r="BS38" s="85" t="s">
        <v>62</v>
      </c>
      <c r="BT38" s="82" t="s">
        <v>62</v>
      </c>
      <c r="BU38" s="72">
        <v>7.8710201433765236E-3</v>
      </c>
      <c r="BV38" s="72">
        <v>0.77449258927268749</v>
      </c>
      <c r="BW38" s="7">
        <v>9.814098737878009E-3</v>
      </c>
      <c r="BX38" s="84">
        <v>-2.7025186969363818E-2</v>
      </c>
      <c r="BY38" s="7">
        <v>0.11920757303050392</v>
      </c>
    </row>
    <row r="39" spans="14:77" x14ac:dyDescent="0.4">
      <c r="O39" s="62" t="str">
        <f t="shared" si="14"/>
        <v/>
      </c>
      <c r="S39" s="75" t="str">
        <f t="shared" si="17"/>
        <v/>
      </c>
      <c r="T39" s="76" t="s">
        <v>62</v>
      </c>
      <c r="U39" s="65" t="s">
        <v>62</v>
      </c>
      <c r="V39" s="77" t="s">
        <v>62</v>
      </c>
      <c r="W39" s="78" t="s">
        <v>62</v>
      </c>
      <c r="X39" s="78" t="s">
        <v>62</v>
      </c>
      <c r="Y39" s="78" t="s">
        <v>62</v>
      </c>
      <c r="Z39" s="79" t="s">
        <v>62</v>
      </c>
      <c r="AA39" s="61" t="str">
        <f t="shared" si="19"/>
        <v/>
      </c>
      <c r="AB39" s="14"/>
      <c r="AC39" s="80" t="s">
        <v>62</v>
      </c>
      <c r="AD39" s="85" t="s">
        <v>62</v>
      </c>
      <c r="AE39" s="82" t="s">
        <v>62</v>
      </c>
      <c r="AF39" s="72" t="s">
        <v>62</v>
      </c>
      <c r="AG39" s="72" t="s">
        <v>62</v>
      </c>
      <c r="AH39" s="7" t="s">
        <v>62</v>
      </c>
      <c r="AI39" s="84" t="s">
        <v>62</v>
      </c>
      <c r="AJ39" s="7" t="s">
        <v>62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5"/>
      <c r="BD39" s="62" t="str">
        <f t="shared" si="18"/>
        <v/>
      </c>
      <c r="BE39" s="7"/>
      <c r="BF39" s="7"/>
      <c r="BG39" s="7"/>
      <c r="BI39" s="76">
        <v>9</v>
      </c>
      <c r="BJ39" s="65">
        <v>37.801319999999997</v>
      </c>
      <c r="BK39" s="77" t="s">
        <v>62</v>
      </c>
      <c r="BL39" s="78">
        <v>0.12541616764398836</v>
      </c>
      <c r="BM39" s="78">
        <v>0.12369748977814175</v>
      </c>
      <c r="BN39" s="78">
        <v>0.13543146776836987</v>
      </c>
      <c r="BO39" s="79">
        <v>0.12407407361142245</v>
      </c>
      <c r="BP39" s="27" t="str">
        <f t="shared" si="20"/>
        <v/>
      </c>
      <c r="BQ39" s="14"/>
      <c r="BR39" s="80" t="s">
        <v>62</v>
      </c>
      <c r="BS39" s="85" t="s">
        <v>62</v>
      </c>
      <c r="BT39" s="82" t="s">
        <v>62</v>
      </c>
      <c r="BU39" s="72">
        <v>0.65149377375415329</v>
      </c>
      <c r="BV39" s="72">
        <v>0.90980881530029656</v>
      </c>
      <c r="BW39" s="7">
        <v>1.2353197199127953E-2</v>
      </c>
      <c r="BX39" s="84">
        <v>7.9200444021142985E-2</v>
      </c>
      <c r="BY39" s="7">
        <v>0.14003504009709838</v>
      </c>
    </row>
    <row r="40" spans="14:77" x14ac:dyDescent="0.4">
      <c r="O40" s="62" t="str">
        <f t="shared" si="14"/>
        <v/>
      </c>
      <c r="S40" s="75" t="str">
        <f t="shared" si="17"/>
        <v/>
      </c>
      <c r="T40" s="76" t="s">
        <v>62</v>
      </c>
      <c r="U40" s="65" t="s">
        <v>62</v>
      </c>
      <c r="V40" s="77" t="s">
        <v>62</v>
      </c>
      <c r="W40" s="78" t="s">
        <v>62</v>
      </c>
      <c r="X40" s="78" t="s">
        <v>62</v>
      </c>
      <c r="Y40" s="78" t="s">
        <v>62</v>
      </c>
      <c r="Z40" s="79" t="s">
        <v>62</v>
      </c>
      <c r="AA40" s="61" t="str">
        <f t="shared" si="19"/>
        <v/>
      </c>
      <c r="AB40" s="27"/>
      <c r="AC40" s="80" t="s">
        <v>62</v>
      </c>
      <c r="AD40" s="85" t="s">
        <v>62</v>
      </c>
      <c r="AE40" s="82" t="s">
        <v>62</v>
      </c>
      <c r="AF40" s="72" t="s">
        <v>62</v>
      </c>
      <c r="AG40" s="72" t="s">
        <v>62</v>
      </c>
      <c r="AH40" s="7" t="s">
        <v>62</v>
      </c>
      <c r="AI40" s="84" t="s">
        <v>62</v>
      </c>
      <c r="AJ40" s="7" t="s">
        <v>62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5"/>
      <c r="BD40" s="62" t="str">
        <f t="shared" si="18"/>
        <v/>
      </c>
      <c r="BE40" s="7"/>
      <c r="BF40" s="7"/>
      <c r="BG40" s="7"/>
      <c r="BI40" s="76" t="s">
        <v>62</v>
      </c>
      <c r="BJ40" s="65">
        <v>102.50319</v>
      </c>
      <c r="BK40" s="77" t="s">
        <v>62</v>
      </c>
      <c r="BL40" s="78" t="s">
        <v>62</v>
      </c>
      <c r="BM40" s="78" t="s">
        <v>62</v>
      </c>
      <c r="BN40" s="78" t="s">
        <v>62</v>
      </c>
      <c r="BO40" s="79" t="s">
        <v>62</v>
      </c>
      <c r="BP40" s="27" t="str">
        <f t="shared" si="20"/>
        <v/>
      </c>
      <c r="BQ40" s="27"/>
      <c r="BR40" s="80" t="s">
        <v>62</v>
      </c>
      <c r="BS40" s="85" t="s">
        <v>62</v>
      </c>
      <c r="BT40" s="82" t="s">
        <v>62</v>
      </c>
      <c r="BU40" s="72">
        <v>0.34444975400665401</v>
      </c>
      <c r="BV40" s="72">
        <v>0.72188980912638212</v>
      </c>
      <c r="BW40" s="7" t="s">
        <v>62</v>
      </c>
      <c r="BX40" s="84" t="s">
        <v>62</v>
      </c>
      <c r="BY40" s="7" t="s">
        <v>62</v>
      </c>
    </row>
    <row r="41" spans="14:77" x14ac:dyDescent="0.4">
      <c r="O41" s="62" t="str">
        <f t="shared" si="14"/>
        <v/>
      </c>
      <c r="S41" s="75" t="str">
        <f t="shared" si="17"/>
        <v/>
      </c>
      <c r="T41" s="76" t="s">
        <v>62</v>
      </c>
      <c r="U41" s="65" t="s">
        <v>62</v>
      </c>
      <c r="V41" s="77" t="s">
        <v>62</v>
      </c>
      <c r="W41" s="78" t="s">
        <v>62</v>
      </c>
      <c r="X41" s="78" t="s">
        <v>62</v>
      </c>
      <c r="Y41" s="78" t="s">
        <v>62</v>
      </c>
      <c r="Z41" s="79" t="s">
        <v>62</v>
      </c>
      <c r="AA41" s="61" t="str">
        <f t="shared" si="19"/>
        <v/>
      </c>
      <c r="AB41" s="89"/>
      <c r="AC41" s="80" t="s">
        <v>62</v>
      </c>
      <c r="AD41" s="85" t="s">
        <v>62</v>
      </c>
      <c r="AE41" s="82" t="s">
        <v>62</v>
      </c>
      <c r="AF41" s="72" t="s">
        <v>62</v>
      </c>
      <c r="AG41" s="72" t="s">
        <v>62</v>
      </c>
      <c r="AH41" s="7" t="s">
        <v>62</v>
      </c>
      <c r="AI41" s="84" t="s">
        <v>62</v>
      </c>
      <c r="AJ41" s="7" t="s">
        <v>62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5"/>
      <c r="BD41" s="62" t="str">
        <f t="shared" si="18"/>
        <v/>
      </c>
      <c r="BE41" s="7"/>
      <c r="BF41" s="7"/>
      <c r="BG41" s="7"/>
      <c r="BI41" s="76" t="s">
        <v>62</v>
      </c>
      <c r="BJ41" s="65">
        <v>105.50307000000001</v>
      </c>
      <c r="BK41" s="77" t="s">
        <v>62</v>
      </c>
      <c r="BL41" s="78" t="s">
        <v>62</v>
      </c>
      <c r="BM41" s="78" t="s">
        <v>62</v>
      </c>
      <c r="BN41" s="78" t="s">
        <v>62</v>
      </c>
      <c r="BO41" s="79" t="s">
        <v>62</v>
      </c>
      <c r="BP41" s="27" t="str">
        <f t="shared" si="20"/>
        <v/>
      </c>
      <c r="BQ41" s="89"/>
      <c r="BR41" s="80" t="s">
        <v>62</v>
      </c>
      <c r="BS41" s="85" t="s">
        <v>62</v>
      </c>
      <c r="BT41" s="82" t="s">
        <v>62</v>
      </c>
      <c r="BU41" s="72">
        <v>0.34444975400665401</v>
      </c>
      <c r="BV41" s="72">
        <v>0.72188980912638212</v>
      </c>
      <c r="BW41" s="7" t="s">
        <v>62</v>
      </c>
      <c r="BX41" s="84" t="s">
        <v>62</v>
      </c>
      <c r="BY41" s="7" t="s">
        <v>62</v>
      </c>
    </row>
    <row r="42" spans="14:77" x14ac:dyDescent="0.4">
      <c r="O42" s="62" t="str">
        <f t="shared" si="14"/>
        <v/>
      </c>
      <c r="S42" s="75" t="str">
        <f t="shared" si="17"/>
        <v/>
      </c>
      <c r="T42" s="76" t="s">
        <v>62</v>
      </c>
      <c r="U42" s="65" t="s">
        <v>62</v>
      </c>
      <c r="V42" s="77" t="s">
        <v>62</v>
      </c>
      <c r="W42" s="78" t="s">
        <v>62</v>
      </c>
      <c r="X42" s="78" t="s">
        <v>62</v>
      </c>
      <c r="Y42" s="78" t="s">
        <v>62</v>
      </c>
      <c r="Z42" s="79" t="s">
        <v>62</v>
      </c>
      <c r="AA42" s="61" t="str">
        <f t="shared" si="19"/>
        <v/>
      </c>
      <c r="AB42" s="89"/>
      <c r="AC42" s="80" t="s">
        <v>62</v>
      </c>
      <c r="AD42" s="85" t="s">
        <v>62</v>
      </c>
      <c r="AE42" s="82" t="s">
        <v>62</v>
      </c>
      <c r="AF42" s="72" t="s">
        <v>62</v>
      </c>
      <c r="AG42" s="72" t="s">
        <v>62</v>
      </c>
      <c r="AH42" s="7" t="s">
        <v>62</v>
      </c>
      <c r="AI42" s="84" t="s">
        <v>62</v>
      </c>
      <c r="AJ42" s="7" t="s">
        <v>62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5"/>
      <c r="BD42" s="62" t="str">
        <f t="shared" si="18"/>
        <v/>
      </c>
      <c r="BE42" s="7"/>
      <c r="BF42" s="7"/>
      <c r="BG42" s="7"/>
      <c r="BI42" s="76" t="s">
        <v>62</v>
      </c>
      <c r="BJ42" s="65">
        <v>146.90214299529617</v>
      </c>
      <c r="BK42" s="77" t="s">
        <v>62</v>
      </c>
      <c r="BL42" s="78" t="s">
        <v>62</v>
      </c>
      <c r="BM42" s="78" t="s">
        <v>62</v>
      </c>
      <c r="BN42" s="78" t="s">
        <v>62</v>
      </c>
      <c r="BO42" s="79" t="s">
        <v>62</v>
      </c>
      <c r="BP42" s="27" t="str">
        <f t="shared" si="20"/>
        <v/>
      </c>
      <c r="BQ42" s="89"/>
      <c r="BR42" s="80" t="s">
        <v>62</v>
      </c>
      <c r="BS42" s="85" t="s">
        <v>62</v>
      </c>
      <c r="BT42" s="82" t="s">
        <v>62</v>
      </c>
      <c r="BU42" s="72">
        <v>0.34444975400665401</v>
      </c>
      <c r="BV42" s="72">
        <v>0.72188980912638212</v>
      </c>
      <c r="BW42" s="7" t="s">
        <v>62</v>
      </c>
      <c r="BX42" s="84" t="s">
        <v>62</v>
      </c>
      <c r="BY42" s="7" t="s">
        <v>62</v>
      </c>
    </row>
    <row r="43" spans="14:77" x14ac:dyDescent="0.4">
      <c r="O43" s="62" t="str">
        <f t="shared" si="14"/>
        <v/>
      </c>
      <c r="S43" s="75" t="str">
        <f t="shared" si="17"/>
        <v/>
      </c>
      <c r="T43" s="76" t="s">
        <v>62</v>
      </c>
      <c r="U43" s="65" t="s">
        <v>62</v>
      </c>
      <c r="V43" s="77" t="s">
        <v>62</v>
      </c>
      <c r="W43" s="78" t="s">
        <v>62</v>
      </c>
      <c r="X43" s="78" t="s">
        <v>62</v>
      </c>
      <c r="Y43" s="78" t="s">
        <v>62</v>
      </c>
      <c r="Z43" s="79" t="s">
        <v>62</v>
      </c>
      <c r="AA43" s="61" t="str">
        <f t="shared" si="19"/>
        <v/>
      </c>
      <c r="AB43" s="27"/>
      <c r="AC43" s="80" t="s">
        <v>62</v>
      </c>
      <c r="AD43" s="85" t="s">
        <v>62</v>
      </c>
      <c r="AE43" s="82" t="s">
        <v>62</v>
      </c>
      <c r="AF43" s="72" t="s">
        <v>62</v>
      </c>
      <c r="AG43" s="72" t="s">
        <v>62</v>
      </c>
      <c r="AH43" s="7" t="s">
        <v>62</v>
      </c>
      <c r="AI43" s="84" t="s">
        <v>62</v>
      </c>
      <c r="AJ43" s="7" t="s">
        <v>62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5"/>
      <c r="BD43" s="62" t="str">
        <f t="shared" si="18"/>
        <v/>
      </c>
      <c r="BE43" s="7"/>
      <c r="BF43" s="7"/>
      <c r="BG43" s="7"/>
      <c r="BI43" s="76" t="s">
        <v>62</v>
      </c>
      <c r="BJ43" s="65">
        <v>174.90081499406529</v>
      </c>
      <c r="BK43" s="77" t="s">
        <v>62</v>
      </c>
      <c r="BL43" s="78" t="s">
        <v>62</v>
      </c>
      <c r="BM43" s="78" t="s">
        <v>62</v>
      </c>
      <c r="BN43" s="78" t="s">
        <v>62</v>
      </c>
      <c r="BO43" s="79" t="s">
        <v>62</v>
      </c>
      <c r="BP43" s="27" t="str">
        <f t="shared" si="20"/>
        <v/>
      </c>
      <c r="BQ43" s="27"/>
      <c r="BR43" s="80" t="s">
        <v>62</v>
      </c>
      <c r="BS43" s="85" t="s">
        <v>62</v>
      </c>
      <c r="BT43" s="82" t="s">
        <v>62</v>
      </c>
      <c r="BU43" s="72">
        <v>0.34444975400665401</v>
      </c>
      <c r="BV43" s="72">
        <v>0.72188980912638212</v>
      </c>
      <c r="BW43" s="7" t="s">
        <v>62</v>
      </c>
      <c r="BX43" s="84" t="s">
        <v>62</v>
      </c>
      <c r="BY43" s="7" t="s">
        <v>62</v>
      </c>
    </row>
    <row r="44" spans="14:77" ht="19.5" thickBot="1" x14ac:dyDescent="0.45">
      <c r="O44" s="62" t="str">
        <f t="shared" si="14"/>
        <v/>
      </c>
      <c r="S44" s="75" t="str">
        <f t="shared" si="17"/>
        <v/>
      </c>
      <c r="T44" s="76" t="s">
        <v>62</v>
      </c>
      <c r="U44" s="90" t="s">
        <v>62</v>
      </c>
      <c r="V44" s="91" t="s">
        <v>62</v>
      </c>
      <c r="W44" s="92" t="s">
        <v>62</v>
      </c>
      <c r="X44" s="92" t="s">
        <v>62</v>
      </c>
      <c r="Y44" s="92" t="s">
        <v>62</v>
      </c>
      <c r="Z44" s="93" t="s">
        <v>62</v>
      </c>
      <c r="AA44" s="61" t="str">
        <f t="shared" si="19"/>
        <v/>
      </c>
      <c r="AB44" s="27"/>
      <c r="AC44" s="94" t="s">
        <v>62</v>
      </c>
      <c r="AD44" s="95" t="s">
        <v>62</v>
      </c>
      <c r="AE44" s="96" t="s">
        <v>62</v>
      </c>
      <c r="AF44" s="72"/>
      <c r="AG44" s="72"/>
      <c r="AH44" s="27"/>
      <c r="AI44" s="98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75"/>
      <c r="BD44" s="62" t="str">
        <f t="shared" si="18"/>
        <v/>
      </c>
      <c r="BE44" s="27"/>
      <c r="BF44" s="27"/>
      <c r="BG44" s="27"/>
      <c r="BI44" s="76" t="s">
        <v>62</v>
      </c>
      <c r="BJ44" s="90" t="s">
        <v>62</v>
      </c>
      <c r="BK44" s="91" t="s">
        <v>62</v>
      </c>
      <c r="BL44" s="92" t="s">
        <v>62</v>
      </c>
      <c r="BM44" s="92" t="s">
        <v>62</v>
      </c>
      <c r="BN44" s="92" t="s">
        <v>62</v>
      </c>
      <c r="BO44" s="93" t="s">
        <v>62</v>
      </c>
      <c r="BP44" s="27" t="str">
        <f t="shared" si="20"/>
        <v/>
      </c>
      <c r="BQ44" s="27"/>
      <c r="BR44" s="94" t="s">
        <v>62</v>
      </c>
      <c r="BS44" s="95" t="s">
        <v>62</v>
      </c>
      <c r="BT44" s="96" t="s">
        <v>62</v>
      </c>
      <c r="BU44" s="72"/>
      <c r="BV44" s="72"/>
      <c r="BW44" s="27"/>
      <c r="BX44" s="98"/>
      <c r="BY44" s="27"/>
    </row>
    <row r="45" spans="14:77" ht="19.5" thickBot="1" x14ac:dyDescent="0.45"/>
    <row r="46" spans="14:77" ht="19.5" thickBot="1" x14ac:dyDescent="0.45">
      <c r="T46" s="56" t="s">
        <v>62</v>
      </c>
      <c r="U46" s="57" t="s">
        <v>62</v>
      </c>
      <c r="V46" s="58" t="s">
        <v>541</v>
      </c>
      <c r="W46" s="59" t="s">
        <v>542</v>
      </c>
      <c r="X46" s="59" t="s">
        <v>543</v>
      </c>
      <c r="Y46" s="59" t="s">
        <v>544</v>
      </c>
      <c r="Z46" s="60" t="s">
        <v>545</v>
      </c>
      <c r="AA46" s="61"/>
      <c r="AB46" s="27"/>
      <c r="AC46" s="27"/>
      <c r="AD46" s="27"/>
      <c r="AE46" s="27"/>
      <c r="AF46" s="27" t="s">
        <v>388</v>
      </c>
      <c r="AG46" s="27"/>
      <c r="AH46" s="27" t="s">
        <v>548</v>
      </c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I46" s="56" t="s">
        <v>62</v>
      </c>
      <c r="BJ46" s="57" t="s">
        <v>62</v>
      </c>
      <c r="BK46" s="58" t="s">
        <v>549</v>
      </c>
      <c r="BL46" s="59" t="s">
        <v>550</v>
      </c>
      <c r="BM46" s="59" t="s">
        <v>551</v>
      </c>
      <c r="BN46" s="59" t="s">
        <v>552</v>
      </c>
      <c r="BO46" s="60" t="s">
        <v>553</v>
      </c>
      <c r="BP46" s="27"/>
      <c r="BQ46" s="27"/>
      <c r="BR46" s="27"/>
      <c r="BS46" s="27"/>
      <c r="BT46" s="27"/>
      <c r="BU46" s="27" t="s">
        <v>349</v>
      </c>
      <c r="BV46" s="27"/>
      <c r="BW46" s="27" t="s">
        <v>554</v>
      </c>
      <c r="BX46" s="27"/>
      <c r="BY46" s="27"/>
    </row>
    <row r="47" spans="14:77" ht="19.5" thickBot="1" x14ac:dyDescent="0.45">
      <c r="O47" s="62" t="str">
        <f t="shared" ref="O47:O59" si="21">+IF(W47="","",IF(AND(MAX(W47:Z47)&gt;49%,AF47&gt;84%,AG47&gt;84%,AI47&gt;19%,AJ47&gt;12%,AF47&lt;&gt;""),"F",IF(AND(U47&gt;9.9,MAX(W47:Z47)&gt;25.9%,AG47&gt;99%,AJ47&gt;14%,AF47&lt;&gt;""),"F",IF(AND(V47&gt;34%,AC47&gt;39%,V47&lt;&gt;"",AC47&lt;&gt;"",AF47&lt;&gt;""),"F",IF(AND(U47&gt;4.9,V47&gt;29%,AJ47&lt;7%,AF47&lt;&gt;"",V47&lt;&gt;""),"F",IF(AND(U47&gt;9.9,AJ47&gt;14.9%,SUM(AJ47-(1/U47))&lt;6%,AI47&lt;6%,AI47&gt;1%,AJ47&gt;14.9%),"F",IF(AND(U47&gt;9.9,MAX(W47:Z47)&gt;34.9%,AI47&gt;19%,AH47&gt;14.9%),"F",IF(AND(U47&gt;9.9,AG47&gt;99%,AI47&lt;0,AJ47&gt;15%,MAX(W47:Z47)&gt;4.9%,AF47&lt;&gt;""),"F",IF(AND(U47&gt;2.9,U47&lt;10,W47&gt;39.9%,AI47&gt;27.9%),"F",IF(AND(U47&lt;19.9,U47&gt;3,Z47&gt;26.9%,AC47&gt;11.9%,AC47&lt;&gt;""),"F",IF(AND(AC47&gt;11.9%,U47&gt;3,AJ47&gt;14.9%,AC47&lt;&gt;""),"F",IF(AND(AJ47&lt;10%,AI47&gt;22.9%,U47&gt;3,AC47&lt;&gt;""),"F",IF(AND(AC47&gt;44%,U47&gt;3,AC47&lt;&gt;""),"F","")))))))))))))</f>
        <v/>
      </c>
      <c r="S47" s="63" t="str">
        <f>+IF(AA47="","",IF(AND(MAX(AA47:AD47)&gt;49%,AJ47&gt;84%,AK47&gt;84%,AM47&gt;19%,AN47&gt;12%),"F",IF(AND(Y47&gt;9.9,MAX(AA47:AD47)&gt;25.9%,AK47&gt;99%,AN47&gt;14%),"F",IF(AND(Z47&gt;29%,AG47&gt;39%,Z47&lt;&gt;"",AG47&lt;&gt;""),"TF",IF(AND(Z47&gt;29%,AN47&lt;7%),"TF","")))))</f>
        <v/>
      </c>
      <c r="T47" s="76">
        <v>4</v>
      </c>
      <c r="U47" s="65">
        <v>1.6001469995360176</v>
      </c>
      <c r="V47" s="66">
        <v>0.47999999999999987</v>
      </c>
      <c r="W47" s="67">
        <v>0.35132538027654753</v>
      </c>
      <c r="X47" s="67">
        <v>0.34052764798683904</v>
      </c>
      <c r="Y47" s="67">
        <v>0.3441814802888965</v>
      </c>
      <c r="Z47" s="68">
        <v>0.3441814802888965</v>
      </c>
      <c r="AA47" s="61" t="str">
        <f t="shared" ref="AA47:AA51" si="22">+IF(W47="","",IF(AND(MAX(W47:Z47)&gt;49%,AF47&gt;84%,AG47&gt;84%,AI47&gt;19%,AJ47&gt;12%),"F",IF(AND(U47&gt;9.9,MAX(W47:Z47)&gt;25.9%,AG47&gt;99%,AF47&lt;&gt;"",AJ47&gt;14%),"F",IF(AND(U47&gt;9.9,AJ47&gt;9%,SUM(AJ47-(1/U47))&lt;6%,AI47&lt;6%,AI47&gt;1%,AJ47&gt;9.9%),"F",""))))</f>
        <v/>
      </c>
      <c r="AB47" s="69" t="s">
        <v>62</v>
      </c>
      <c r="AC47" s="70">
        <v>1.0797732289708484E-2</v>
      </c>
      <c r="AD47" s="27"/>
      <c r="AE47" s="71">
        <v>4</v>
      </c>
      <c r="AF47" s="72">
        <v>0.71670249639115469</v>
      </c>
      <c r="AG47" s="72">
        <v>0.33730612171055369</v>
      </c>
      <c r="AH47" s="7" t="s">
        <v>62</v>
      </c>
      <c r="AI47" s="74">
        <v>0.28040766571269982</v>
      </c>
      <c r="AJ47" s="7">
        <v>4.72008500303377E-2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t="str">
        <f>+IF(ABS(BL47)+ABS(BM47)+ABS(BN47)+ABS(BO47)&gt;219%,"F","")</f>
        <v>F</v>
      </c>
      <c r="BD47" s="62" t="str">
        <f t="shared" ref="BD47:BD59" si="23">+IF(BL47="","",IF(AND(MAX(BL47:BO47)&gt;49%,BU47&gt;84%,BV47&gt;84%,BX47&gt;19%,BY47&gt;12%,BU47&lt;&gt;""),"F",IF(AND(BJ47&gt;9.9,MAX(BL47:BO47)&gt;34.9%,BV47&gt;99%,BY47&gt;16.9%,BU47&lt;&gt;""),"F",IF(AND(BK47&gt;34%,BR47&gt;39%,BK47&lt;&gt;"",BR47&lt;&gt;"",BU47&lt;&gt;""),"F",IF(AND(BJ47&gt;4.9,BK47&gt;29%,BY47&lt;7%,BU47&lt;&gt;"",BK47&lt;&gt;""),"F",IF(AND(BJ47&gt;9.9,BY47&gt;14.9%,SUM(BY47-(1/BJ47))&lt;6%,BX47&lt;6%,BX47&gt;1%,BY47&gt;14.9%),"F",IF(AND(BJ47&gt;9.9,MAX(BL47:BO47)&gt;34.9%,BX47&gt;19%,BW47&gt;14.9%),"F",IF(AND(BJ47&gt;9.9,BV47&gt;99%,BX47&lt;0,BY47&gt;15%,MAX(BL47:BO47)&gt;4.9%,BU47&lt;&gt;""),"F",IF(AND(BJ47&gt;2.9,BJ47&lt;10,BL47&gt;39.9%,BX47&gt;27.9%),"F",IF(AND(BJ47&lt;19.9,BJ47&gt;3,BO47&gt;26.9%,BR47&gt;11.9%,BR47&lt;&gt;""),"F",IF(AND(BR47&gt;11.9%,BJ47&gt;3,BY47&gt;14.9%,BR47&lt;&gt;""),"F",IF(AND(BY47&lt;10%,BX47&gt;22.9%,BJ47&gt;3,BR47&lt;&gt;""),"F",IF(AND(BR47&gt;44%,BJ47&gt;3,BR47&lt;&gt;""),"F","")))))))))))))</f>
        <v/>
      </c>
      <c r="BE47" s="7"/>
      <c r="BF47" s="7"/>
      <c r="BG47" s="7"/>
      <c r="BI47" s="76">
        <v>4</v>
      </c>
      <c r="BJ47" s="65">
        <v>3.1002949992160307</v>
      </c>
      <c r="BK47" s="66">
        <v>0.17999999999999972</v>
      </c>
      <c r="BL47" s="67">
        <v>-3.7219289949456695</v>
      </c>
      <c r="BM47" s="67">
        <v>-3.9087654011137234</v>
      </c>
      <c r="BN47" s="67">
        <v>-3.6461035793393211</v>
      </c>
      <c r="BO47" s="68">
        <v>-3.8244035999131776</v>
      </c>
      <c r="BP47" s="27" t="str">
        <f t="shared" ref="BP47:BP51" si="24">+IF(BL47="","",IF(AND(MAX(BL47:BO47)&gt;49%,BU47&gt;84%,BV47&gt;84%,BX47&gt;19%,BY47&gt;12%),"F",IF(AND(BJ47&gt;9.9,MAX(BL47:BO47)&gt;25.9%,BV47&gt;99%,BU47&lt;&gt;"",BY47&gt;14%),"F",IF(AND(BJ47&gt;9.9,BY47&gt;9%,SUM(BY47-(1/BJ47))&lt;6%,BX47&lt;6%,BX47&gt;1%,BY47&gt;9.9%),"F",""))))</f>
        <v/>
      </c>
      <c r="BQ47" s="69" t="s">
        <v>62</v>
      </c>
      <c r="BR47" s="70" t="s">
        <v>62</v>
      </c>
      <c r="BS47" s="27"/>
      <c r="BT47" s="71">
        <v>4</v>
      </c>
      <c r="BU47" s="72">
        <v>-0.7191522887458901</v>
      </c>
      <c r="BV47" s="72">
        <v>-9.4761916669162227E-2</v>
      </c>
      <c r="BW47" s="7" t="s">
        <v>62</v>
      </c>
      <c r="BX47" s="74">
        <v>-0.43786948342246013</v>
      </c>
      <c r="BY47" s="7">
        <v>-9.3956329325502203E-3</v>
      </c>
    </row>
    <row r="48" spans="14:77" x14ac:dyDescent="0.4">
      <c r="O48" s="62" t="str">
        <f t="shared" si="21"/>
        <v/>
      </c>
      <c r="S48" s="75" t="str">
        <f t="shared" ref="S48:S59" si="25">+IF(AA48="","",IF(AND(MAX(AA48:AD48)&gt;49%,AJ48&gt;84%,AK48&gt;84%,AM48&gt;19%,AN48&gt;12%),"F",IF(AND(Y48&gt;9.9,MAX(AA48:AD48)&gt;25.9%,AK48&gt;99%,AN48&gt;14%),"F",IF(AND(Z48&gt;29%,AG48&gt;39%,Z48&lt;&gt;"",AG48&lt;&gt;""),"F",IF(AND(Z48&gt;29%,AN48&lt;7%),"F","")))))</f>
        <v/>
      </c>
      <c r="T48" s="76">
        <v>1</v>
      </c>
      <c r="U48" s="65">
        <v>4.1002169998570013</v>
      </c>
      <c r="V48" s="77" t="s">
        <v>62</v>
      </c>
      <c r="W48" s="78">
        <v>0.12811183020984762</v>
      </c>
      <c r="X48" s="78">
        <v>0.13716603920292994</v>
      </c>
      <c r="Y48" s="78">
        <v>0.12808313554788811</v>
      </c>
      <c r="Z48" s="79">
        <v>0.12808313554788811</v>
      </c>
      <c r="AA48" s="61" t="str">
        <f t="shared" si="22"/>
        <v/>
      </c>
      <c r="AB48" s="27"/>
      <c r="AC48" s="80" t="s">
        <v>62</v>
      </c>
      <c r="AD48" s="81" t="s">
        <v>62</v>
      </c>
      <c r="AE48" s="82" t="s">
        <v>62</v>
      </c>
      <c r="AF48" s="72">
        <v>0.39221388693371428</v>
      </c>
      <c r="AG48" s="72">
        <v>0.48110115535210873</v>
      </c>
      <c r="AH48" s="7">
        <v>8.6054747266684994E-2</v>
      </c>
      <c r="AI48" s="84">
        <v>0.10435045205221427</v>
      </c>
      <c r="AJ48" s="7">
        <v>6.7322773058602861E-2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t="str">
        <f>+IF(ABS(BL48)+ABS(BM48)+ABS(BN48)+ABS(BO48)&gt;219%,"F","")</f>
        <v>F</v>
      </c>
      <c r="BD48" s="62" t="str">
        <f t="shared" si="23"/>
        <v>F</v>
      </c>
      <c r="BE48" s="7"/>
      <c r="BF48" s="7"/>
      <c r="BG48" s="7"/>
      <c r="BI48" s="76">
        <v>10</v>
      </c>
      <c r="BJ48" s="65">
        <v>3.3001749998580014</v>
      </c>
      <c r="BK48" s="77">
        <v>0.13999999999999974</v>
      </c>
      <c r="BL48" s="78">
        <v>1.885972345765536</v>
      </c>
      <c r="BM48" s="78">
        <v>2.0254311785233057</v>
      </c>
      <c r="BN48" s="78">
        <v>2.0558199097181</v>
      </c>
      <c r="BO48" s="79">
        <v>2.1976444319815442</v>
      </c>
      <c r="BP48" s="27" t="str">
        <f t="shared" si="24"/>
        <v/>
      </c>
      <c r="BQ48" s="27"/>
      <c r="BR48" s="80">
        <v>0.31167208621600828</v>
      </c>
      <c r="BS48" s="81" t="s">
        <v>62</v>
      </c>
      <c r="BT48" s="82" t="s">
        <v>62</v>
      </c>
      <c r="BU48" s="72">
        <v>0.47805129881437691</v>
      </c>
      <c r="BV48" s="72">
        <v>0.54380697043227211</v>
      </c>
      <c r="BW48" s="7">
        <v>-6.0047787734848701E-2</v>
      </c>
      <c r="BX48" s="84">
        <v>0.25161607739304775</v>
      </c>
      <c r="BY48" s="7">
        <v>5.3918397389344307E-2</v>
      </c>
    </row>
    <row r="49" spans="14:77" x14ac:dyDescent="0.4">
      <c r="O49" s="62" t="str">
        <f t="shared" si="21"/>
        <v/>
      </c>
      <c r="S49" s="75" t="str">
        <f t="shared" si="25"/>
        <v/>
      </c>
      <c r="T49" s="76">
        <v>7</v>
      </c>
      <c r="U49" s="65">
        <v>6.400430000000001</v>
      </c>
      <c r="V49" s="77" t="s">
        <v>62</v>
      </c>
      <c r="W49" s="78">
        <v>4.8373987760363689E-2</v>
      </c>
      <c r="X49" s="78">
        <v>5.5008528188667472E-2</v>
      </c>
      <c r="Y49" s="78">
        <v>2.4989155196473024E-2</v>
      </c>
      <c r="Z49" s="79">
        <v>2.4989155196473024E-2</v>
      </c>
      <c r="AA49" s="61" t="str">
        <f t="shared" si="22"/>
        <v/>
      </c>
      <c r="AB49" s="27"/>
      <c r="AC49" s="80" t="s">
        <v>62</v>
      </c>
      <c r="AD49" s="85" t="s">
        <v>62</v>
      </c>
      <c r="AE49" s="82" t="s">
        <v>62</v>
      </c>
      <c r="AF49" s="72">
        <v>-0.10911442003657493</v>
      </c>
      <c r="AG49" s="72">
        <v>0.44077907306113451</v>
      </c>
      <c r="AH49" s="7">
        <v>8.6243999725792747E-2</v>
      </c>
      <c r="AI49" s="84">
        <v>2.0358883548567963E-2</v>
      </c>
      <c r="AJ49" s="7">
        <v>6.1680312288915448E-2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t="str">
        <f>+IF(ABS(BL49)+ABS(BM49)+ABS(BN49)+ABS(BO49)&gt;219%,"F","")</f>
        <v>F</v>
      </c>
      <c r="BD49" s="62" t="str">
        <f t="shared" si="23"/>
        <v/>
      </c>
      <c r="BE49" s="7"/>
      <c r="BF49" s="7"/>
      <c r="BG49" s="7"/>
      <c r="BI49" s="76">
        <v>6</v>
      </c>
      <c r="BJ49" s="65">
        <v>6.2002939977921301</v>
      </c>
      <c r="BK49" s="77" t="s">
        <v>62</v>
      </c>
      <c r="BL49" s="78">
        <v>-1.5424865789330504</v>
      </c>
      <c r="BM49" s="78">
        <v>-1.5594089305309999</v>
      </c>
      <c r="BN49" s="78">
        <v>-1.4431791080323886</v>
      </c>
      <c r="BO49" s="79">
        <v>-1.4377246504013292</v>
      </c>
      <c r="BP49" s="27" t="str">
        <f t="shared" si="24"/>
        <v/>
      </c>
      <c r="BQ49" s="27"/>
      <c r="BR49" s="80" t="s">
        <v>62</v>
      </c>
      <c r="BS49" s="85" t="s">
        <v>62</v>
      </c>
      <c r="BT49" s="82" t="s">
        <v>62</v>
      </c>
      <c r="BU49" s="72">
        <v>-0.11258575607802301</v>
      </c>
      <c r="BV49" s="72">
        <v>0.62958153572118825</v>
      </c>
      <c r="BW49" s="7">
        <v>-8.6083368525031179E-3</v>
      </c>
      <c r="BX49" s="84">
        <v>-0.16461017607797956</v>
      </c>
      <c r="BY49" s="7">
        <v>6.2422935485775405E-2</v>
      </c>
    </row>
    <row r="50" spans="14:77" x14ac:dyDescent="0.4">
      <c r="O50" s="62" t="str">
        <f>+IF(W50="","",IF(AND(MAX(W50:Z50)&gt;49%,AF50&gt;84%,AG50&gt;84%,AI50&gt;19%,AJ50&gt;12%,AF50&lt;&gt;""),"F",IF(AND(U50&gt;9.9,MAX(W50:Z50)&gt;25.9%,AG50&gt;99%,AJ50&gt;14%,AF50&lt;&gt;""),"F",IF(AND(V50&gt;34%,AC50&gt;39%,V50&lt;&gt;"",AC50&lt;&gt;"",AF50&lt;&gt;""),"F",IF(AND(U50&gt;4.9,V50&gt;29%,AJ50&lt;7%,AF50&lt;&gt;"",V50&lt;&gt;""),"F",IF(AND(U50&gt;9.9,AJ50&gt;14.9%,SUM(AJ50-(1/U50))&lt;6%,AI50&lt;6%,AI50&gt;1%,AJ50&gt;14.9%),"F",IF(AND(U50&gt;9.9,MAX(W50:Z50)&gt;34.9%,AI50&gt;19%,AH50&gt;14.9%),"F",IF(AND(U50&gt;9.9,AG50&gt;99%,AI50&lt;0,AJ50&gt;15%,MAX(W50:Z50)&gt;4.9%,AF50&lt;&gt;""),"F",IF(AND(U50&gt;2.9,U50&lt;10,W50&gt;39.9%,AI50&gt;27.9%),"F",IF(AND(U50&lt;19.9,U50&gt;3,Z50&gt;26.9%,AC50&gt;11.9%,AC50&lt;&gt;""),"F",IF(AND(AC50&gt;11.9%,U50&gt;3,AJ50&gt;14.9%,AC50&lt;&gt;""),"F",IF(AND(AJ50&lt;10%,AI50&gt;22.9%,U50&gt;3,AC50&lt;&gt;""),"F",IF(AND(AC50&gt;44%,U50&gt;3,AC50&lt;&gt;""),"F","")))))))))))))</f>
        <v>F</v>
      </c>
      <c r="S50" s="75" t="str">
        <f t="shared" si="25"/>
        <v/>
      </c>
      <c r="T50" s="76">
        <v>5</v>
      </c>
      <c r="U50" s="65">
        <v>7.2001679989150533</v>
      </c>
      <c r="V50" s="77" t="s">
        <v>62</v>
      </c>
      <c r="W50" s="78">
        <v>0.28542612785338195</v>
      </c>
      <c r="X50" s="78">
        <v>0.28460760137446361</v>
      </c>
      <c r="Y50" s="78">
        <v>0.3037139365489156</v>
      </c>
      <c r="Z50" s="79">
        <v>0.3037139365489156</v>
      </c>
      <c r="AA50" s="61" t="str">
        <f>+IF(W50="","",IF(AND(MAX(W50:Z50)&gt;49%,AF50&gt;84%,AG50&gt;84%,AI50&gt;19%,AJ50&gt;12%),"F",IF(AND(U50&gt;9.9,MAX(W50:Z50)&gt;25.9%,AG50&gt;99%,AF50&lt;&gt;"",AJ50&gt;14%),"F",IF(AND(U50&gt;9.9,AJ50&gt;9%,SUM(AJ50-(1/U50))&lt;6%,AI50&lt;6%,AI50&gt;1%,AJ50&gt;9.9%),"F",""))))</f>
        <v/>
      </c>
      <c r="AB50" s="27"/>
      <c r="AC50" s="80">
        <v>1.9106335174451983E-2</v>
      </c>
      <c r="AD50" s="85" t="s">
        <v>62</v>
      </c>
      <c r="AE50" s="82" t="s">
        <v>62</v>
      </c>
      <c r="AF50" s="72">
        <v>0.48336884456113022</v>
      </c>
      <c r="AG50" s="72">
        <v>0.62355425164097444</v>
      </c>
      <c r="AH50" s="7">
        <v>6.5426636941310651E-2</v>
      </c>
      <c r="AI50" s="84">
        <v>0.2474384034858946</v>
      </c>
      <c r="AJ50" s="7">
        <v>8.725691241009044E-2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5"/>
      <c r="BD50" s="62" t="str">
        <f t="shared" si="23"/>
        <v/>
      </c>
      <c r="BE50" s="7"/>
      <c r="BF50" s="7"/>
      <c r="BG50" s="7"/>
      <c r="BI50" s="76">
        <v>1</v>
      </c>
      <c r="BJ50" s="65">
        <v>8.700281999807002</v>
      </c>
      <c r="BK50" s="77" t="s">
        <v>62</v>
      </c>
      <c r="BL50" s="78">
        <v>0.68157666472352363</v>
      </c>
      <c r="BM50" s="78">
        <v>0.65062663711194446</v>
      </c>
      <c r="BN50" s="78">
        <v>0.58640329728488627</v>
      </c>
      <c r="BO50" s="79">
        <v>0.58120267817524796</v>
      </c>
      <c r="BP50" s="27" t="str">
        <f>+IF(BL50="","",IF(AND(MAX(BL50:BO50)&gt;49%,BU50&gt;84%,BV50&gt;84%,BX50&gt;19%,BY50&gt;12%),"F",IF(AND(BJ50&gt;9.9,MAX(BL50:BO50)&gt;25.9%,BV50&gt;99%,BU50&lt;&gt;"",BY50&gt;14%),"F",IF(AND(BJ50&gt;9.9,BY50&gt;9%,SUM(BY50-(1/BJ50))&lt;6%,BX50&lt;6%,BX50&gt;1%,BY50&gt;9.9%),"F",""))))</f>
        <v/>
      </c>
      <c r="BQ50" s="27"/>
      <c r="BR50" s="80">
        <v>0.10037398654827567</v>
      </c>
      <c r="BS50" s="85" t="s">
        <v>62</v>
      </c>
      <c r="BT50" s="82" t="s">
        <v>62</v>
      </c>
      <c r="BU50" s="72">
        <v>-0.30824309345667061</v>
      </c>
      <c r="BV50" s="72">
        <v>1.0989155467676273</v>
      </c>
      <c r="BW50" s="7">
        <v>1.0551749795022797E-2</v>
      </c>
      <c r="BX50" s="84">
        <v>6.6543948568117572E-2</v>
      </c>
      <c r="BY50" s="7">
        <v>0.10895734767953835</v>
      </c>
    </row>
    <row r="51" spans="14:77" x14ac:dyDescent="0.4">
      <c r="O51" s="62" t="str">
        <f t="shared" si="21"/>
        <v/>
      </c>
      <c r="S51" s="75" t="str">
        <f t="shared" si="25"/>
        <v/>
      </c>
      <c r="T51" s="76">
        <v>8</v>
      </c>
      <c r="U51" s="65">
        <v>27.600750000000001</v>
      </c>
      <c r="V51" s="77" t="s">
        <v>62</v>
      </c>
      <c r="W51" s="78">
        <v>-1.6333738386960648E-2</v>
      </c>
      <c r="X51" s="78">
        <v>-1.5910121660265675E-2</v>
      </c>
      <c r="Y51" s="78">
        <v>7.1851950799742235E-3</v>
      </c>
      <c r="Z51" s="79">
        <v>7.1851950799742235E-3</v>
      </c>
      <c r="AA51" s="61" t="str">
        <f t="shared" si="22"/>
        <v/>
      </c>
      <c r="AB51" s="27"/>
      <c r="AC51" s="80" t="s">
        <v>62</v>
      </c>
      <c r="AD51" s="85" t="s">
        <v>62</v>
      </c>
      <c r="AE51" s="82" t="s">
        <v>62</v>
      </c>
      <c r="AF51" s="72">
        <v>0.40122966102814062</v>
      </c>
      <c r="AG51" s="72">
        <v>1.3048965659077187</v>
      </c>
      <c r="AH51" s="7">
        <v>2.3405702716153345E-2</v>
      </c>
      <c r="AI51" s="84">
        <v>5.853841346648847E-3</v>
      </c>
      <c r="AJ51" s="7">
        <v>0.18260038329623296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5"/>
      <c r="BD51" s="62" t="str">
        <f t="shared" si="23"/>
        <v>F</v>
      </c>
      <c r="BE51" s="7"/>
      <c r="BF51" s="7"/>
      <c r="BG51" s="7"/>
      <c r="BI51" s="76">
        <v>7</v>
      </c>
      <c r="BJ51" s="65">
        <v>8.9005700000000001</v>
      </c>
      <c r="BK51" s="77" t="s">
        <v>62</v>
      </c>
      <c r="BL51" s="78">
        <v>1.5236133290207765</v>
      </c>
      <c r="BM51" s="78">
        <v>1.6184232109682621</v>
      </c>
      <c r="BN51" s="78">
        <v>1.2114399599405605</v>
      </c>
      <c r="BO51" s="79">
        <v>1.2546998645889218</v>
      </c>
      <c r="BP51" s="27" t="str">
        <f t="shared" si="24"/>
        <v/>
      </c>
      <c r="BQ51" s="27"/>
      <c r="BR51" s="80">
        <v>0.40698325102770161</v>
      </c>
      <c r="BS51" s="85" t="s">
        <v>62</v>
      </c>
      <c r="BT51" s="82" t="s">
        <v>62</v>
      </c>
      <c r="BU51" s="72">
        <v>1.1080018363882371</v>
      </c>
      <c r="BV51" s="72">
        <v>1.3806707743307143</v>
      </c>
      <c r="BW51" s="7">
        <v>2.4580729506669396E-3</v>
      </c>
      <c r="BX51" s="84">
        <v>0.14365502154904736</v>
      </c>
      <c r="BY51" s="7">
        <v>0.13689334547338</v>
      </c>
    </row>
    <row r="52" spans="14:77" x14ac:dyDescent="0.4">
      <c r="O52" s="62" t="str">
        <f t="shared" si="21"/>
        <v/>
      </c>
      <c r="S52" s="75" t="str">
        <f t="shared" si="25"/>
        <v/>
      </c>
      <c r="T52" s="76">
        <v>2</v>
      </c>
      <c r="U52" s="65">
        <v>34.800428999492013</v>
      </c>
      <c r="V52" s="77" t="s">
        <v>62</v>
      </c>
      <c r="W52" s="78">
        <v>0.11055153318811414</v>
      </c>
      <c r="X52" s="78">
        <v>9.703491475496108E-2</v>
      </c>
      <c r="Y52" s="78">
        <v>7.9192817062571155E-2</v>
      </c>
      <c r="Z52" s="79">
        <v>7.9192817062571155E-2</v>
      </c>
      <c r="AA52" s="61" t="str">
        <f>+IF(W52="","",IF(AND(MAX(W52:Z52)&gt;49%,AF52&gt;84%,AG52&gt;84%,AI52&gt;19%,AJ52&gt;12%),"F",IF(AND(U52&gt;9.9,MAX(W52:Z52)&gt;25.9%,AG52&gt;99%,AF52&lt;&gt;"",AJ52&gt;14%),"F",IF(AND(U52&gt;9.9,AJ52&gt;9%,SUM(AJ52-(1/U52))&lt;6%,AI52&lt;6%,AI52&gt;1%,AJ52&gt;9.9%),"F",""))))</f>
        <v/>
      </c>
      <c r="AB52" s="27"/>
      <c r="AC52" s="80" t="s">
        <v>62</v>
      </c>
      <c r="AD52" s="85" t="s">
        <v>62</v>
      </c>
      <c r="AE52" s="82" t="s">
        <v>62</v>
      </c>
      <c r="AF52" s="72">
        <v>0.75537369573249236</v>
      </c>
      <c r="AG52" s="72">
        <v>1.2541245193540402</v>
      </c>
      <c r="AH52" s="7">
        <v>5.1724505246166133E-2</v>
      </c>
      <c r="AI52" s="84">
        <v>6.4519081488896804E-2</v>
      </c>
      <c r="AJ52" s="7">
        <v>0.17549560932130356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5"/>
      <c r="BD52" s="62" t="str">
        <f t="shared" si="23"/>
        <v/>
      </c>
      <c r="BE52" s="7"/>
      <c r="BF52" s="7"/>
      <c r="BG52" s="7"/>
      <c r="BI52" s="76">
        <v>12</v>
      </c>
      <c r="BJ52" s="65">
        <v>13.000859999999999</v>
      </c>
      <c r="BK52" s="77" t="s">
        <v>62</v>
      </c>
      <c r="BL52" s="78">
        <v>0.69437013954334292</v>
      </c>
      <c r="BM52" s="78">
        <v>0.67893662533999344</v>
      </c>
      <c r="BN52" s="78">
        <v>0.7356180479767972</v>
      </c>
      <c r="BO52" s="79">
        <v>0.69569301444934362</v>
      </c>
      <c r="BP52" s="27" t="str">
        <f>+IF(BL52="","",IF(AND(MAX(BL52:BO52)&gt;49%,BU52&gt;84%,BV52&gt;84%,BX52&gt;19%,BY52&gt;12%),"F",IF(AND(BJ52&gt;9.9,MAX(BL52:BO52)&gt;25.9%,BV52&gt;99%,BU52&lt;&gt;"",BY52&gt;14%),"F",IF(AND(BJ52&gt;9.9,BY52&gt;9%,SUM(BY52-(1/BJ52))&lt;6%,BX52&lt;6%,BX52&gt;1%,BY52&gt;9.9%),"F",""))))</f>
        <v/>
      </c>
      <c r="BQ52" s="27"/>
      <c r="BR52" s="80">
        <v>5.6681422636803758E-2</v>
      </c>
      <c r="BS52" s="85" t="s">
        <v>62</v>
      </c>
      <c r="BT52" s="82" t="s">
        <v>62</v>
      </c>
      <c r="BU52" s="72">
        <v>-0.60579334909234894</v>
      </c>
      <c r="BV52" s="72">
        <v>0.79172195452034788</v>
      </c>
      <c r="BW52" s="7">
        <v>8.3748570994705424E-3</v>
      </c>
      <c r="BX52" s="84">
        <v>7.9652351771780511E-2</v>
      </c>
      <c r="BY52" s="7">
        <v>7.8499139008393934E-2</v>
      </c>
    </row>
    <row r="53" spans="14:77" x14ac:dyDescent="0.4">
      <c r="O53" s="62" t="str">
        <f t="shared" si="21"/>
        <v/>
      </c>
      <c r="S53" s="75" t="str">
        <f>+IF(AA53="","",IF(AND(MAX(AA53:AD53)&gt;49%,AJ53&gt;84%,AK53&gt;84%,AM53&gt;19%,AN53&gt;12%),"F",IF(AND(Y53&gt;9.9,MAX(AA53:AD53)&gt;25.9%,AK53&gt;99%,AN53&gt;14%),"F",IF(AND(Z53&gt;29%,AG53&gt;39%,Z53&lt;&gt;"",AG53&lt;&gt;""),"F",IF(AND(Z53&gt;29%,AN53&lt;7%),"F","")))))</f>
        <v/>
      </c>
      <c r="T53" s="76">
        <v>3</v>
      </c>
      <c r="U53" s="65">
        <v>51.600105996955094</v>
      </c>
      <c r="V53" s="77" t="s">
        <v>62</v>
      </c>
      <c r="W53" s="78">
        <v>0.12221240348186269</v>
      </c>
      <c r="X53" s="78">
        <v>0.10867059772901541</v>
      </c>
      <c r="Y53" s="78">
        <v>8.769049973980125E-3</v>
      </c>
      <c r="Z53" s="79">
        <v>8.769049973980125E-3</v>
      </c>
      <c r="AA53" s="61" t="str">
        <f t="shared" ref="AA53:AA59" si="26">+IF(W53="","",IF(AND(MAX(W53:Z53)&gt;49%,AF53&gt;84%,AG53&gt;84%,AI53&gt;19%,AJ53&gt;12%),"F",IF(AND(U53&gt;9.9,MAX(W53:Z53)&gt;25.9%,AG53&gt;99%,AF53&lt;&gt;"",AJ53&gt;14%),"F",IF(AND(U53&gt;9.9,AJ53&gt;9%,SUM(AJ53-(1/U53))&lt;6%,AI53&lt;6%,AI53&gt;1%,AJ53&gt;9.9%),"F",""))))</f>
        <v/>
      </c>
      <c r="AB53" s="27"/>
      <c r="AC53" s="80" t="s">
        <v>62</v>
      </c>
      <c r="AD53" s="85" t="s">
        <v>62</v>
      </c>
      <c r="AE53" s="82" t="s">
        <v>62</v>
      </c>
      <c r="AF53" s="72">
        <v>0.15343671522895327</v>
      </c>
      <c r="AG53" s="72">
        <v>0.98210634709919065</v>
      </c>
      <c r="AH53" s="7">
        <v>1.7806779505994026E-2</v>
      </c>
      <c r="AI53" s="84">
        <v>7.1442217973431837E-3</v>
      </c>
      <c r="AJ53" s="7">
        <v>0.13743081260484954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5"/>
      <c r="BD53" s="62" t="str">
        <f t="shared" si="23"/>
        <v/>
      </c>
      <c r="BE53" s="7"/>
      <c r="BF53" s="7"/>
      <c r="BG53" s="7"/>
      <c r="BI53" s="76">
        <v>3</v>
      </c>
      <c r="BJ53" s="65">
        <v>13.500068998065057</v>
      </c>
      <c r="BK53" s="77" t="s">
        <v>62</v>
      </c>
      <c r="BL53" s="78">
        <v>0.83106636236903664</v>
      </c>
      <c r="BM53" s="78">
        <v>0.84784310834375776</v>
      </c>
      <c r="BN53" s="78">
        <v>0.75650229871915953</v>
      </c>
      <c r="BO53" s="79">
        <v>0.77469624415227178</v>
      </c>
      <c r="BP53" s="27" t="str">
        <f t="shared" ref="BP53:BP59" si="27">+IF(BL53="","",IF(AND(MAX(BL53:BO53)&gt;49%,BU53&gt;84%,BV53&gt;84%,BX53&gt;19%,BY53&gt;12%),"F",IF(AND(BJ53&gt;9.9,MAX(BL53:BO53)&gt;25.9%,BV53&gt;99%,BU53&lt;&gt;"",BY53&gt;14%),"F",IF(AND(BJ53&gt;9.9,BY53&gt;9%,SUM(BY53-(1/BJ53))&lt;6%,BX53&lt;6%,BX53&gt;1%,BY53&gt;9.9%),"F",""))))</f>
        <v/>
      </c>
      <c r="BQ53" s="27"/>
      <c r="BR53" s="80">
        <v>9.1340809624598229E-2</v>
      </c>
      <c r="BS53" s="85" t="s">
        <v>62</v>
      </c>
      <c r="BT53" s="82" t="s">
        <v>62</v>
      </c>
      <c r="BU53" s="72">
        <v>0.64278479353139195</v>
      </c>
      <c r="BV53" s="72">
        <v>1.3300046110937283</v>
      </c>
      <c r="BW53" s="7">
        <v>6.8522189705097769E-3</v>
      </c>
      <c r="BX53" s="84">
        <v>8.8697710734289711E-2</v>
      </c>
      <c r="BY53" s="7">
        <v>0.13186980132602627</v>
      </c>
    </row>
    <row r="54" spans="14:77" x14ac:dyDescent="0.4">
      <c r="O54" s="62" t="str">
        <f t="shared" si="21"/>
        <v/>
      </c>
      <c r="S54" s="75" t="str">
        <f t="shared" si="25"/>
        <v/>
      </c>
      <c r="T54" s="76">
        <v>6</v>
      </c>
      <c r="U54" s="65">
        <v>55.600552995452269</v>
      </c>
      <c r="V54" s="77" t="s">
        <v>62</v>
      </c>
      <c r="W54" s="78">
        <v>-2.9667524383156944E-2</v>
      </c>
      <c r="X54" s="78">
        <v>-7.1052075766107692E-3</v>
      </c>
      <c r="Y54" s="78">
        <v>0.10388523030130113</v>
      </c>
      <c r="Z54" s="79">
        <v>0.10388523030130113</v>
      </c>
      <c r="AA54" s="61" t="str">
        <f t="shared" si="26"/>
        <v/>
      </c>
      <c r="AB54" s="14"/>
      <c r="AC54" s="80" t="s">
        <v>62</v>
      </c>
      <c r="AD54" s="85" t="s">
        <v>62</v>
      </c>
      <c r="AE54" s="82" t="s">
        <v>62</v>
      </c>
      <c r="AF54" s="72" t="s">
        <v>62</v>
      </c>
      <c r="AG54" s="72">
        <v>0.92829858045863989</v>
      </c>
      <c r="AH54" s="7">
        <v>2.0748877138813241E-2</v>
      </c>
      <c r="AI54" s="84">
        <v>8.4636206766160044E-2</v>
      </c>
      <c r="AJ54" s="7">
        <v>0.12990123587855623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5"/>
      <c r="BD54" s="62" t="str">
        <f>+IF(BL54="","",IF(AND(MAX(BL54:BO54)&gt;49%,BU54&gt;84%,BV54&gt;84%,BX54&gt;19%,BY54&gt;12%,BU54&lt;&gt;""),"F",IF(AND(BJ54&gt;9.9,MAX(BL54:BO54)&gt;34.9%,BV54&gt;99%,BY54&gt;16.9%,BU54&lt;&gt;""),"F",IF(AND(BK54&gt;34%,BR54&gt;39%,BK54&lt;&gt;"",BR54&lt;&gt;"",BU54&lt;&gt;""),"F",IF(AND(BJ54&gt;4.9,BK54&gt;29%,BY54&lt;7%,BU54&lt;&gt;"",BK54&lt;&gt;""),"F",IF(AND(BJ54&gt;9.9,BY54&gt;14.9%,SUM(BY54-(1/BJ54))&lt;6%,BX54&lt;6%,BX54&gt;1%,BY54&gt;14.9%),"F",IF(AND(BJ54&gt;9.9,MAX(BL54:BO54)&gt;34.9%,BX54&gt;19%,BW54&gt;14.9%),"F",IF(AND(BJ54&gt;9.9,BV54&gt;99%,BX54&lt;0,BY54&gt;15%,MAX(BL54:BO54)&gt;4.9%,BU54&lt;&gt;""),"F",IF(AND(BJ54&gt;2.9,BJ54&lt;10,BL54&gt;39.9%,BX54&gt;27.9%),"F",IF(AND(BJ54&lt;19.9,BJ54&gt;3,BO54&gt;26.9%,BR54&gt;11.9%,BR54&lt;&gt;""),"F",IF(AND(BR54&gt;11.9%,BJ54&gt;3,BY54&gt;14.9%,BR54&lt;&gt;""),"F",IF(AND(BY54&lt;10%,BX54&gt;22.9%,BJ54&gt;3,BR54&lt;&gt;""),"F",IF(AND(BR54&gt;44%,BJ54&gt;3,BR54&lt;&gt;""),"F","")))))))))))))</f>
        <v/>
      </c>
      <c r="BE54" s="7"/>
      <c r="BF54" s="7"/>
      <c r="BG54" s="7"/>
      <c r="BI54" s="76">
        <v>9</v>
      </c>
      <c r="BJ54" s="65">
        <v>23.6008</v>
      </c>
      <c r="BK54" s="77" t="s">
        <v>62</v>
      </c>
      <c r="BL54" s="78">
        <v>0.22277865361851226</v>
      </c>
      <c r="BM54" s="78">
        <v>0.22685194601186873</v>
      </c>
      <c r="BN54" s="78">
        <v>0.31365655076255555</v>
      </c>
      <c r="BO54" s="79">
        <v>0.33374420054576159</v>
      </c>
      <c r="BP54" s="27" t="str">
        <f t="shared" si="27"/>
        <v>F</v>
      </c>
      <c r="BQ54" s="14"/>
      <c r="BR54" s="80">
        <v>0.11096554692724933</v>
      </c>
      <c r="BS54" s="85" t="s">
        <v>62</v>
      </c>
      <c r="BT54" s="82" t="s">
        <v>62</v>
      </c>
      <c r="BU54" s="72">
        <v>1.0715980417894617</v>
      </c>
      <c r="BV54" s="72">
        <v>1.4958389751168939</v>
      </c>
      <c r="BW54" s="7">
        <v>1.5110679253210288E-2</v>
      </c>
      <c r="BX54" s="84">
        <v>3.8211552957311351E-2</v>
      </c>
      <c r="BY54" s="7">
        <v>0.14831225908470969</v>
      </c>
    </row>
    <row r="55" spans="14:77" x14ac:dyDescent="0.4">
      <c r="O55" s="62" t="str">
        <f t="shared" si="21"/>
        <v/>
      </c>
      <c r="S55" s="75" t="str">
        <f t="shared" si="25"/>
        <v/>
      </c>
      <c r="T55" s="76" t="s">
        <v>62</v>
      </c>
      <c r="U55" s="65" t="s">
        <v>62</v>
      </c>
      <c r="V55" s="77" t="s">
        <v>62</v>
      </c>
      <c r="W55" s="78" t="s">
        <v>62</v>
      </c>
      <c r="X55" s="78" t="s">
        <v>62</v>
      </c>
      <c r="Y55" s="78" t="s">
        <v>62</v>
      </c>
      <c r="Z55" s="79" t="s">
        <v>62</v>
      </c>
      <c r="AA55" s="61" t="str">
        <f t="shared" si="26"/>
        <v/>
      </c>
      <c r="AB55" s="27"/>
      <c r="AC55" s="80" t="s">
        <v>62</v>
      </c>
      <c r="AD55" s="85" t="s">
        <v>62</v>
      </c>
      <c r="AE55" s="82" t="s">
        <v>62</v>
      </c>
      <c r="AF55" s="72" t="s">
        <v>62</v>
      </c>
      <c r="AG55" s="72" t="s">
        <v>62</v>
      </c>
      <c r="AH55" s="7" t="s">
        <v>62</v>
      </c>
      <c r="AI55" s="84" t="s">
        <v>62</v>
      </c>
      <c r="AJ55" s="7" t="s">
        <v>62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5"/>
      <c r="BD55" s="62" t="str">
        <f t="shared" si="23"/>
        <v/>
      </c>
      <c r="BE55" s="7"/>
      <c r="BF55" s="7"/>
      <c r="BG55" s="7"/>
      <c r="BI55" s="76">
        <v>11</v>
      </c>
      <c r="BJ55" s="65">
        <v>39.201370000000004</v>
      </c>
      <c r="BK55" s="77" t="s">
        <v>62</v>
      </c>
      <c r="BL55" s="78">
        <v>0.31816205264032016</v>
      </c>
      <c r="BM55" s="78">
        <v>0.31575546545780353</v>
      </c>
      <c r="BN55" s="78">
        <v>0.32575772549337345</v>
      </c>
      <c r="BO55" s="79">
        <v>0.31881092290613322</v>
      </c>
      <c r="BP55" s="27" t="str">
        <f t="shared" si="27"/>
        <v/>
      </c>
      <c r="BQ55" s="27"/>
      <c r="BR55" s="80">
        <v>1.0002260035569921E-2</v>
      </c>
      <c r="BS55" s="85" t="s">
        <v>62</v>
      </c>
      <c r="BT55" s="82" t="s">
        <v>62</v>
      </c>
      <c r="BU55" s="72">
        <v>0.6864695258081287</v>
      </c>
      <c r="BV55" s="72">
        <v>1.0965573569706246</v>
      </c>
      <c r="BW55" s="7">
        <v>6.5975644608195355E-3</v>
      </c>
      <c r="BX55" s="84">
        <v>3.6501789226826238E-2</v>
      </c>
      <c r="BY55" s="7">
        <v>0.108723533437523</v>
      </c>
    </row>
    <row r="56" spans="14:77" x14ac:dyDescent="0.4">
      <c r="O56" s="62" t="str">
        <f t="shared" si="21"/>
        <v/>
      </c>
      <c r="S56" s="75" t="str">
        <f t="shared" si="25"/>
        <v/>
      </c>
      <c r="T56" s="76" t="s">
        <v>62</v>
      </c>
      <c r="U56" s="65" t="s">
        <v>62</v>
      </c>
      <c r="V56" s="77" t="s">
        <v>62</v>
      </c>
      <c r="W56" s="78" t="s">
        <v>62</v>
      </c>
      <c r="X56" s="78" t="s">
        <v>62</v>
      </c>
      <c r="Y56" s="78" t="s">
        <v>62</v>
      </c>
      <c r="Z56" s="79" t="s">
        <v>62</v>
      </c>
      <c r="AA56" s="61" t="str">
        <f t="shared" si="26"/>
        <v/>
      </c>
      <c r="AB56" s="89"/>
      <c r="AC56" s="80" t="s">
        <v>62</v>
      </c>
      <c r="AD56" s="85" t="s">
        <v>62</v>
      </c>
      <c r="AE56" s="82" t="s">
        <v>62</v>
      </c>
      <c r="AF56" s="72" t="s">
        <v>62</v>
      </c>
      <c r="AG56" s="72" t="s">
        <v>62</v>
      </c>
      <c r="AH56" s="7" t="s">
        <v>62</v>
      </c>
      <c r="AI56" s="84" t="s">
        <v>62</v>
      </c>
      <c r="AJ56" s="7" t="s">
        <v>62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5"/>
      <c r="BD56" s="62" t="str">
        <f t="shared" si="23"/>
        <v/>
      </c>
      <c r="BE56" s="7"/>
      <c r="BF56" s="7"/>
      <c r="BG56" s="7"/>
      <c r="BI56" s="76">
        <v>2</v>
      </c>
      <c r="BJ56" s="65">
        <v>55.901027998712024</v>
      </c>
      <c r="BK56" s="77" t="s">
        <v>62</v>
      </c>
      <c r="BL56" s="78">
        <v>0.10687602619767197</v>
      </c>
      <c r="BM56" s="78">
        <v>0.10430615988778778</v>
      </c>
      <c r="BN56" s="78">
        <v>0.10408489747627699</v>
      </c>
      <c r="BO56" s="79">
        <v>0.10563689351528271</v>
      </c>
      <c r="BP56" s="27" t="str">
        <f t="shared" si="27"/>
        <v/>
      </c>
      <c r="BQ56" s="89"/>
      <c r="BR56" s="80" t="s">
        <v>62</v>
      </c>
      <c r="BS56" s="85" t="s">
        <v>62</v>
      </c>
      <c r="BT56" s="82" t="s">
        <v>62</v>
      </c>
      <c r="BU56" s="72">
        <v>0.61276156830133144</v>
      </c>
      <c r="BV56" s="72">
        <v>0.79535455332938843</v>
      </c>
      <c r="BW56" s="7">
        <v>6.6781505226786581E-3</v>
      </c>
      <c r="BX56" s="84">
        <v>1.2094741254542372E-2</v>
      </c>
      <c r="BY56" s="7">
        <v>7.88593107546042E-2</v>
      </c>
    </row>
    <row r="57" spans="14:77" x14ac:dyDescent="0.4">
      <c r="O57" s="62" t="str">
        <f t="shared" si="21"/>
        <v/>
      </c>
      <c r="S57" s="75" t="str">
        <f t="shared" si="25"/>
        <v/>
      </c>
      <c r="T57" s="76" t="s">
        <v>62</v>
      </c>
      <c r="U57" s="65" t="s">
        <v>62</v>
      </c>
      <c r="V57" s="77" t="s">
        <v>62</v>
      </c>
      <c r="W57" s="78" t="s">
        <v>62</v>
      </c>
      <c r="X57" s="78" t="s">
        <v>62</v>
      </c>
      <c r="Y57" s="78" t="s">
        <v>62</v>
      </c>
      <c r="Z57" s="79" t="s">
        <v>62</v>
      </c>
      <c r="AA57" s="61" t="str">
        <f t="shared" si="26"/>
        <v/>
      </c>
      <c r="AB57" s="89"/>
      <c r="AC57" s="80" t="s">
        <v>62</v>
      </c>
      <c r="AD57" s="85" t="s">
        <v>62</v>
      </c>
      <c r="AE57" s="82" t="s">
        <v>62</v>
      </c>
      <c r="AF57" s="72" t="s">
        <v>62</v>
      </c>
      <c r="AG57" s="72" t="s">
        <v>62</v>
      </c>
      <c r="AH57" s="7" t="s">
        <v>62</v>
      </c>
      <c r="AI57" s="84" t="s">
        <v>62</v>
      </c>
      <c r="AJ57" s="7" t="s">
        <v>62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5"/>
      <c r="BD57" s="62" t="str">
        <f t="shared" si="23"/>
        <v/>
      </c>
      <c r="BE57" s="7"/>
      <c r="BF57" s="7"/>
      <c r="BG57" s="7"/>
      <c r="BI57" s="76" t="s">
        <v>62</v>
      </c>
      <c r="BJ57" s="65">
        <v>113.90107599301534</v>
      </c>
      <c r="BK57" s="77" t="s">
        <v>62</v>
      </c>
      <c r="BL57" s="78" t="s">
        <v>62</v>
      </c>
      <c r="BM57" s="78" t="s">
        <v>62</v>
      </c>
      <c r="BN57" s="78" t="s">
        <v>62</v>
      </c>
      <c r="BO57" s="79" t="s">
        <v>62</v>
      </c>
      <c r="BP57" s="27" t="str">
        <f t="shared" si="27"/>
        <v/>
      </c>
      <c r="BQ57" s="89"/>
      <c r="BR57" s="80" t="s">
        <v>62</v>
      </c>
      <c r="BS57" s="85" t="s">
        <v>62</v>
      </c>
      <c r="BT57" s="82" t="s">
        <v>62</v>
      </c>
      <c r="BU57" s="72">
        <v>0.76661117743882146</v>
      </c>
      <c r="BV57" s="72">
        <v>1.0180502531425317</v>
      </c>
      <c r="BW57" s="7" t="s">
        <v>62</v>
      </c>
      <c r="BX57" s="84" t="s">
        <v>62</v>
      </c>
      <c r="BY57" s="7" t="s">
        <v>62</v>
      </c>
    </row>
    <row r="58" spans="14:77" x14ac:dyDescent="0.4">
      <c r="O58" s="62" t="str">
        <f t="shared" si="21"/>
        <v/>
      </c>
      <c r="S58" s="75" t="str">
        <f t="shared" si="25"/>
        <v/>
      </c>
      <c r="T58" s="76" t="s">
        <v>62</v>
      </c>
      <c r="U58" s="65" t="s">
        <v>62</v>
      </c>
      <c r="V58" s="77" t="s">
        <v>62</v>
      </c>
      <c r="W58" s="78" t="s">
        <v>62</v>
      </c>
      <c r="X58" s="78" t="s">
        <v>62</v>
      </c>
      <c r="Y58" s="78" t="s">
        <v>62</v>
      </c>
      <c r="Z58" s="79" t="s">
        <v>62</v>
      </c>
      <c r="AA58" s="61" t="str">
        <f t="shared" si="26"/>
        <v/>
      </c>
      <c r="AB58" s="27"/>
      <c r="AC58" s="80" t="s">
        <v>62</v>
      </c>
      <c r="AD58" s="85" t="s">
        <v>62</v>
      </c>
      <c r="AE58" s="82" t="s">
        <v>62</v>
      </c>
      <c r="AF58" s="72" t="s">
        <v>62</v>
      </c>
      <c r="AG58" s="72" t="s">
        <v>62</v>
      </c>
      <c r="AH58" s="7" t="s">
        <v>62</v>
      </c>
      <c r="AI58" s="84" t="s">
        <v>62</v>
      </c>
      <c r="AJ58" s="7" t="s">
        <v>62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5"/>
      <c r="BD58" s="62" t="str">
        <f t="shared" si="23"/>
        <v/>
      </c>
      <c r="BE58" s="7"/>
      <c r="BF58" s="7"/>
      <c r="BG58" s="7"/>
      <c r="BI58" s="76" t="s">
        <v>62</v>
      </c>
      <c r="BJ58" s="65">
        <v>199.80368000000001</v>
      </c>
      <c r="BK58" s="77" t="s">
        <v>62</v>
      </c>
      <c r="BL58" s="78" t="s">
        <v>62</v>
      </c>
      <c r="BM58" s="78" t="s">
        <v>62</v>
      </c>
      <c r="BN58" s="78" t="s">
        <v>62</v>
      </c>
      <c r="BO58" s="79" t="s">
        <v>62</v>
      </c>
      <c r="BP58" s="27" t="str">
        <f t="shared" si="27"/>
        <v/>
      </c>
      <c r="BQ58" s="27"/>
      <c r="BR58" s="80" t="s">
        <v>62</v>
      </c>
      <c r="BS58" s="85" t="s">
        <v>62</v>
      </c>
      <c r="BT58" s="82" t="s">
        <v>62</v>
      </c>
      <c r="BU58" s="72">
        <v>0.76661117743882146</v>
      </c>
      <c r="BV58" s="72">
        <v>1.0180502531425317</v>
      </c>
      <c r="BW58" s="7" t="s">
        <v>62</v>
      </c>
      <c r="BX58" s="84" t="s">
        <v>62</v>
      </c>
      <c r="BY58" s="7" t="s">
        <v>62</v>
      </c>
    </row>
    <row r="59" spans="14:77" ht="19.5" thickBot="1" x14ac:dyDescent="0.45">
      <c r="O59" s="62" t="str">
        <f t="shared" si="21"/>
        <v/>
      </c>
      <c r="S59" s="75" t="str">
        <f t="shared" si="25"/>
        <v/>
      </c>
      <c r="T59" s="76" t="s">
        <v>62</v>
      </c>
      <c r="U59" s="90" t="s">
        <v>62</v>
      </c>
      <c r="V59" s="91" t="s">
        <v>62</v>
      </c>
      <c r="W59" s="92" t="s">
        <v>62</v>
      </c>
      <c r="X59" s="92" t="s">
        <v>62</v>
      </c>
      <c r="Y59" s="92" t="s">
        <v>62</v>
      </c>
      <c r="Z59" s="93" t="s">
        <v>62</v>
      </c>
      <c r="AA59" s="61" t="str">
        <f t="shared" si="26"/>
        <v/>
      </c>
      <c r="AB59" s="27"/>
      <c r="AC59" s="94" t="s">
        <v>62</v>
      </c>
      <c r="AD59" s="95" t="s">
        <v>62</v>
      </c>
      <c r="AE59" s="96" t="s">
        <v>62</v>
      </c>
      <c r="AF59" s="72"/>
      <c r="AG59" s="72"/>
      <c r="AH59" s="27"/>
      <c r="AI59" s="98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75"/>
      <c r="BD59" s="62" t="str">
        <f t="shared" si="23"/>
        <v/>
      </c>
      <c r="BE59" s="27"/>
      <c r="BF59" s="27"/>
      <c r="BG59" s="27"/>
      <c r="BI59" s="76" t="s">
        <v>62</v>
      </c>
      <c r="BJ59" s="90" t="s">
        <v>62</v>
      </c>
      <c r="BK59" s="91" t="s">
        <v>62</v>
      </c>
      <c r="BL59" s="92" t="s">
        <v>62</v>
      </c>
      <c r="BM59" s="92" t="s">
        <v>62</v>
      </c>
      <c r="BN59" s="92" t="s">
        <v>62</v>
      </c>
      <c r="BO59" s="93" t="s">
        <v>62</v>
      </c>
      <c r="BP59" s="27" t="str">
        <f t="shared" si="27"/>
        <v/>
      </c>
      <c r="BQ59" s="27"/>
      <c r="BR59" s="94" t="s">
        <v>62</v>
      </c>
      <c r="BS59" s="95" t="s">
        <v>62</v>
      </c>
      <c r="BT59" s="96" t="s">
        <v>62</v>
      </c>
      <c r="BU59" s="72"/>
      <c r="BV59" s="72"/>
      <c r="BW59" s="27"/>
      <c r="BX59" s="98"/>
      <c r="BY59" s="27"/>
    </row>
    <row r="60" spans="14:77" ht="19.5" thickBot="1" x14ac:dyDescent="0.45"/>
    <row r="61" spans="14:77" ht="19.5" thickBot="1" x14ac:dyDescent="0.45">
      <c r="T61" s="56" t="s">
        <v>62</v>
      </c>
      <c r="U61" s="57" t="s">
        <v>62</v>
      </c>
      <c r="V61" s="58" t="s">
        <v>541</v>
      </c>
      <c r="W61" s="59" t="s">
        <v>542</v>
      </c>
      <c r="X61" s="59" t="s">
        <v>543</v>
      </c>
      <c r="Y61" s="59" t="s">
        <v>544</v>
      </c>
      <c r="Z61" s="60" t="s">
        <v>545</v>
      </c>
      <c r="AA61" s="61"/>
      <c r="AB61" s="27"/>
      <c r="AC61" s="27"/>
      <c r="AD61" s="27"/>
      <c r="AE61" s="27"/>
      <c r="AF61" s="27" t="s">
        <v>350</v>
      </c>
      <c r="AG61" s="27"/>
      <c r="AH61" s="27" t="s">
        <v>555</v>
      </c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I61" s="56" t="s">
        <v>62</v>
      </c>
      <c r="BJ61" s="57" t="s">
        <v>62</v>
      </c>
      <c r="BK61" s="58" t="s">
        <v>541</v>
      </c>
      <c r="BL61" s="59" t="s">
        <v>542</v>
      </c>
      <c r="BM61" s="59" t="s">
        <v>543</v>
      </c>
      <c r="BN61" s="59" t="s">
        <v>544</v>
      </c>
      <c r="BO61" s="60" t="s">
        <v>545</v>
      </c>
      <c r="BP61" s="27"/>
      <c r="BQ61" s="27"/>
      <c r="BR61" s="27"/>
      <c r="BS61" s="27"/>
      <c r="BT61" s="27"/>
      <c r="BU61" s="27" t="s">
        <v>405</v>
      </c>
      <c r="BV61" s="27"/>
      <c r="BW61" s="27" t="s">
        <v>556</v>
      </c>
      <c r="BX61" s="27"/>
      <c r="BY61" s="27"/>
    </row>
    <row r="62" spans="14:77" ht="19.5" thickBot="1" x14ac:dyDescent="0.45">
      <c r="N62" t="str">
        <f>+IF(ABS(W62)+ABS(X62)+ABS(Y62)+ABS(Z62)&gt;219%,"F","")</f>
        <v/>
      </c>
      <c r="O62" s="62" t="str">
        <f t="shared" ref="O62:O74" si="28">+IF(W62="","",IF(AND(MAX(W62:Z62)&gt;49%,AF62&gt;84%,AG62&gt;84%,AI62&gt;19%,AJ62&gt;12%,AF62&lt;&gt;""),"F",IF(AND(U62&gt;9.9,MAX(W62:Z62)&gt;25.9%,AG62&gt;99%,AJ62&gt;14%,AF62&lt;&gt;""),"F",IF(AND(V62&gt;34%,AC62&gt;39%,V62&lt;&gt;"",AC62&lt;&gt;"",AF62&lt;&gt;""),"F",IF(AND(U62&gt;4.9,V62&gt;29%,AJ62&lt;7%,AF62&lt;&gt;"",V62&lt;&gt;""),"F",IF(AND(U62&gt;9.9,AJ62&gt;14.9%,SUM(AJ62-(1/U62))&lt;6%,AI62&lt;6%,AI62&gt;1%,AJ62&gt;14.9%),"F",IF(AND(U62&gt;9.9,MAX(W62:Z62)&gt;34.9%,AI62&gt;19%,AH62&gt;14.9%),"F",IF(AND(U62&gt;9.9,AG62&gt;99%,AI62&lt;0,AJ62&gt;15%,MAX(W62:Z62)&gt;4.9%,AF62&lt;&gt;""),"F",IF(AND(U62&gt;2.9,U62&lt;10,W62&gt;39.9%,AI62&gt;27.9%),"F",IF(AND(U62&lt;19.9,U62&gt;3,Z62&gt;26.9%,AC62&gt;11.9%,AC62&lt;&gt;""),"F",IF(AND(AC62&gt;11.9%,U62&gt;3,AJ62&gt;14.9%,AC62&lt;&gt;""),"F",IF(AND(AJ62&lt;10%,AI62&gt;22.9%,U62&gt;3,AC62&lt;&gt;""),"F",IF(AND(AC62&gt;44%,U62&gt;3,AC62&lt;&gt;""),"F","")))))))))))))</f>
        <v/>
      </c>
      <c r="S62" s="63" t="str">
        <f>+IF(AA62="","",IF(AND(MAX(AA62:AD62)&gt;49%,AJ62&gt;84%,AK62&gt;84%,AM62&gt;19%,AN62&gt;12%),"F",IF(AND(Y62&gt;9.9,MAX(AA62:AD62)&gt;25.9%,AK62&gt;99%,AN62&gt;14%),"F",IF(AND(Z62&gt;29%,AG62&gt;39%,Z62&lt;&gt;"",AG62&lt;&gt;""),"TF",IF(AND(Z62&gt;29%,AN62&lt;7%),"TF","")))))</f>
        <v/>
      </c>
      <c r="T62" s="76">
        <v>10</v>
      </c>
      <c r="U62" s="65">
        <v>2.0001839998680015</v>
      </c>
      <c r="V62" s="66">
        <v>0.3999999999999998</v>
      </c>
      <c r="W62" s="67">
        <v>0.39208083289039597</v>
      </c>
      <c r="X62" s="67">
        <v>0.39540017645842446</v>
      </c>
      <c r="Y62" s="67">
        <v>0.38857737323918978</v>
      </c>
      <c r="Z62" s="68">
        <v>0.29961457323187835</v>
      </c>
      <c r="AA62" s="61" t="str">
        <f t="shared" ref="AA62:AA66" si="29">+IF(W62="","",IF(AND(MAX(W62:Z62)&gt;49%,AF62&gt;84%,AG62&gt;84%,AI62&gt;19%,AJ62&gt;12%),"F",IF(AND(U62&gt;9.9,MAX(W62:Z62)&gt;25.9%,AG62&gt;99%,AF62&lt;&gt;"",AJ62&gt;14%),"F",IF(AND(U62&gt;9.9,AJ62&gt;9%,SUM(AJ62-(1/U62))&lt;6%,AI62&lt;6%,AI62&gt;1%,AJ62&gt;9.9%),"F",""))))</f>
        <v/>
      </c>
      <c r="AB62" s="69" t="s">
        <v>62</v>
      </c>
      <c r="AC62" s="70">
        <v>9.5785603226546112E-2</v>
      </c>
      <c r="AD62" s="27"/>
      <c r="AE62" s="71">
        <v>10</v>
      </c>
      <c r="AF62" s="72">
        <v>0.3985515357200119</v>
      </c>
      <c r="AG62" s="72">
        <v>0.26498565854698025</v>
      </c>
      <c r="AH62" s="7" t="s">
        <v>62</v>
      </c>
      <c r="AI62" s="74">
        <v>0.19722454692877633</v>
      </c>
      <c r="AJ62" s="7">
        <v>3.51863009322958E-2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t="str">
        <f>+IF(ABS(BL62)+ABS(BM62)+ABS(BN62)+ABS(BO62)&gt;219%,"F","")</f>
        <v/>
      </c>
      <c r="BD62" s="62" t="str">
        <f t="shared" ref="BD62:BD74" si="30">+IF(BL62="","",IF(AND(MAX(BL62:BO62)&gt;49%,BU62&gt;84%,BV62&gt;84%,BX62&gt;19%,BY62&gt;12%,BU62&lt;&gt;""),"F",IF(AND(BJ62&gt;9.9,MAX(BL62:BO62)&gt;34.9%,BV62&gt;99%,BY62&gt;16.9%,BU62&lt;&gt;""),"F",IF(AND(BK62&gt;34%,BR62&gt;39%,BK62&lt;&gt;"",BR62&lt;&gt;"",BU62&lt;&gt;""),"F",IF(AND(BJ62&gt;4.9,BK62&gt;29%,BY62&lt;7%,BU62&lt;&gt;"",BK62&lt;&gt;""),"F",IF(AND(BJ62&gt;9.9,BY62&gt;14.9%,SUM(BY62-(1/BJ62))&lt;6%,BX62&lt;6%,BX62&gt;1%,BY62&gt;14.9%),"F",IF(AND(BJ62&gt;9.9,MAX(BL62:BO62)&gt;34.9%,BX62&gt;19%,BW62&gt;14.9%),"F",IF(AND(BJ62&gt;9.9,BV62&gt;99%,BX62&lt;0,BY62&gt;15%,MAX(BL62:BO62)&gt;4.9%,BU62&lt;&gt;""),"F",IF(AND(BJ62&gt;2.9,BJ62&lt;10,BL62&gt;39.9%,BX62&gt;27.9%),"F",IF(AND(BJ62&lt;19.9,BJ62&gt;3,BO62&gt;26.9%,BR62&gt;11.9%,BR62&lt;&gt;""),"F",IF(AND(BR62&gt;11.9%,BJ62&gt;3,BY62&gt;14.9%,BR62&lt;&gt;""),"F",IF(AND(BY62&lt;10%,BX62&gt;22.9%,BJ62&gt;3,BR62&lt;&gt;""),"F",IF(AND(BR62&gt;44%,BJ62&gt;3,BR62&lt;&gt;""),"F","")))))))))))))</f>
        <v/>
      </c>
      <c r="BE62" s="7"/>
      <c r="BF62" s="7"/>
      <c r="BG62" s="7"/>
      <c r="BI62" s="76">
        <v>3</v>
      </c>
      <c r="BJ62" s="65">
        <v>1.8000299992350226</v>
      </c>
      <c r="BK62" s="66">
        <v>0.43999999999999984</v>
      </c>
      <c r="BL62" s="67">
        <v>0.24547327431229019</v>
      </c>
      <c r="BM62" s="67">
        <v>0.24023041013988963</v>
      </c>
      <c r="BN62" s="67">
        <v>0.25236345131627413</v>
      </c>
      <c r="BO62" s="68">
        <v>0.25170931241325817</v>
      </c>
      <c r="BP62" s="27" t="str">
        <f t="shared" ref="BP62:BP66" si="31">+IF(BL62="","",IF(AND(MAX(BL62:BO62)&gt;49%,BU62&gt;84%,BV62&gt;84%,BX62&gt;19%,BY62&gt;12%),"F",IF(AND(BJ62&gt;9.9,MAX(BL62:BO62)&gt;25.9%,BV62&gt;99%,BU62&lt;&gt;"",BY62&gt;14%),"F",IF(AND(BJ62&gt;9.9,BY62&gt;9%,SUM(BY62-(1/BJ62))&lt;6%,BX62&lt;6%,BX62&gt;1%,BY62&gt;9.9%),"F",""))))</f>
        <v/>
      </c>
      <c r="BQ62" s="69" t="s">
        <v>62</v>
      </c>
      <c r="BR62" s="70" t="s">
        <v>62</v>
      </c>
      <c r="BS62" s="27"/>
      <c r="BT62" s="71">
        <v>3</v>
      </c>
      <c r="BU62" s="72">
        <v>0.41147669216708821</v>
      </c>
      <c r="BV62" s="72">
        <v>0.25034974131450771</v>
      </c>
      <c r="BW62" s="7" t="s">
        <v>62</v>
      </c>
      <c r="BX62" s="74">
        <v>0.17765287358976678</v>
      </c>
      <c r="BY62" s="7">
        <v>3.9205511886209424E-2</v>
      </c>
    </row>
    <row r="63" spans="14:77" x14ac:dyDescent="0.4">
      <c r="N63" t="str">
        <f>+IF(ABS(W63)+ABS(X63)+ABS(Y63)+ABS(Z63)&gt;219%,"F","")</f>
        <v/>
      </c>
      <c r="O63" s="62" t="str">
        <f t="shared" si="28"/>
        <v/>
      </c>
      <c r="S63" s="75" t="str">
        <f t="shared" ref="S63:S74" si="32">+IF(AA63="","",IF(AND(MAX(AA63:AD63)&gt;49%,AJ63&gt;84%,AK63&gt;84%,AM63&gt;19%,AN63&gt;12%),"F",IF(AND(Y63&gt;9.9,MAX(AA63:AD63)&gt;25.9%,AK63&gt;99%,AN63&gt;14%),"F",IF(AND(Z63&gt;29%,AG63&gt;39%,Z63&lt;&gt;"",AG63&lt;&gt;""),"F",IF(AND(Z63&gt;29%,AN63&lt;7%),"F","")))))</f>
        <v/>
      </c>
      <c r="T63" s="76">
        <v>3</v>
      </c>
      <c r="U63" s="65">
        <v>5.3000399989350315</v>
      </c>
      <c r="V63" s="77" t="s">
        <v>62</v>
      </c>
      <c r="W63" s="78">
        <v>9.4141286031590998E-2</v>
      </c>
      <c r="X63" s="78">
        <v>9.5511095012018293E-2</v>
      </c>
      <c r="Y63" s="78">
        <v>9.5143383823532893E-2</v>
      </c>
      <c r="Z63" s="79">
        <v>0.14952920550179358</v>
      </c>
      <c r="AA63" s="61" t="str">
        <f t="shared" si="29"/>
        <v/>
      </c>
      <c r="AB63" s="27"/>
      <c r="AC63" s="80" t="s">
        <v>62</v>
      </c>
      <c r="AD63" s="81" t="s">
        <v>62</v>
      </c>
      <c r="AE63" s="82" t="s">
        <v>62</v>
      </c>
      <c r="AF63" s="72">
        <v>0.17637210109724413</v>
      </c>
      <c r="AG63" s="72">
        <v>0.76616551950758816</v>
      </c>
      <c r="AH63" s="7">
        <v>8.0507329960829432E-3</v>
      </c>
      <c r="AI63" s="84">
        <v>9.8429223550776768E-2</v>
      </c>
      <c r="AJ63" s="7">
        <v>0.10173580970821926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t="str">
        <f>+IF(ABS(BL63)+ABS(BM63)+ABS(BN63)+ABS(BO63)&gt;219%,"F","")</f>
        <v/>
      </c>
      <c r="BD63" s="62" t="str">
        <f t="shared" si="30"/>
        <v/>
      </c>
      <c r="BE63" s="7"/>
      <c r="BF63" s="7"/>
      <c r="BG63" s="7"/>
      <c r="BI63" s="76">
        <v>1</v>
      </c>
      <c r="BJ63" s="65">
        <v>4.2001849998770009</v>
      </c>
      <c r="BK63" s="77" t="s">
        <v>62</v>
      </c>
      <c r="BL63" s="78">
        <v>0.26921606929373898</v>
      </c>
      <c r="BM63" s="78">
        <v>0.27615538819551011</v>
      </c>
      <c r="BN63" s="78">
        <v>0.25947226145944163</v>
      </c>
      <c r="BO63" s="79">
        <v>0.25885622446473494</v>
      </c>
      <c r="BP63" s="27" t="str">
        <f t="shared" si="31"/>
        <v/>
      </c>
      <c r="BQ63" s="27"/>
      <c r="BR63" s="80" t="s">
        <v>62</v>
      </c>
      <c r="BS63" s="81" t="s">
        <v>62</v>
      </c>
      <c r="BT63" s="82" t="s">
        <v>62</v>
      </c>
      <c r="BU63" s="72">
        <v>0.48856874596132954</v>
      </c>
      <c r="BV63" s="72">
        <v>0.66263488208115473</v>
      </c>
      <c r="BW63" s="7">
        <v>1.5170549589828219E-2</v>
      </c>
      <c r="BX63" s="84">
        <v>0.18269706306001421</v>
      </c>
      <c r="BY63" s="7">
        <v>0.1037705875358307</v>
      </c>
    </row>
    <row r="64" spans="14:77" x14ac:dyDescent="0.4">
      <c r="N64" t="str">
        <f>+IF(ABS(W64)+ABS(X64)+ABS(Y64)+ABS(Z64)&gt;219%,"F","")</f>
        <v/>
      </c>
      <c r="O64" s="62" t="str">
        <f t="shared" si="28"/>
        <v/>
      </c>
      <c r="S64" s="75" t="str">
        <f t="shared" si="32"/>
        <v/>
      </c>
      <c r="T64" s="76">
        <v>4</v>
      </c>
      <c r="U64" s="65">
        <v>5.4001989994560216</v>
      </c>
      <c r="V64" s="77" t="s">
        <v>62</v>
      </c>
      <c r="W64" s="78">
        <v>1.3639544203276264E-2</v>
      </c>
      <c r="X64" s="78">
        <v>9.74126822428871E-3</v>
      </c>
      <c r="Y64" s="78">
        <v>5.5421540571681319E-3</v>
      </c>
      <c r="Z64" s="79">
        <v>-5.9644030940899151E-2</v>
      </c>
      <c r="AA64" s="61" t="str">
        <f t="shared" si="29"/>
        <v/>
      </c>
      <c r="AB64" s="27"/>
      <c r="AC64" s="80" t="s">
        <v>62</v>
      </c>
      <c r="AD64" s="85" t="s">
        <v>62</v>
      </c>
      <c r="AE64" s="82" t="s">
        <v>62</v>
      </c>
      <c r="AF64" s="72">
        <v>-2.1574055520858726E-2</v>
      </c>
      <c r="AG64" s="72">
        <v>0.64253227649174249</v>
      </c>
      <c r="AH64" s="7">
        <v>1.3724677000165886E-2</v>
      </c>
      <c r="AI64" s="84">
        <v>-3.9261331157683377E-2</v>
      </c>
      <c r="AJ64" s="7">
        <v>8.5319085430214825E-2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t="str">
        <f>+IF(ABS(BL64)+ABS(BM64)+ABS(BN64)+ABS(BO64)&gt;219%,"F","")</f>
        <v/>
      </c>
      <c r="BD64" s="62" t="str">
        <f t="shared" si="30"/>
        <v/>
      </c>
      <c r="BE64" s="7"/>
      <c r="BF64" s="7"/>
      <c r="BG64" s="7"/>
      <c r="BI64" s="76">
        <v>7</v>
      </c>
      <c r="BJ64" s="65">
        <v>7.0004100000000005</v>
      </c>
      <c r="BK64" s="77" t="s">
        <v>62</v>
      </c>
      <c r="BL64" s="78">
        <v>3.121004360662866E-2</v>
      </c>
      <c r="BM64" s="78">
        <v>2.4508416363431491E-2</v>
      </c>
      <c r="BN64" s="78">
        <v>2.0204317820646443E-2</v>
      </c>
      <c r="BO64" s="79">
        <v>1.7894173491841772E-2</v>
      </c>
      <c r="BP64" s="27" t="str">
        <f t="shared" si="31"/>
        <v/>
      </c>
      <c r="BQ64" s="27"/>
      <c r="BR64" s="80" t="s">
        <v>62</v>
      </c>
      <c r="BS64" s="85" t="s">
        <v>62</v>
      </c>
      <c r="BT64" s="82" t="s">
        <v>62</v>
      </c>
      <c r="BU64" s="72">
        <v>7.6593437529408656E-2</v>
      </c>
      <c r="BV64" s="72">
        <v>0.65614497829296636</v>
      </c>
      <c r="BW64" s="7">
        <v>5.044256232788169E-2</v>
      </c>
      <c r="BX64" s="84">
        <v>1.2629454631063852E-2</v>
      </c>
      <c r="BY64" s="7">
        <v>0.10275424935720032</v>
      </c>
    </row>
    <row r="65" spans="14:77" x14ac:dyDescent="0.4">
      <c r="O65" s="62" t="str">
        <f>+IF(W65="","",IF(AND(MAX(W65:Z65)&gt;49%,AF65&gt;84%,AG65&gt;84%,AI65&gt;19%,AJ65&gt;12%,AF65&lt;&gt;""),"F",IF(AND(U65&gt;9.9,MAX(W65:Z65)&gt;25.9%,AG65&gt;99%,AJ65&gt;14%,AF65&lt;&gt;""),"F",IF(AND(V65&gt;34%,AC65&gt;39%,V65&lt;&gt;"",AC65&lt;&gt;"",AF65&lt;&gt;""),"F",IF(AND(U65&gt;4.9,V65&gt;29%,AJ65&lt;7%,AF65&lt;&gt;"",V65&lt;&gt;""),"F",IF(AND(U65&gt;9.9,AJ65&gt;14.9%,SUM(AJ65-(1/U65))&lt;6%,AI65&lt;6%,AI65&gt;1%,AJ65&gt;14.9%),"F",IF(AND(U65&gt;9.9,MAX(W65:Z65)&gt;34.9%,AI65&gt;19%,AH65&gt;14.9%),"F",IF(AND(U65&gt;9.9,AG65&gt;99%,AI65&lt;0,AJ65&gt;15%,MAX(W65:Z65)&gt;4.9%,AF65&lt;&gt;""),"F",IF(AND(U65&gt;2.9,U65&lt;10,W65&gt;39.9%,AI65&gt;27.9%),"F",IF(AND(U65&lt;19.9,U65&gt;3,Z65&gt;26.9%,AC65&gt;11.9%,AC65&lt;&gt;""),"F",IF(AND(AC65&gt;11.9%,U65&gt;3,AJ65&gt;14.9%,AC65&lt;&gt;""),"F",IF(AND(AJ65&lt;10%,AI65&gt;22.9%,U65&gt;3,AC65&lt;&gt;""),"F",IF(AND(AC65&gt;44%,U65&gt;3,AC65&lt;&gt;""),"F","")))))))))))))</f>
        <v>F</v>
      </c>
      <c r="S65" s="75" t="str">
        <f t="shared" si="32"/>
        <v/>
      </c>
      <c r="T65" s="76">
        <v>8</v>
      </c>
      <c r="U65" s="65">
        <v>5.6004999999999994</v>
      </c>
      <c r="V65" s="77" t="s">
        <v>62</v>
      </c>
      <c r="W65" s="78">
        <v>0.24011097801651804</v>
      </c>
      <c r="X65" s="78">
        <v>0.2406222382470854</v>
      </c>
      <c r="Y65" s="78">
        <v>0.25081859602511741</v>
      </c>
      <c r="Z65" s="79">
        <v>0.35282393558185643</v>
      </c>
      <c r="AA65" s="61" t="str">
        <f>+IF(W65="","",IF(AND(MAX(W65:Z65)&gt;49%,AF65&gt;84%,AG65&gt;84%,AI65&gt;19%,AJ65&gt;12%),"F",IF(AND(U65&gt;9.9,MAX(W65:Z65)&gt;25.9%,AG65&gt;99%,AF65&lt;&gt;"",AJ65&gt;14%),"F",IF(AND(U65&gt;9.9,AJ65&gt;9%,SUM(AJ65-(1/U65))&lt;6%,AI65&lt;6%,AI65&gt;1%,AJ65&gt;9.9%),"F",""))))</f>
        <v/>
      </c>
      <c r="AB65" s="27"/>
      <c r="AC65" s="80">
        <v>0.11271295756533839</v>
      </c>
      <c r="AD65" s="85" t="s">
        <v>62</v>
      </c>
      <c r="AE65" s="82" t="s">
        <v>62</v>
      </c>
      <c r="AF65" s="72">
        <v>0.46507633205881238</v>
      </c>
      <c r="AG65" s="72">
        <v>0.69505724067563823</v>
      </c>
      <c r="AH65" s="7">
        <v>-1.1381607717192432E-4</v>
      </c>
      <c r="AI65" s="84">
        <v>0.23225018759987226</v>
      </c>
      <c r="AJ65" s="7">
        <v>9.2293648530598418E-2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5"/>
      <c r="BD65" s="62" t="str">
        <f t="shared" si="30"/>
        <v/>
      </c>
      <c r="BE65" s="7"/>
      <c r="BF65" s="7"/>
      <c r="BG65" s="7"/>
      <c r="BI65" s="76">
        <v>5</v>
      </c>
      <c r="BJ65" s="65">
        <v>8.3002159985150747</v>
      </c>
      <c r="BK65" s="77" t="s">
        <v>62</v>
      </c>
      <c r="BL65" s="78">
        <v>4.9060759136334377E-2</v>
      </c>
      <c r="BM65" s="78">
        <v>5.1798015720626776E-2</v>
      </c>
      <c r="BN65" s="78">
        <v>1.5707531148413351E-2</v>
      </c>
      <c r="BO65" s="79">
        <v>1.9049814162247731E-2</v>
      </c>
      <c r="BP65" s="27" t="str">
        <f>+IF(BL65="","",IF(AND(MAX(BL65:BO65)&gt;49%,BU65&gt;84%,BV65&gt;84%,BX65&gt;19%,BY65&gt;12%),"F",IF(AND(BJ65&gt;9.9,MAX(BL65:BO65)&gt;25.9%,BV65&gt;99%,BU65&lt;&gt;"",BY65&gt;14%),"F",IF(AND(BJ65&gt;9.9,BY65&gt;9%,SUM(BY65-(1/BJ65))&lt;6%,BX65&lt;6%,BX65&gt;1%,BY65&gt;9.9%),"F",""))))</f>
        <v/>
      </c>
      <c r="BQ65" s="27"/>
      <c r="BR65" s="80" t="s">
        <v>62</v>
      </c>
      <c r="BS65" s="85" t="s">
        <v>62</v>
      </c>
      <c r="BT65" s="82" t="s">
        <v>62</v>
      </c>
      <c r="BU65" s="72">
        <v>-1.7023799535868956E-2</v>
      </c>
      <c r="BV65" s="72">
        <v>0.74443799550127454</v>
      </c>
      <c r="BW65" s="7">
        <v>6.3457065585402816E-2</v>
      </c>
      <c r="BX65" s="84">
        <v>1.3445089475744354E-2</v>
      </c>
      <c r="BY65" s="7">
        <v>0.11658119767939146</v>
      </c>
    </row>
    <row r="66" spans="14:77" x14ac:dyDescent="0.4">
      <c r="O66" s="62" t="str">
        <f t="shared" si="28"/>
        <v/>
      </c>
      <c r="S66" s="75" t="str">
        <f t="shared" si="32"/>
        <v/>
      </c>
      <c r="T66" s="76">
        <v>12</v>
      </c>
      <c r="U66" s="65">
        <v>10.900840000000001</v>
      </c>
      <c r="V66" s="77" t="s">
        <v>62</v>
      </c>
      <c r="W66" s="78">
        <v>-1.3995088134419874E-2</v>
      </c>
      <c r="X66" s="78">
        <v>-1.5876549346484813E-2</v>
      </c>
      <c r="Y66" s="78">
        <v>-1.068399252327222E-2</v>
      </c>
      <c r="Z66" s="79">
        <v>-4.8399018718090006E-3</v>
      </c>
      <c r="AA66" s="61" t="str">
        <f t="shared" si="29"/>
        <v/>
      </c>
      <c r="AB66" s="27"/>
      <c r="AC66" s="80" t="s">
        <v>62</v>
      </c>
      <c r="AD66" s="85" t="s">
        <v>62</v>
      </c>
      <c r="AE66" s="82" t="s">
        <v>62</v>
      </c>
      <c r="AF66" s="72">
        <v>0.32316363602039266</v>
      </c>
      <c r="AG66" s="72">
        <v>0.83332546304030142</v>
      </c>
      <c r="AH66" s="7">
        <v>1.4883048494836251E-2</v>
      </c>
      <c r="AI66" s="84">
        <v>-3.1859179730504006E-3</v>
      </c>
      <c r="AJ66" s="7">
        <v>0.11065368849719182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5"/>
      <c r="BD66" s="62" t="str">
        <f t="shared" si="30"/>
        <v/>
      </c>
      <c r="BE66" s="7"/>
      <c r="BF66" s="7"/>
      <c r="BG66" s="7"/>
      <c r="BI66" s="76">
        <v>6</v>
      </c>
      <c r="BJ66" s="65">
        <v>9.1002049983320976</v>
      </c>
      <c r="BK66" s="77" t="s">
        <v>62</v>
      </c>
      <c r="BL66" s="78">
        <v>0.1029762713009983</v>
      </c>
      <c r="BM66" s="78">
        <v>0.10547948552976806</v>
      </c>
      <c r="BN66" s="78">
        <v>0.16003174415061205</v>
      </c>
      <c r="BO66" s="79">
        <v>0.16037053596964604</v>
      </c>
      <c r="BP66" s="27" t="str">
        <f t="shared" si="31"/>
        <v/>
      </c>
      <c r="BQ66" s="27"/>
      <c r="BR66" s="80" t="s">
        <v>62</v>
      </c>
      <c r="BS66" s="85" t="s">
        <v>62</v>
      </c>
      <c r="BT66" s="82" t="s">
        <v>62</v>
      </c>
      <c r="BU66" s="72">
        <v>0.69095156180525619</v>
      </c>
      <c r="BV66" s="72">
        <v>0.84888235526219913</v>
      </c>
      <c r="BW66" s="7">
        <v>1.9274080809611821E-2</v>
      </c>
      <c r="BX66" s="84">
        <v>0.11318725668505705</v>
      </c>
      <c r="BY66" s="7">
        <v>0.13293749414110931</v>
      </c>
    </row>
    <row r="67" spans="14:77" x14ac:dyDescent="0.4">
      <c r="O67" s="62" t="str">
        <f t="shared" si="28"/>
        <v/>
      </c>
      <c r="S67" s="75" t="str">
        <f t="shared" si="32"/>
        <v/>
      </c>
      <c r="T67" s="76">
        <v>11</v>
      </c>
      <c r="U67" s="65">
        <v>15.600759999999999</v>
      </c>
      <c r="V67" s="77" t="s">
        <v>62</v>
      </c>
      <c r="W67" s="78">
        <v>0.22895377953339252</v>
      </c>
      <c r="X67" s="78">
        <v>0.22937579401629291</v>
      </c>
      <c r="Y67" s="78">
        <v>0.214023367429896</v>
      </c>
      <c r="Z67" s="79">
        <v>0.21220866453217851</v>
      </c>
      <c r="AA67" s="61" t="str">
        <f>+IF(W67="","",IF(AND(MAX(W67:Z67)&gt;49%,AF67&gt;84%,AG67&gt;84%,AI67&gt;19%,AJ67&gt;12%),"F",IF(AND(U67&gt;9.9,MAX(W67:Z67)&gt;25.9%,AG67&gt;99%,AF67&lt;&gt;"",AJ67&gt;14%),"F",IF(AND(U67&gt;9.9,AJ67&gt;9%,SUM(AJ67-(1/U67))&lt;6%,AI67&lt;6%,AI67&gt;1%,AJ67&gt;9.9%),"F",""))))</f>
        <v/>
      </c>
      <c r="AB67" s="27"/>
      <c r="AC67" s="80" t="s">
        <v>62</v>
      </c>
      <c r="AD67" s="85" t="s">
        <v>62</v>
      </c>
      <c r="AE67" s="82" t="s">
        <v>62</v>
      </c>
      <c r="AF67" s="72">
        <v>0.68751422038367138</v>
      </c>
      <c r="AG67" s="72">
        <v>0.87636946900191071</v>
      </c>
      <c r="AH67" s="7">
        <v>2.4576863473213528E-2</v>
      </c>
      <c r="AI67" s="84">
        <v>0.1396886582159968</v>
      </c>
      <c r="AJ67" s="7">
        <v>0.11636931611040545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5"/>
      <c r="BD67" s="62" t="str">
        <f t="shared" si="30"/>
        <v/>
      </c>
      <c r="BE67" s="7"/>
      <c r="BF67" s="7"/>
      <c r="BG67" s="7"/>
      <c r="BI67" s="76">
        <v>4</v>
      </c>
      <c r="BJ67" s="65">
        <v>18.700599998616056</v>
      </c>
      <c r="BK67" s="77" t="s">
        <v>62</v>
      </c>
      <c r="BL67" s="78">
        <v>0.17588721851297542</v>
      </c>
      <c r="BM67" s="78">
        <v>0.17602207690438423</v>
      </c>
      <c r="BN67" s="78">
        <v>6.0830538010911844E-2</v>
      </c>
      <c r="BO67" s="79">
        <v>6.0669755111302209E-2</v>
      </c>
      <c r="BP67" s="27" t="str">
        <f>+IF(BL67="","",IF(AND(MAX(BL67:BO67)&gt;49%,BU67&gt;84%,BV67&gt;84%,BX67&gt;19%,BY67&gt;12%),"F",IF(AND(BJ67&gt;9.9,MAX(BL67:BO67)&gt;25.9%,BV67&gt;99%,BU67&lt;&gt;"",BY67&gt;14%),"F",IF(AND(BJ67&gt;9.9,BY67&gt;9%,SUM(BY67-(1/BJ67))&lt;6%,BX67&lt;6%,BX67&gt;1%,BY67&gt;9.9%),"F",""))))</f>
        <v/>
      </c>
      <c r="BQ67" s="27"/>
      <c r="BR67" s="80" t="s">
        <v>62</v>
      </c>
      <c r="BS67" s="85" t="s">
        <v>62</v>
      </c>
      <c r="BT67" s="82" t="s">
        <v>62</v>
      </c>
      <c r="BU67" s="72">
        <v>0.14498896524776944</v>
      </c>
      <c r="BV67" s="72">
        <v>0.74639120956658611</v>
      </c>
      <c r="BW67" s="7">
        <v>3.1078193672488034E-2</v>
      </c>
      <c r="BX67" s="84">
        <v>4.2819855301239801E-2</v>
      </c>
      <c r="BY67" s="7">
        <v>0.11688707679415229</v>
      </c>
    </row>
    <row r="68" spans="14:77" x14ac:dyDescent="0.4">
      <c r="O68" s="62" t="str">
        <f t="shared" si="28"/>
        <v/>
      </c>
      <c r="S68" s="75" t="str">
        <f>+IF(AA68="","",IF(AND(MAX(AA68:AD68)&gt;49%,AJ68&gt;84%,AK68&gt;84%,AM68&gt;19%,AN68&gt;12%),"F",IF(AND(Y68&gt;9.9,MAX(AA68:AD68)&gt;25.9%,AK68&gt;99%,AN68&gt;14%),"F",IF(AND(Z68&gt;29%,AG68&gt;39%,Z68&lt;&gt;"",AG68&lt;&gt;""),"F",IF(AND(Z68&gt;29%,AN68&lt;7%),"F","")))))</f>
        <v/>
      </c>
      <c r="T68" s="76">
        <v>6</v>
      </c>
      <c r="U68" s="65">
        <v>43.60068599407235</v>
      </c>
      <c r="V68" s="77" t="s">
        <v>62</v>
      </c>
      <c r="W68" s="78">
        <v>-2.0482022598823525E-3</v>
      </c>
      <c r="X68" s="78">
        <v>-2.2771050818040754E-3</v>
      </c>
      <c r="Y68" s="78">
        <v>8.0155710661626437E-4</v>
      </c>
      <c r="Z68" s="79">
        <v>-4.9082475215954467E-3</v>
      </c>
      <c r="AA68" s="61" t="str">
        <f t="shared" ref="AA68:AA74" si="33">+IF(W68="","",IF(AND(MAX(W68:Z68)&gt;49%,AF68&gt;84%,AG68&gt;84%,AI68&gt;19%,AJ68&gt;12%),"F",IF(AND(U68&gt;9.9,MAX(W68:Z68)&gt;25.9%,AG68&gt;99%,AF68&lt;&gt;"",AJ68&gt;14%),"F",IF(AND(U68&gt;9.9,AJ68&gt;9%,SUM(AJ68-(1/U68))&lt;6%,AI68&lt;6%,AI68&gt;1%,AJ68&gt;9.9%),"F",""))))</f>
        <v/>
      </c>
      <c r="AB68" s="27"/>
      <c r="AC68" s="80" t="s">
        <v>62</v>
      </c>
      <c r="AD68" s="85" t="s">
        <v>62</v>
      </c>
      <c r="AE68" s="82" t="s">
        <v>62</v>
      </c>
      <c r="AF68" s="72">
        <v>0.35398217000653265</v>
      </c>
      <c r="AG68" s="72">
        <v>1.037065658228276</v>
      </c>
      <c r="AH68" s="7">
        <v>1.4540339262303758E-2</v>
      </c>
      <c r="AI68" s="84">
        <v>-3.2309072393210125E-3</v>
      </c>
      <c r="AJ68" s="7">
        <v>0.13770746891383187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5"/>
      <c r="BD68" s="62" t="str">
        <f t="shared" si="30"/>
        <v/>
      </c>
      <c r="BE68" s="7"/>
      <c r="BF68" s="7"/>
      <c r="BG68" s="7"/>
      <c r="BI68" s="76">
        <v>2</v>
      </c>
      <c r="BJ68" s="65">
        <v>32.50083099905202</v>
      </c>
      <c r="BK68" s="77" t="s">
        <v>62</v>
      </c>
      <c r="BL68" s="78">
        <v>0.2252304976512895</v>
      </c>
      <c r="BM68" s="78">
        <v>0.22685338619307341</v>
      </c>
      <c r="BN68" s="78">
        <v>0.10519229260885994</v>
      </c>
      <c r="BO68" s="79">
        <v>0.10537009518388954</v>
      </c>
      <c r="BP68" s="27" t="str">
        <f t="shared" ref="BP68:BP74" si="34">+IF(BL68="","",IF(AND(MAX(BL68:BO68)&gt;49%,BU68&gt;84%,BV68&gt;84%,BX68&gt;19%,BY68&gt;12%),"F",IF(AND(BJ68&gt;9.9,MAX(BL68:BO68)&gt;25.9%,BV68&gt;99%,BU68&lt;&gt;"",BY68&gt;14%),"F",IF(AND(BJ68&gt;9.9,BY68&gt;9%,SUM(BY68-(1/BJ68))&lt;6%,BX68&lt;6%,BX68&gt;1%,BY68&gt;9.9%),"F",""))))</f>
        <v/>
      </c>
      <c r="BQ68" s="27"/>
      <c r="BR68" s="80" t="s">
        <v>62</v>
      </c>
      <c r="BS68" s="85" t="s">
        <v>62</v>
      </c>
      <c r="BT68" s="82" t="s">
        <v>62</v>
      </c>
      <c r="BU68" s="72">
        <v>0.71848945379634921</v>
      </c>
      <c r="BV68" s="72">
        <v>1.1453418423969237</v>
      </c>
      <c r="BW68" s="7">
        <v>2.1017509030143641E-2</v>
      </c>
      <c r="BX68" s="84">
        <v>7.4368723271992968E-2</v>
      </c>
      <c r="BY68" s="7">
        <v>0.1793639289583058</v>
      </c>
    </row>
    <row r="69" spans="14:77" x14ac:dyDescent="0.4">
      <c r="O69" s="62" t="str">
        <f t="shared" si="28"/>
        <v/>
      </c>
      <c r="S69" s="75" t="str">
        <f t="shared" si="32"/>
        <v/>
      </c>
      <c r="T69" s="76">
        <v>9</v>
      </c>
      <c r="U69" s="65">
        <v>52.201540000000001</v>
      </c>
      <c r="V69" s="77" t="s">
        <v>62</v>
      </c>
      <c r="W69" s="78">
        <v>3.8448049809455202E-2</v>
      </c>
      <c r="X69" s="78">
        <v>3.8982575204372948E-2</v>
      </c>
      <c r="Y69" s="78">
        <v>5.0266637718410362E-2</v>
      </c>
      <c r="Z69" s="79">
        <v>4.9970273385355153E-2</v>
      </c>
      <c r="AA69" s="61" t="str">
        <f t="shared" si="33"/>
        <v/>
      </c>
      <c r="AB69" s="14"/>
      <c r="AC69" s="80" t="s">
        <v>62</v>
      </c>
      <c r="AD69" s="85" t="s">
        <v>62</v>
      </c>
      <c r="AE69" s="82" t="s">
        <v>62</v>
      </c>
      <c r="AF69" s="72">
        <v>0.52772178119447943</v>
      </c>
      <c r="AG69" s="72">
        <v>0.90923602069841303</v>
      </c>
      <c r="AH69" s="7">
        <v>1.6578314135313438E-2</v>
      </c>
      <c r="AI69" s="84">
        <v>3.2893475180549636E-2</v>
      </c>
      <c r="AJ69" s="7">
        <v>0.12073352353559694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5"/>
      <c r="BD69" s="62" t="str">
        <f>+IF(BL69="","",IF(AND(MAX(BL69:BO69)&gt;49%,BU69&gt;84%,BV69&gt;84%,BX69&gt;19%,BY69&gt;12%,BU69&lt;&gt;""),"F",IF(AND(BJ69&gt;9.9,MAX(BL69:BO69)&gt;34.9%,BV69&gt;99%,BY69&gt;16.9%,BU69&lt;&gt;""),"F",IF(AND(BK69&gt;34%,BR69&gt;39%,BK69&lt;&gt;"",BR69&lt;&gt;"",BU69&lt;&gt;""),"F",IF(AND(BJ69&gt;4.9,BK69&gt;29%,BY69&lt;7%,BU69&lt;&gt;"",BK69&lt;&gt;""),"F",IF(AND(BJ69&gt;9.9,BY69&gt;14.9%,SUM(BY69-(1/BJ69))&lt;6%,BX69&lt;6%,BX69&gt;1%,BY69&gt;14.9%),"F",IF(AND(BJ69&gt;9.9,MAX(BL69:BO69)&gt;34.9%,BX69&gt;19%,BW69&gt;14.9%),"F",IF(AND(BJ69&gt;9.9,BV69&gt;99%,BX69&lt;0,BY69&gt;15%,MAX(BL69:BO69)&gt;4.9%,BU69&lt;&gt;""),"F",IF(AND(BJ69&gt;2.9,BJ69&lt;10,BL69&gt;39.9%,BX69&gt;27.9%),"F",IF(AND(BJ69&lt;19.9,BJ69&gt;3,BO69&gt;26.9%,BR69&gt;11.9%,BR69&lt;&gt;""),"F",IF(AND(BR69&gt;11.9%,BJ69&gt;3,BY69&gt;14.9%,BR69&lt;&gt;""),"F",IF(AND(BY69&lt;10%,BX69&gt;22.9%,BJ69&gt;3,BR69&lt;&gt;""),"F",IF(AND(BR69&gt;44%,BJ69&gt;3,BR69&lt;&gt;""),"F","")))))))))))))</f>
        <v/>
      </c>
      <c r="BE69" s="7"/>
      <c r="BF69" s="7"/>
      <c r="BG69" s="7"/>
      <c r="BI69" s="76">
        <v>8</v>
      </c>
      <c r="BJ69" s="65">
        <v>35.200950000000006</v>
      </c>
      <c r="BK69" s="77" t="s">
        <v>62</v>
      </c>
      <c r="BL69" s="78">
        <v>-9.9054133814255263E-2</v>
      </c>
      <c r="BM69" s="78">
        <v>-0.10104717904668371</v>
      </c>
      <c r="BN69" s="78">
        <v>0.12619786348484061</v>
      </c>
      <c r="BO69" s="79">
        <v>0.12608008920307975</v>
      </c>
      <c r="BP69" s="27" t="str">
        <f t="shared" si="34"/>
        <v/>
      </c>
      <c r="BQ69" s="14"/>
      <c r="BR69" s="80" t="s">
        <v>62</v>
      </c>
      <c r="BS69" s="85" t="s">
        <v>62</v>
      </c>
      <c r="BT69" s="82" t="s">
        <v>62</v>
      </c>
      <c r="BU69" s="72" t="s">
        <v>62</v>
      </c>
      <c r="BV69" s="72">
        <v>0.62188376998479333</v>
      </c>
      <c r="BW69" s="7">
        <v>2.254409276632631E-2</v>
      </c>
      <c r="BX69" s="84">
        <v>8.8985544216207788E-2</v>
      </c>
      <c r="BY69" s="7">
        <v>9.7388842536689516E-2</v>
      </c>
    </row>
    <row r="70" spans="14:77" x14ac:dyDescent="0.4">
      <c r="O70" s="62" t="str">
        <f t="shared" si="28"/>
        <v/>
      </c>
      <c r="S70" s="75" t="str">
        <f t="shared" si="32"/>
        <v/>
      </c>
      <c r="T70" s="76">
        <v>1</v>
      </c>
      <c r="U70" s="65">
        <v>79.30131599926699</v>
      </c>
      <c r="V70" s="77" t="s">
        <v>62</v>
      </c>
      <c r="W70" s="78">
        <v>8.6688199096731731E-3</v>
      </c>
      <c r="X70" s="78">
        <v>8.520507265806233E-3</v>
      </c>
      <c r="Y70" s="78">
        <v>5.5109231233412895E-3</v>
      </c>
      <c r="Z70" s="79">
        <v>5.2455281012415969E-3</v>
      </c>
      <c r="AA70" s="61" t="str">
        <f t="shared" si="33"/>
        <v/>
      </c>
      <c r="AB70" s="27"/>
      <c r="AC70" s="80" t="s">
        <v>62</v>
      </c>
      <c r="AD70" s="85" t="s">
        <v>62</v>
      </c>
      <c r="AE70" s="82" t="s">
        <v>62</v>
      </c>
      <c r="AF70" s="72">
        <v>0.61294965834006265</v>
      </c>
      <c r="AG70" s="72">
        <v>0.75310197709074322</v>
      </c>
      <c r="AH70" s="7">
        <v>1.0652441059736452E-2</v>
      </c>
      <c r="AI70" s="84">
        <v>3.4529258440605948E-3</v>
      </c>
      <c r="AJ70" s="7">
        <v>0.10000115834164569</v>
      </c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5"/>
      <c r="BD70" s="62" t="str">
        <f t="shared" si="30"/>
        <v/>
      </c>
      <c r="BE70" s="7"/>
      <c r="BF70" s="7"/>
      <c r="BG70" s="7"/>
      <c r="BI70" s="76" t="s">
        <v>62</v>
      </c>
      <c r="BJ70" s="65" t="s">
        <v>62</v>
      </c>
      <c r="BK70" s="77" t="s">
        <v>62</v>
      </c>
      <c r="BL70" s="78" t="s">
        <v>62</v>
      </c>
      <c r="BM70" s="78" t="s">
        <v>62</v>
      </c>
      <c r="BN70" s="78" t="s">
        <v>62</v>
      </c>
      <c r="BO70" s="79" t="s">
        <v>62</v>
      </c>
      <c r="BP70" s="27" t="str">
        <f t="shared" si="34"/>
        <v/>
      </c>
      <c r="BQ70" s="27"/>
      <c r="BR70" s="80" t="s">
        <v>62</v>
      </c>
      <c r="BS70" s="85" t="s">
        <v>62</v>
      </c>
      <c r="BT70" s="82" t="s">
        <v>62</v>
      </c>
      <c r="BU70" s="72" t="s">
        <v>62</v>
      </c>
      <c r="BV70" s="72" t="s">
        <v>62</v>
      </c>
      <c r="BW70" s="7" t="s">
        <v>62</v>
      </c>
      <c r="BX70" s="84" t="s">
        <v>62</v>
      </c>
      <c r="BY70" s="7" t="s">
        <v>62</v>
      </c>
    </row>
    <row r="71" spans="14:77" x14ac:dyDescent="0.4">
      <c r="O71" s="62" t="str">
        <f t="shared" si="28"/>
        <v/>
      </c>
      <c r="S71" s="75" t="str">
        <f t="shared" si="32"/>
        <v/>
      </c>
      <c r="T71" s="76" t="s">
        <v>62</v>
      </c>
      <c r="U71" s="65">
        <v>128.80383000000003</v>
      </c>
      <c r="V71" s="77" t="s">
        <v>62</v>
      </c>
      <c r="W71" s="78" t="s">
        <v>62</v>
      </c>
      <c r="X71" s="78" t="s">
        <v>62</v>
      </c>
      <c r="Y71" s="78" t="s">
        <v>62</v>
      </c>
      <c r="Z71" s="79" t="s">
        <v>62</v>
      </c>
      <c r="AA71" s="61" t="str">
        <f t="shared" si="33"/>
        <v/>
      </c>
      <c r="AB71" s="89"/>
      <c r="AC71" s="80" t="s">
        <v>62</v>
      </c>
      <c r="AD71" s="85" t="s">
        <v>62</v>
      </c>
      <c r="AE71" s="82" t="s">
        <v>62</v>
      </c>
      <c r="AF71" s="72">
        <v>0.44316642935265094</v>
      </c>
      <c r="AG71" s="72">
        <v>0.75309325369795477</v>
      </c>
      <c r="AH71" s="7" t="s">
        <v>62</v>
      </c>
      <c r="AI71" s="84" t="s">
        <v>62</v>
      </c>
      <c r="AJ71" s="7" t="s">
        <v>62</v>
      </c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5"/>
      <c r="BD71" s="62" t="str">
        <f t="shared" si="30"/>
        <v/>
      </c>
      <c r="BE71" s="7"/>
      <c r="BF71" s="7"/>
      <c r="BG71" s="7"/>
      <c r="BI71" s="76" t="s">
        <v>62</v>
      </c>
      <c r="BJ71" s="65" t="s">
        <v>62</v>
      </c>
      <c r="BK71" s="77" t="s">
        <v>62</v>
      </c>
      <c r="BL71" s="78" t="s">
        <v>62</v>
      </c>
      <c r="BM71" s="78" t="s">
        <v>62</v>
      </c>
      <c r="BN71" s="78" t="s">
        <v>62</v>
      </c>
      <c r="BO71" s="79" t="s">
        <v>62</v>
      </c>
      <c r="BP71" s="27" t="str">
        <f t="shared" si="34"/>
        <v/>
      </c>
      <c r="BQ71" s="89"/>
      <c r="BR71" s="80" t="s">
        <v>62</v>
      </c>
      <c r="BS71" s="85" t="s">
        <v>62</v>
      </c>
      <c r="BT71" s="82" t="s">
        <v>62</v>
      </c>
      <c r="BU71" s="72" t="s">
        <v>62</v>
      </c>
      <c r="BV71" s="72" t="s">
        <v>62</v>
      </c>
      <c r="BW71" s="7" t="s">
        <v>62</v>
      </c>
      <c r="BX71" s="84" t="s">
        <v>62</v>
      </c>
      <c r="BY71" s="7" t="s">
        <v>62</v>
      </c>
    </row>
    <row r="72" spans="14:77" x14ac:dyDescent="0.4">
      <c r="O72" s="62" t="str">
        <f t="shared" si="28"/>
        <v/>
      </c>
      <c r="S72" s="75" t="str">
        <f t="shared" si="32"/>
        <v/>
      </c>
      <c r="T72" s="76" t="s">
        <v>62</v>
      </c>
      <c r="U72" s="65">
        <v>202.50206699773204</v>
      </c>
      <c r="V72" s="77" t="s">
        <v>62</v>
      </c>
      <c r="W72" s="78" t="s">
        <v>62</v>
      </c>
      <c r="X72" s="78" t="s">
        <v>62</v>
      </c>
      <c r="Y72" s="78" t="s">
        <v>62</v>
      </c>
      <c r="Z72" s="79" t="s">
        <v>62</v>
      </c>
      <c r="AA72" s="61" t="str">
        <f t="shared" si="33"/>
        <v/>
      </c>
      <c r="AB72" s="89"/>
      <c r="AC72" s="80" t="s">
        <v>62</v>
      </c>
      <c r="AD72" s="85" t="s">
        <v>62</v>
      </c>
      <c r="AE72" s="82" t="s">
        <v>62</v>
      </c>
      <c r="AF72" s="72">
        <v>0.44316642935265094</v>
      </c>
      <c r="AG72" s="72">
        <v>0.75309325369795477</v>
      </c>
      <c r="AH72" s="7" t="s">
        <v>62</v>
      </c>
      <c r="AI72" s="84" t="s">
        <v>62</v>
      </c>
      <c r="AJ72" s="7" t="s">
        <v>62</v>
      </c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5"/>
      <c r="BD72" s="62" t="str">
        <f t="shared" si="30"/>
        <v/>
      </c>
      <c r="BE72" s="7"/>
      <c r="BF72" s="7"/>
      <c r="BG72" s="7"/>
      <c r="BI72" s="76" t="s">
        <v>62</v>
      </c>
      <c r="BJ72" s="65" t="s">
        <v>62</v>
      </c>
      <c r="BK72" s="77" t="s">
        <v>62</v>
      </c>
      <c r="BL72" s="78" t="s">
        <v>62</v>
      </c>
      <c r="BM72" s="78" t="s">
        <v>62</v>
      </c>
      <c r="BN72" s="78" t="s">
        <v>62</v>
      </c>
      <c r="BO72" s="79" t="s">
        <v>62</v>
      </c>
      <c r="BP72" s="27" t="str">
        <f t="shared" si="34"/>
        <v/>
      </c>
      <c r="BQ72" s="89"/>
      <c r="BR72" s="80" t="s">
        <v>62</v>
      </c>
      <c r="BS72" s="85" t="s">
        <v>62</v>
      </c>
      <c r="BT72" s="82" t="s">
        <v>62</v>
      </c>
      <c r="BU72" s="72" t="s">
        <v>62</v>
      </c>
      <c r="BV72" s="72" t="s">
        <v>62</v>
      </c>
      <c r="BW72" s="7" t="s">
        <v>62</v>
      </c>
      <c r="BX72" s="84" t="s">
        <v>62</v>
      </c>
      <c r="BY72" s="7" t="s">
        <v>62</v>
      </c>
    </row>
    <row r="73" spans="14:77" x14ac:dyDescent="0.4">
      <c r="O73" s="62" t="str">
        <f t="shared" si="28"/>
        <v/>
      </c>
      <c r="S73" s="75" t="str">
        <f t="shared" si="32"/>
        <v/>
      </c>
      <c r="T73" s="76" t="s">
        <v>62</v>
      </c>
      <c r="U73" s="65">
        <v>206.10276397961601</v>
      </c>
      <c r="V73" s="77" t="s">
        <v>62</v>
      </c>
      <c r="W73" s="78" t="s">
        <v>62</v>
      </c>
      <c r="X73" s="78" t="s">
        <v>62</v>
      </c>
      <c r="Y73" s="78" t="s">
        <v>62</v>
      </c>
      <c r="Z73" s="79" t="s">
        <v>62</v>
      </c>
      <c r="AA73" s="61" t="str">
        <f t="shared" si="33"/>
        <v/>
      </c>
      <c r="AB73" s="27"/>
      <c r="AC73" s="80" t="s">
        <v>62</v>
      </c>
      <c r="AD73" s="85" t="s">
        <v>62</v>
      </c>
      <c r="AE73" s="82" t="s">
        <v>62</v>
      </c>
      <c r="AF73" s="72">
        <v>0.44316642935265094</v>
      </c>
      <c r="AG73" s="72">
        <v>0.75309325369795477</v>
      </c>
      <c r="AH73" s="7" t="s">
        <v>62</v>
      </c>
      <c r="AI73" s="84" t="s">
        <v>62</v>
      </c>
      <c r="AJ73" s="7" t="s">
        <v>62</v>
      </c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5"/>
      <c r="BD73" s="62" t="str">
        <f t="shared" si="30"/>
        <v/>
      </c>
      <c r="BE73" s="7"/>
      <c r="BF73" s="7"/>
      <c r="BG73" s="7"/>
      <c r="BI73" s="76" t="s">
        <v>62</v>
      </c>
      <c r="BJ73" s="65" t="s">
        <v>62</v>
      </c>
      <c r="BK73" s="77" t="s">
        <v>62</v>
      </c>
      <c r="BL73" s="78" t="s">
        <v>62</v>
      </c>
      <c r="BM73" s="78" t="s">
        <v>62</v>
      </c>
      <c r="BN73" s="78" t="s">
        <v>62</v>
      </c>
      <c r="BO73" s="79" t="s">
        <v>62</v>
      </c>
      <c r="BP73" s="27" t="str">
        <f t="shared" si="34"/>
        <v/>
      </c>
      <c r="BQ73" s="27"/>
      <c r="BR73" s="80" t="s">
        <v>62</v>
      </c>
      <c r="BS73" s="85" t="s">
        <v>62</v>
      </c>
      <c r="BT73" s="82" t="s">
        <v>62</v>
      </c>
      <c r="BU73" s="72" t="s">
        <v>62</v>
      </c>
      <c r="BV73" s="72" t="s">
        <v>62</v>
      </c>
      <c r="BW73" s="7" t="s">
        <v>62</v>
      </c>
      <c r="BX73" s="84" t="s">
        <v>62</v>
      </c>
      <c r="BY73" s="7" t="s">
        <v>62</v>
      </c>
    </row>
    <row r="74" spans="14:77" ht="19.5" thickBot="1" x14ac:dyDescent="0.45">
      <c r="O74" s="62" t="str">
        <f t="shared" si="28"/>
        <v/>
      </c>
      <c r="S74" s="75" t="str">
        <f t="shared" si="32"/>
        <v/>
      </c>
      <c r="T74" s="76" t="s">
        <v>62</v>
      </c>
      <c r="U74" s="90" t="s">
        <v>62</v>
      </c>
      <c r="V74" s="91" t="s">
        <v>62</v>
      </c>
      <c r="W74" s="92" t="s">
        <v>62</v>
      </c>
      <c r="X74" s="92" t="s">
        <v>62</v>
      </c>
      <c r="Y74" s="92" t="s">
        <v>62</v>
      </c>
      <c r="Z74" s="93" t="s">
        <v>62</v>
      </c>
      <c r="AA74" s="61" t="str">
        <f t="shared" si="33"/>
        <v/>
      </c>
      <c r="AB74" s="27"/>
      <c r="AC74" s="94" t="s">
        <v>62</v>
      </c>
      <c r="AD74" s="95" t="s">
        <v>62</v>
      </c>
      <c r="AE74" s="96" t="s">
        <v>62</v>
      </c>
      <c r="AF74" s="72"/>
      <c r="AG74" s="72"/>
      <c r="AH74" s="27"/>
      <c r="AI74" s="98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75"/>
      <c r="BD74" s="62" t="str">
        <f t="shared" si="30"/>
        <v/>
      </c>
      <c r="BE74" s="27"/>
      <c r="BF74" s="27"/>
      <c r="BG74" s="27"/>
      <c r="BI74" s="76" t="s">
        <v>62</v>
      </c>
      <c r="BJ74" s="90" t="s">
        <v>62</v>
      </c>
      <c r="BK74" s="91" t="s">
        <v>62</v>
      </c>
      <c r="BL74" s="92" t="s">
        <v>62</v>
      </c>
      <c r="BM74" s="92" t="s">
        <v>62</v>
      </c>
      <c r="BN74" s="92" t="s">
        <v>62</v>
      </c>
      <c r="BO74" s="93" t="s">
        <v>62</v>
      </c>
      <c r="BP74" s="27" t="str">
        <f t="shared" si="34"/>
        <v/>
      </c>
      <c r="BQ74" s="27"/>
      <c r="BR74" s="94" t="s">
        <v>62</v>
      </c>
      <c r="BS74" s="95" t="s">
        <v>62</v>
      </c>
      <c r="BT74" s="96" t="s">
        <v>62</v>
      </c>
      <c r="BU74" s="72"/>
      <c r="BV74" s="72"/>
      <c r="BW74" s="27"/>
      <c r="BX74" s="98"/>
      <c r="BY74" s="27"/>
    </row>
    <row r="75" spans="14:77" ht="19.5" thickBot="1" x14ac:dyDescent="0.45"/>
    <row r="76" spans="14:77" ht="19.5" thickBot="1" x14ac:dyDescent="0.45">
      <c r="T76" s="56" t="s">
        <v>62</v>
      </c>
      <c r="U76" s="57" t="s">
        <v>62</v>
      </c>
      <c r="V76" s="58" t="s">
        <v>541</v>
      </c>
      <c r="W76" s="59" t="s">
        <v>542</v>
      </c>
      <c r="X76" s="59" t="s">
        <v>543</v>
      </c>
      <c r="Y76" s="59" t="s">
        <v>544</v>
      </c>
      <c r="Z76" s="60" t="s">
        <v>545</v>
      </c>
      <c r="AA76" s="61"/>
      <c r="AB76" s="27"/>
      <c r="AC76" s="27"/>
      <c r="AD76" s="27"/>
      <c r="AE76" s="27"/>
      <c r="AF76" s="27" t="s">
        <v>331</v>
      </c>
      <c r="AG76" s="27"/>
      <c r="AH76" t="s">
        <v>426</v>
      </c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I76" s="56" t="s">
        <v>62</v>
      </c>
      <c r="BJ76" s="57" t="s">
        <v>62</v>
      </c>
      <c r="BK76" s="58" t="s">
        <v>541</v>
      </c>
      <c r="BL76" s="59" t="s">
        <v>542</v>
      </c>
      <c r="BM76" s="59" t="s">
        <v>543</v>
      </c>
      <c r="BN76" s="59" t="s">
        <v>544</v>
      </c>
      <c r="BO76" s="60" t="s">
        <v>545</v>
      </c>
      <c r="BP76" s="27"/>
      <c r="BQ76" s="27"/>
      <c r="BR76" s="27"/>
      <c r="BS76" s="27"/>
      <c r="BT76" s="27"/>
      <c r="BU76" s="27" t="s">
        <v>406</v>
      </c>
      <c r="BV76" s="27"/>
      <c r="BW76" s="27" t="s">
        <v>557</v>
      </c>
      <c r="BX76" s="27"/>
      <c r="BY76" s="27"/>
    </row>
    <row r="77" spans="14:77" ht="19.5" thickBot="1" x14ac:dyDescent="0.45">
      <c r="N77" t="str">
        <f>+IF(ABS(W77)+ABS(X77)+ABS(Y77)+ABS(Z77)&gt;219%,"F","")</f>
        <v/>
      </c>
      <c r="O77" s="62" t="str">
        <f t="shared" ref="O77:O89" si="35">+IF(W77="","",IF(AND(MAX(W77:Z77)&gt;49%,AF77&gt;84%,AG77&gt;84%,AI77&gt;19%,AJ77&gt;12%,AF77&lt;&gt;""),"F",IF(AND(U77&gt;9.9,MAX(W77:Z77)&gt;25.9%,AG77&gt;99%,AJ77&gt;14%,AF77&lt;&gt;""),"F",IF(AND(V77&gt;34%,AC77&gt;39%,V77&lt;&gt;"",AC77&lt;&gt;"",AF77&lt;&gt;""),"F",IF(AND(U77&gt;4.9,V77&gt;29%,AJ77&lt;7%,AF77&lt;&gt;"",V77&lt;&gt;""),"F",IF(AND(U77&gt;9.9,AJ77&gt;14.9%,SUM(AJ77-(1/U77))&lt;6%,AI77&lt;6%,AI77&gt;1%,AJ77&gt;14.9%),"F",IF(AND(U77&gt;9.9,MAX(W77:Z77)&gt;34.9%,AI77&gt;19%,AH77&gt;14.9%),"F",IF(AND(U77&gt;9.9,AG77&gt;99%,AI77&lt;0,AJ77&gt;15%,MAX(W77:Z77)&gt;4.9%,AF77&lt;&gt;""),"F",IF(AND(U77&gt;2.9,U77&lt;10,W77&gt;39.9%,AI77&gt;27.9%),"F",IF(AND(U77&lt;19.9,U77&gt;3,Z77&gt;26.9%,AC77&gt;11.9%,AC77&lt;&gt;""),"F",IF(AND(AC77&gt;11.9%,U77&gt;3,AJ77&gt;14.9%,AC77&lt;&gt;""),"F",IF(AND(AJ77&lt;10%,AI77&gt;22.9%,U77&gt;3,AC77&lt;&gt;""),"F",IF(AND(AC77&gt;44%,U77&gt;3,AC77&lt;&gt;""),"F","")))))))))))))</f>
        <v/>
      </c>
      <c r="S77" s="63" t="str">
        <f>+IF(AA77="","",IF(AND(MAX(AA77:AD77)&gt;49%,AJ77&gt;84%,AK77&gt;84%,AM77&gt;19%,AN77&gt;12%),"F",IF(AND(Y77&gt;9.9,MAX(AA77:AD77)&gt;25.9%,AK77&gt;99%,AN77&gt;14%),"F",IF(AND(Z77&gt;29%,AG77&gt;39%,Z77&lt;&gt;"",AG77&lt;&gt;""),"TF",IF(AND(Z77&gt;29%,AN77&lt;7%),"TF","")))))</f>
        <v/>
      </c>
      <c r="T77" s="76">
        <v>6</v>
      </c>
      <c r="U77" s="65">
        <v>2.7001579987520725</v>
      </c>
      <c r="V77" s="66">
        <v>0.25999999999999968</v>
      </c>
      <c r="W77" s="67">
        <v>0.58926565244760598</v>
      </c>
      <c r="X77" s="67">
        <v>0.42152704361374027</v>
      </c>
      <c r="Y77" s="67">
        <v>0.42152704361374027</v>
      </c>
      <c r="Z77" s="68">
        <v>0.22432437442997027</v>
      </c>
      <c r="AA77" s="61" t="str">
        <f t="shared" ref="AA77:AA81" si="36">+IF(W77="","",IF(AND(MAX(W77:Z77)&gt;49%,AF77&gt;84%,AG77&gt;84%,AI77&gt;19%,AJ77&gt;12%),"F",IF(AND(U77&gt;9.9,MAX(W77:Z77)&gt;25.9%,AG77&gt;99%,AF77&lt;&gt;"",AJ77&gt;14%),"F",IF(AND(U77&gt;9.9,AJ77&gt;9%,SUM(AJ77-(1/U77))&lt;6%,AI77&lt;6%,AI77&gt;1%,AJ77&gt;9.9%),"F",""))))</f>
        <v/>
      </c>
      <c r="AB77" s="69" t="s">
        <v>62</v>
      </c>
      <c r="AC77" s="70">
        <v>0.36494127801763571</v>
      </c>
      <c r="AD77" s="27"/>
      <c r="AE77" s="71" t="s">
        <v>62</v>
      </c>
      <c r="AF77" s="72">
        <v>0.4072279251722617</v>
      </c>
      <c r="AG77" s="72">
        <v>0.54723036338047226</v>
      </c>
      <c r="AH77" s="7" t="s">
        <v>62</v>
      </c>
      <c r="AI77" s="74">
        <v>0.19044619915236094</v>
      </c>
      <c r="AJ77" s="7">
        <v>9.363387387666805E-2</v>
      </c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t="str">
        <f>+IF(ABS(BL77)+ABS(BM77)+ABS(BN77)+ABS(BO77)&gt;219%,"F","")</f>
        <v/>
      </c>
      <c r="BD77" s="62" t="str">
        <f>+IF(BL77="","",IF(AND(MAX(BL77:BO77)&gt;49%,BU77&gt;84%,BV77&gt;84%,BX77&gt;19%,BY77&gt;12%,BU77&lt;&gt;""),"F",IF(AND(BJ77&gt;9.9,MAX(BL77:BO77)&gt;34.9%,BV77&gt;99%,BY77&gt;16.9%,BU77&lt;&gt;""),"F",IF(AND(BK77&gt;34%,BR77&gt;39%,BK77&lt;&gt;"",BR77&lt;&gt;"",BU77&lt;&gt;""),"F",IF(AND(BJ77&gt;4.9,BK77&gt;29%,BY77&lt;7%,BU77&lt;&gt;"",BK77&lt;&gt;""),"F",IF(AND(BJ77&gt;9.9,BY77&gt;14.9%,SUM(BY77-(1/BJ77))&lt;6%,BX77&lt;6%,BX77&gt;1%,BY77&gt;14.9%),"F",IF(AND(BJ77&gt;9.9,MAX(BL77:BO77)&gt;34.9%,BX77&gt;19%,BW77&gt;14.9%),"F",IF(AND(BJ77&gt;9.9,BV77&gt;99%,BX77&lt;0,BY77&gt;15%,MAX(BL77:BO77)&gt;4.9%,BU77&lt;&gt;""),"F",IF(AND(BJ77&gt;2.9,BJ77&lt;10,BL77&gt;39.9%,BX77&gt;27.9%),"F",IF(AND(BJ77&lt;19.9,BJ77&gt;3.9,BO77&gt;34.9%,BR77&gt;22.9%,BR77&lt;&gt;""),"F",IF(AND(BR77&gt;11.9%,BJ77&gt;3,BY77&gt;14.9%,BR77&lt;&gt;""),"F",IF(AND(BY77&lt;10%,BX77&gt;22.9%,BJ77&gt;3,BR77&lt;&gt;""),"F",IF(AND(BR77&gt;44%,BJ77&gt;3,BR77&lt;&gt;""),"F","")))))))))))))</f>
        <v/>
      </c>
      <c r="BE77" s="7"/>
      <c r="BF77" s="7"/>
      <c r="BG77" s="7"/>
      <c r="BI77" s="76">
        <v>2</v>
      </c>
      <c r="BJ77" s="65">
        <v>2.0001759997520048</v>
      </c>
      <c r="BK77" s="66">
        <v>0.3999999999999998</v>
      </c>
      <c r="BL77" s="67">
        <v>-0.483861688026827</v>
      </c>
      <c r="BM77" s="67">
        <v>-0.45586074776985913</v>
      </c>
      <c r="BN77" s="67">
        <v>-0.42847468139226769</v>
      </c>
      <c r="BO77" s="68">
        <v>-0.42921094573534285</v>
      </c>
      <c r="BP77" s="27" t="str">
        <f t="shared" ref="BP77:BP81" si="37">+IF(BL77="","",IF(AND(MAX(BL77:BO77)&gt;49%,BU77&gt;84%,BV77&gt;84%,BX77&gt;19%,BY77&gt;12%),"F",IF(AND(BJ77&gt;9.9,MAX(BL77:BO77)&gt;25.9%,BV77&gt;99%,BU77&lt;&gt;"",BY77&gt;14%),"F",IF(AND(BJ77&gt;9.9,BY77&gt;9%,SUM(BY77-(1/BJ77))&lt;6%,BX77&lt;6%,BX77&gt;1%,BY77&gt;9.9%),"F",""))))</f>
        <v/>
      </c>
      <c r="BQ77" s="69" t="s">
        <v>62</v>
      </c>
      <c r="BR77" s="70" t="s">
        <v>62</v>
      </c>
      <c r="BS77" s="27"/>
      <c r="BT77" s="71">
        <v>2</v>
      </c>
      <c r="BU77" s="72">
        <v>-4.3891545695746208E-2</v>
      </c>
      <c r="BV77" s="72">
        <v>0.15397039418593489</v>
      </c>
      <c r="BW77" s="7" t="s">
        <v>62</v>
      </c>
      <c r="BX77" s="74">
        <v>-0.21504615850465181</v>
      </c>
      <c r="BY77" s="7">
        <v>2.3521172618908737E-2</v>
      </c>
    </row>
    <row r="78" spans="14:77" x14ac:dyDescent="0.4">
      <c r="N78" t="str">
        <f>+IF(ABS(W78)+ABS(X78)+ABS(Y78)+ABS(Z78)&gt;219%,"F","")</f>
        <v/>
      </c>
      <c r="O78" s="62" t="str">
        <f t="shared" si="35"/>
        <v/>
      </c>
      <c r="S78" s="75" t="str">
        <f t="shared" ref="S78:S89" si="38">+IF(AA78="","",IF(AND(MAX(AA78:AD78)&gt;49%,AJ78&gt;84%,AK78&gt;84%,AM78&gt;19%,AN78&gt;12%),"F",IF(AND(Y78&gt;9.9,MAX(AA78:AD78)&gt;25.9%,AK78&gt;99%,AN78&gt;14%),"F",IF(AND(Z78&gt;29%,AG78&gt;39%,Z78&lt;&gt;"",AG78&lt;&gt;""),"F",IF(AND(Z78&gt;29%,AN78&lt;7%),"F","")))))</f>
        <v/>
      </c>
      <c r="T78" s="76">
        <v>2</v>
      </c>
      <c r="U78" s="65">
        <v>2.9002169997320051</v>
      </c>
      <c r="V78" s="77">
        <v>0.2199999999999997</v>
      </c>
      <c r="W78" s="78">
        <v>0.64694759425234882</v>
      </c>
      <c r="X78" s="78">
        <v>0.53335339011163441</v>
      </c>
      <c r="Y78" s="78">
        <v>0.53335339011163441</v>
      </c>
      <c r="Z78" s="79">
        <v>0.13625526105058108</v>
      </c>
      <c r="AA78" s="61" t="str">
        <f t="shared" si="36"/>
        <v/>
      </c>
      <c r="AB78" s="27"/>
      <c r="AC78" s="80" t="s">
        <v>62</v>
      </c>
      <c r="AD78" s="81" t="s">
        <v>62</v>
      </c>
      <c r="AE78" s="82" t="s">
        <v>62</v>
      </c>
      <c r="AF78" s="72">
        <v>-0.44040931800921568</v>
      </c>
      <c r="AG78" s="72">
        <v>0.2802447690070991</v>
      </c>
      <c r="AH78" s="7">
        <v>3.4587449127370745E-2</v>
      </c>
      <c r="AI78" s="84">
        <v>0.11567756133293827</v>
      </c>
      <c r="AJ78" s="7">
        <v>4.795129274938012E-2</v>
      </c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t="str">
        <f>+IF(ABS(BL78)+ABS(BM78)+ABS(BN78)+ABS(BO78)&gt;219%,"F","")</f>
        <v/>
      </c>
      <c r="BD78" s="62" t="str">
        <f>+IF(BL78="","",IF(AND(MAX(BL78:BO78)&gt;49%,BU78&gt;84%,BV78&gt;84%,BX78&gt;19%,BY78&gt;12%,BU78&lt;&gt;""),"F",IF(AND(BJ78&gt;9.9,MAX(BL78:BO78)&gt;34.9%,BV78&gt;99%,BY78&gt;16.9%,BU78&lt;&gt;""),"F",IF(AND(BK78&gt;34%,BR78&gt;39%,BK78&lt;&gt;"",BR78&lt;&gt;"",BU78&lt;&gt;""),"F",IF(AND(BJ78&gt;4.9,BK78&gt;29%,BY78&lt;7%,BU78&lt;&gt;"",BK78&lt;&gt;""),"F",IF(AND(BJ78&gt;9.9,BY78&gt;14.9%,SUM(BY78-(1/BJ78))&lt;6%,BX78&lt;6%,BX78&gt;1%,BY78&gt;14.9%),"F",IF(AND(BJ78&gt;9.9,MAX(BL78:BO78)&gt;34.9%,BX78&gt;19%,BW78&gt;14.9%),"F",IF(AND(BJ78&gt;9.9,BV78&gt;99%,BX78&lt;0,BY78&gt;15%,MAX(BL78:BO78)&gt;4.9%,BU78&lt;&gt;""),"F",IF(AND(BJ78&gt;2.9,BJ78&lt;10,BL78&gt;39.9%,BX78&gt;27.9%),"F",IF(AND(BJ78&lt;19.9,BJ78&gt;3.9,BO78&gt;34.9%,BR78&gt;22.9%,BR78&lt;&gt;""),"F",IF(AND(BR78&gt;11.9%,BJ78&gt;3,BY78&gt;14.9%,BR78&lt;&gt;""),"F",IF(AND(BY78&lt;10%,BX78&gt;22.9%,BJ78&gt;3,BR78&lt;&gt;""),"F",IF(AND(BR78&gt;44%,BJ78&gt;3,BR78&lt;&gt;""),"F","")))))))))))))</f>
        <v/>
      </c>
      <c r="BE78" s="7"/>
      <c r="BF78" s="7"/>
      <c r="BG78" s="7"/>
      <c r="BI78" s="76">
        <v>5</v>
      </c>
      <c r="BJ78" s="65">
        <v>3.8001419992150374</v>
      </c>
      <c r="BK78" s="77">
        <v>3.9999999999999716E-2</v>
      </c>
      <c r="BL78" s="78">
        <v>0.50731162239098393</v>
      </c>
      <c r="BM78" s="78">
        <v>0.51342221176623215</v>
      </c>
      <c r="BN78" s="78">
        <v>0.34791822048381998</v>
      </c>
      <c r="BO78" s="79">
        <v>0.30234673374131515</v>
      </c>
      <c r="BP78" s="27" t="str">
        <f t="shared" si="37"/>
        <v/>
      </c>
      <c r="BQ78" s="27"/>
      <c r="BR78" s="80">
        <v>0.211075478024917</v>
      </c>
      <c r="BS78" s="81" t="s">
        <v>62</v>
      </c>
      <c r="BT78" s="82" t="s">
        <v>62</v>
      </c>
      <c r="BU78" s="72">
        <v>0.54353032628060816</v>
      </c>
      <c r="BV78" s="72">
        <v>0.90861691373349629</v>
      </c>
      <c r="BW78" s="7">
        <v>-6.1364578336693759E-2</v>
      </c>
      <c r="BX78" s="84">
        <v>0.15148379665878764</v>
      </c>
      <c r="BY78" s="7">
        <v>0.13880418625529486</v>
      </c>
    </row>
    <row r="79" spans="14:77" x14ac:dyDescent="0.4">
      <c r="N79" t="str">
        <f>+IF(ABS(W79)+ABS(X79)+ABS(Y79)+ABS(Z79)&gt;219%,"F","")</f>
        <v/>
      </c>
      <c r="O79" s="62" t="str">
        <f t="shared" si="35"/>
        <v>F</v>
      </c>
      <c r="S79" s="75" t="str">
        <f t="shared" si="38"/>
        <v/>
      </c>
      <c r="T79" s="76">
        <v>4</v>
      </c>
      <c r="U79" s="65">
        <v>3.3001569995360174</v>
      </c>
      <c r="V79" s="77">
        <v>0.13999999999999974</v>
      </c>
      <c r="W79" s="78">
        <v>-0.38200025859193276</v>
      </c>
      <c r="X79" s="78">
        <v>-0.19734928480125416</v>
      </c>
      <c r="Y79" s="78">
        <v>-0.19734928480125416</v>
      </c>
      <c r="Z79" s="79">
        <v>0.34764454525588928</v>
      </c>
      <c r="AA79" s="61" t="str">
        <f t="shared" si="36"/>
        <v/>
      </c>
      <c r="AB79" s="27"/>
      <c r="AC79" s="80">
        <v>0.72964480384782204</v>
      </c>
      <c r="AD79" s="85" t="s">
        <v>62</v>
      </c>
      <c r="AE79" s="82" t="s">
        <v>62</v>
      </c>
      <c r="AF79" s="72">
        <v>0.96386856661804698</v>
      </c>
      <c r="AG79" s="72">
        <v>0.79127120861944</v>
      </c>
      <c r="AH79" s="7">
        <v>-9.3101454290198643E-2</v>
      </c>
      <c r="AI79" s="84">
        <v>0.29514216842585589</v>
      </c>
      <c r="AJ79" s="7">
        <v>0.1353904927577986</v>
      </c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t="str">
        <f>+IF(ABS(BL79)+ABS(BM79)+ABS(BN79)+ABS(BO79)&gt;219%,"F","")</f>
        <v/>
      </c>
      <c r="BD79" s="62" t="str">
        <f t="shared" ref="BD79:BD89" si="39">+IF(BL79="","",IF(AND(MAX(BL79:BO79)&gt;49%,BU79&gt;84%,BV79&gt;84%,BX79&gt;19%,BY79&gt;12%,BU79&lt;&gt;""),"F",IF(AND(BJ79&gt;9.9,MAX(BL79:BO79)&gt;34.9%,BV79&gt;99%,BY79&gt;16.9%,BU79&lt;&gt;""),"F",IF(AND(BK79&gt;34%,BR79&gt;39%,BK79&lt;&gt;"",BR79&lt;&gt;"",BU79&lt;&gt;""),"F",IF(AND(BJ79&gt;4.9,BK79&gt;29%,BY79&lt;7%,BU79&lt;&gt;"",BK79&lt;&gt;""),"F",IF(AND(BJ79&gt;9.9,BY79&gt;14.9%,SUM(BY79-(1/BJ79))&lt;6%,BX79&lt;6%,BX79&gt;1%,BY79&gt;14.9%),"F",IF(AND(BJ79&gt;9.9,MAX(BL79:BO79)&gt;34.9%,BX79&gt;19%,BW79&gt;14.9%),"F",IF(AND(BJ79&gt;9.9,BV79&gt;99%,BX79&lt;0,BY79&gt;15%,MAX(BL79:BO79)&gt;4.9%,BU79&lt;&gt;""),"F",IF(AND(BJ79&gt;2.9,BJ79&lt;10,BL79&gt;39.9%,BX79&gt;27.9%),"F",IF(AND(BJ79&lt;19.9,BJ79&gt;3.9,BO79&gt;34.9%,BR79&gt;22.9%,BR79&lt;&gt;""),"F",IF(AND(BR79&gt;11.9%,BJ79&gt;3,BY79&gt;14.9%,BR79&lt;&gt;""),"F",IF(AND(BY79&lt;10%,BX79&gt;22.9%,BJ79&gt;3,BR79&lt;&gt;""),"F",IF(AND(BR79&gt;44%,BJ79&gt;3,BR79&lt;&gt;""),"F","")))))))))))))</f>
        <v>F</v>
      </c>
      <c r="BE79" s="7"/>
      <c r="BF79" s="7"/>
      <c r="BG79" s="7"/>
      <c r="BI79" s="76">
        <v>7</v>
      </c>
      <c r="BJ79" s="65">
        <v>5.0003799999999998</v>
      </c>
      <c r="BK79" s="77" t="s">
        <v>62</v>
      </c>
      <c r="BL79" s="78">
        <v>0.46637366869246966</v>
      </c>
      <c r="BM79" s="78">
        <v>0.4193655889504016</v>
      </c>
      <c r="BN79" s="78">
        <v>0.55332008680113809</v>
      </c>
      <c r="BO79" s="79">
        <v>0.57813018899863577</v>
      </c>
      <c r="BP79" s="27" t="str">
        <f t="shared" si="37"/>
        <v/>
      </c>
      <c r="BQ79" s="27"/>
      <c r="BR79" s="80">
        <v>0.15876460004823417</v>
      </c>
      <c r="BS79" s="85" t="s">
        <v>62</v>
      </c>
      <c r="BT79" s="82" t="s">
        <v>62</v>
      </c>
      <c r="BU79" s="72">
        <v>0.60773839604099489</v>
      </c>
      <c r="BV79" s="72">
        <v>0.74045628667038554</v>
      </c>
      <c r="BW79" s="7">
        <v>7.4026606817801655E-3</v>
      </c>
      <c r="BX79" s="84">
        <v>0.28965868064414457</v>
      </c>
      <c r="BY79" s="7">
        <v>0.11311525327718677</v>
      </c>
    </row>
    <row r="80" spans="14:77" x14ac:dyDescent="0.4">
      <c r="O80" s="62" t="str">
        <f>+IF(W80="","",IF(AND(MAX(W80:Z80)&gt;49%,AF80&gt;84%,AG80&gt;84%,AI80&gt;19%,AJ80&gt;12%,AF80&lt;&gt;""),"F",IF(AND(U80&gt;9.9,MAX(W80:Z80)&gt;25.9%,AG80&gt;99%,AJ80&gt;14%,AF80&lt;&gt;""),"F",IF(AND(V80&gt;34%,AC80&gt;39%,V80&lt;&gt;"",AC80&lt;&gt;"",AF80&lt;&gt;""),"F",IF(AND(U80&gt;4.9,V80&gt;29%,AJ80&lt;7%,AF80&lt;&gt;"",V80&lt;&gt;""),"F",IF(AND(U80&gt;9.9,AJ80&gt;14.9%,SUM(AJ80-(1/U80))&lt;6%,AI80&lt;6%,AI80&gt;1%,AJ80&gt;14.9%),"F",IF(AND(U80&gt;9.9,MAX(W80:Z80)&gt;34.9%,AI80&gt;19%,AH80&gt;14.9%),"F",IF(AND(U80&gt;9.9,AG80&gt;99%,AI80&lt;0,AJ80&gt;15%,MAX(W80:Z80)&gt;4.9%,AF80&lt;&gt;""),"F",IF(AND(U80&gt;2.9,U80&lt;10,W80&gt;39.9%,AI80&gt;27.9%),"F",IF(AND(U80&lt;19.9,U80&gt;3,Z80&gt;26.9%,AC80&gt;11.9%,AC80&lt;&gt;""),"F",IF(AND(AC80&gt;11.9%,U80&gt;3,AJ80&gt;14.9%,AC80&lt;&gt;""),"F",IF(AND(AJ80&lt;10%,AI80&gt;22.9%,U80&gt;3,AC80&lt;&gt;""),"F",IF(AND(AC80&gt;44%,U80&gt;3,AC80&lt;&gt;""),"F","")))))))))))))</f>
        <v/>
      </c>
      <c r="S80" s="75" t="str">
        <f t="shared" si="38"/>
        <v/>
      </c>
      <c r="T80" s="76">
        <v>7</v>
      </c>
      <c r="U80" s="65">
        <v>8.2004099999999998</v>
      </c>
      <c r="V80" s="77" t="s">
        <v>62</v>
      </c>
      <c r="W80" s="78">
        <v>4.3875705284349198E-2</v>
      </c>
      <c r="X80" s="78">
        <v>0.11919519687213988</v>
      </c>
      <c r="Y80" s="78">
        <v>0.11919519687213988</v>
      </c>
      <c r="Z80" s="79">
        <v>0.15622924779973266</v>
      </c>
      <c r="AA80" s="61" t="str">
        <f>+IF(W80="","",IF(AND(MAX(W80:Z80)&gt;49%,AF80&gt;84%,AG80&gt;84%,AI80&gt;19%,AJ80&gt;12%),"F",IF(AND(U80&gt;9.9,MAX(W80:Z80)&gt;25.9%,AG80&gt;99%,AF80&lt;&gt;"",AJ80&gt;14%),"F",IF(AND(U80&gt;9.9,AJ80&gt;9%,SUM(AJ80-(1/U80))&lt;6%,AI80&lt;6%,AI80&gt;1%,AJ80&gt;9.9%),"F",""))))</f>
        <v/>
      </c>
      <c r="AB80" s="27"/>
      <c r="AC80" s="80" t="s">
        <v>62</v>
      </c>
      <c r="AD80" s="85" t="s">
        <v>62</v>
      </c>
      <c r="AE80" s="82" t="s">
        <v>62</v>
      </c>
      <c r="AF80" s="72">
        <v>0.3344068746606173</v>
      </c>
      <c r="AG80" s="72">
        <v>0.55493952385875578</v>
      </c>
      <c r="AH80" s="7">
        <v>6.0717781976087515E-2</v>
      </c>
      <c r="AI80" s="84">
        <v>0.13263501354009047</v>
      </c>
      <c r="AJ80" s="7">
        <v>9.4952950097986419E-2</v>
      </c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5"/>
      <c r="BD80" s="62" t="str">
        <f t="shared" si="39"/>
        <v/>
      </c>
      <c r="BE80" s="7"/>
      <c r="BF80" s="7"/>
      <c r="BG80" s="7"/>
      <c r="BI80" s="76">
        <v>6</v>
      </c>
      <c r="BJ80" s="65">
        <v>10.600236998212104</v>
      </c>
      <c r="BK80" s="77" t="s">
        <v>62</v>
      </c>
      <c r="BL80" s="78">
        <v>0.12509898071900755</v>
      </c>
      <c r="BM80" s="78">
        <v>3.5412900446278955E-2</v>
      </c>
      <c r="BN80" s="78">
        <v>6.1415211553392648E-2</v>
      </c>
      <c r="BO80" s="79">
        <v>8.9108389242484418E-2</v>
      </c>
      <c r="BP80" s="27" t="str">
        <f>+IF(BL80="","",IF(AND(MAX(BL80:BO80)&gt;49%,BU80&gt;84%,BV80&gt;84%,BX80&gt;19%,BY80&gt;12%),"F",IF(AND(BJ80&gt;9.9,MAX(BL80:BO80)&gt;25.9%,BV80&gt;99%,BU80&lt;&gt;"",BY80&gt;14%),"F",IF(AND(BJ80&gt;9.9,BY80&gt;9%,SUM(BY80-(1/BJ80))&lt;6%,BX80&lt;6%,BX80&gt;1%,BY80&gt;9.9%),"F",""))))</f>
        <v>F</v>
      </c>
      <c r="BQ80" s="27"/>
      <c r="BR80" s="80" t="s">
        <v>62</v>
      </c>
      <c r="BS80" s="85" t="s">
        <v>62</v>
      </c>
      <c r="BT80" s="82" t="s">
        <v>62</v>
      </c>
      <c r="BU80" s="72">
        <v>0.17486416733349111</v>
      </c>
      <c r="BV80" s="72">
        <v>0.80270011461836133</v>
      </c>
      <c r="BW80" s="7">
        <v>5.1241757819720915E-2</v>
      </c>
      <c r="BX80" s="84">
        <v>4.4645685268588919E-2</v>
      </c>
      <c r="BY80" s="7">
        <v>0.12262388530587411</v>
      </c>
    </row>
    <row r="81" spans="14:77" x14ac:dyDescent="0.4">
      <c r="O81" s="62" t="str">
        <f t="shared" si="35"/>
        <v/>
      </c>
      <c r="S81" s="75" t="str">
        <f t="shared" si="38"/>
        <v/>
      </c>
      <c r="T81" s="76">
        <v>9</v>
      </c>
      <c r="U81" s="65">
        <v>15.10097</v>
      </c>
      <c r="V81" s="77" t="s">
        <v>62</v>
      </c>
      <c r="W81" s="78">
        <v>4.561976035475812E-4</v>
      </c>
      <c r="X81" s="78">
        <v>2.1737387944568264E-2</v>
      </c>
      <c r="Y81" s="78">
        <v>2.1737387944568264E-2</v>
      </c>
      <c r="Z81" s="79">
        <v>3.074458772841035E-2</v>
      </c>
      <c r="AA81" s="61" t="str">
        <f t="shared" si="36"/>
        <v>F</v>
      </c>
      <c r="AB81" s="27"/>
      <c r="AC81" s="80" t="s">
        <v>62</v>
      </c>
      <c r="AD81" s="85" t="s">
        <v>62</v>
      </c>
      <c r="AE81" s="82" t="s">
        <v>62</v>
      </c>
      <c r="AF81" s="72">
        <v>0.34010225758616258</v>
      </c>
      <c r="AG81" s="72">
        <v>0.65594175918548814</v>
      </c>
      <c r="AH81" s="7">
        <v>3.0854350233833379E-2</v>
      </c>
      <c r="AI81" s="84">
        <v>2.6101443020896273E-2</v>
      </c>
      <c r="AJ81" s="7">
        <v>0.11223494173570095</v>
      </c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5"/>
      <c r="BD81" s="62" t="str">
        <f t="shared" si="39"/>
        <v/>
      </c>
      <c r="BE81" s="7"/>
      <c r="BF81" s="7"/>
      <c r="BG81" s="7"/>
      <c r="BI81" s="76">
        <v>3</v>
      </c>
      <c r="BJ81" s="65">
        <v>14.900057998395049</v>
      </c>
      <c r="BK81" s="77" t="s">
        <v>62</v>
      </c>
      <c r="BL81" s="78">
        <v>0.28310383458672267</v>
      </c>
      <c r="BM81" s="78">
        <v>0.13081167851453054</v>
      </c>
      <c r="BN81" s="78">
        <v>0.11070901840177232</v>
      </c>
      <c r="BO81" s="79">
        <v>0.12069004932453453</v>
      </c>
      <c r="BP81" s="27" t="str">
        <f t="shared" si="37"/>
        <v/>
      </c>
      <c r="BQ81" s="27"/>
      <c r="BR81" s="80" t="s">
        <v>62</v>
      </c>
      <c r="BS81" s="85" t="s">
        <v>62</v>
      </c>
      <c r="BT81" s="82" t="s">
        <v>62</v>
      </c>
      <c r="BU81" s="72">
        <v>0.49759158493736644</v>
      </c>
      <c r="BV81" s="72">
        <v>0.98405901563205644</v>
      </c>
      <c r="BW81" s="7">
        <v>3.8522308762887397E-2</v>
      </c>
      <c r="BX81" s="84">
        <v>6.0468941285997946E-2</v>
      </c>
      <c r="BY81" s="7">
        <v>0.15032904277638984</v>
      </c>
    </row>
    <row r="82" spans="14:77" x14ac:dyDescent="0.4">
      <c r="O82" s="62" t="str">
        <f t="shared" si="35"/>
        <v/>
      </c>
      <c r="S82" s="75" t="str">
        <f t="shared" si="38"/>
        <v/>
      </c>
      <c r="T82" s="76">
        <v>8</v>
      </c>
      <c r="U82" s="65">
        <v>35.501289999999997</v>
      </c>
      <c r="V82" s="77" t="s">
        <v>62</v>
      </c>
      <c r="W82" s="78">
        <v>6.6123330032739333E-2</v>
      </c>
      <c r="X82" s="78">
        <v>6.8641567576765539E-2</v>
      </c>
      <c r="Y82" s="78">
        <v>6.8641567576765539E-2</v>
      </c>
      <c r="Z82" s="79">
        <v>6.6982604379954597E-2</v>
      </c>
      <c r="AA82" s="61" t="str">
        <f>+IF(W82="","",IF(AND(MAX(W82:Z82)&gt;49%,AF82&gt;84%,AG82&gt;84%,AI82&gt;19%,AJ82&gt;12%),"F",IF(AND(U82&gt;9.9,MAX(W82:Z82)&gt;25.9%,AG82&gt;99%,AF82&lt;&gt;"",AJ82&gt;14%),"F",IF(AND(U82&gt;9.9,AJ82&gt;9%,SUM(AJ82-(1/U82))&lt;6%,AI82&lt;6%,AI82&gt;1%,AJ82&gt;9.9%),"F",""))))</f>
        <v/>
      </c>
      <c r="AB82" s="27"/>
      <c r="AC82" s="80" t="s">
        <v>62</v>
      </c>
      <c r="AD82" s="85" t="s">
        <v>62</v>
      </c>
      <c r="AE82" s="82" t="s">
        <v>62</v>
      </c>
      <c r="AF82" s="72">
        <v>0.69121742235870387</v>
      </c>
      <c r="AG82" s="72">
        <v>1.0044371031568278</v>
      </c>
      <c r="AH82" s="7">
        <v>3.8255738821218743E-2</v>
      </c>
      <c r="AI82" s="84">
        <v>5.6866679984751263E-2</v>
      </c>
      <c r="AJ82" s="7">
        <v>0.17186425192683003</v>
      </c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5"/>
      <c r="BD82" s="62" t="str">
        <f t="shared" si="39"/>
        <v/>
      </c>
      <c r="BE82" s="7"/>
      <c r="BF82" s="7"/>
      <c r="BG82" s="7"/>
      <c r="BI82" s="76">
        <v>1</v>
      </c>
      <c r="BJ82" s="65">
        <v>15.400546999657003</v>
      </c>
      <c r="BK82" s="77" t="s">
        <v>62</v>
      </c>
      <c r="BL82" s="78">
        <v>-0.13308244280077103</v>
      </c>
      <c r="BM82" s="78">
        <v>0.14374795045455005</v>
      </c>
      <c r="BN82" s="78">
        <v>0.14757764281208666</v>
      </c>
      <c r="BO82" s="79">
        <v>0.14465611128907455</v>
      </c>
      <c r="BP82" s="27" t="str">
        <f>+IF(BL82="","",IF(AND(MAX(BL82:BO82)&gt;49%,BU82&gt;84%,BV82&gt;84%,BX82&gt;19%,BY82&gt;12%),"F",IF(AND(BJ82&gt;9.9,MAX(BL82:BO82)&gt;25.9%,BV82&gt;99%,BU82&lt;&gt;"",BY82&gt;14%),"F",IF(AND(BJ82&gt;9.9,BY82&gt;9%,SUM(BY82-(1/BJ82))&lt;6%,BX82&lt;6%,BX82&gt;1%,BY82&gt;9.9%),"F",""))))</f>
        <v/>
      </c>
      <c r="BQ82" s="27"/>
      <c r="BR82" s="80" t="s">
        <v>62</v>
      </c>
      <c r="BS82" s="85" t="s">
        <v>62</v>
      </c>
      <c r="BT82" s="82" t="s">
        <v>62</v>
      </c>
      <c r="BU82" s="72">
        <v>0.40188846891001023</v>
      </c>
      <c r="BV82" s="72">
        <v>0.60921718174229544</v>
      </c>
      <c r="BW82" s="7">
        <v>2.3830679027679928E-2</v>
      </c>
      <c r="BX82" s="84">
        <v>7.247657904819213E-2</v>
      </c>
      <c r="BY82" s="7">
        <v>9.3066609135658229E-2</v>
      </c>
    </row>
    <row r="83" spans="14:77" x14ac:dyDescent="0.4">
      <c r="O83" s="62" t="str">
        <f t="shared" si="35"/>
        <v/>
      </c>
      <c r="S83" s="75" t="str">
        <f>+IF(AA83="","",IF(AND(MAX(AA83:AD83)&gt;49%,AJ83&gt;84%,AK83&gt;84%,AM83&gt;19%,AN83&gt;12%),"F",IF(AND(Y83&gt;9.9,MAX(AA83:AD83)&gt;25.9%,AK83&gt;99%,AN83&gt;14%),"F",IF(AND(Z83&gt;29%,AG83&gt;39%,Z83&lt;&gt;"",AG83&lt;&gt;""),"F",IF(AND(Z83&gt;29%,AN83&lt;7%),"F","")))))</f>
        <v/>
      </c>
      <c r="T83" s="76">
        <v>3</v>
      </c>
      <c r="U83" s="65">
        <v>62.300075997855068</v>
      </c>
      <c r="V83" s="77" t="s">
        <v>62</v>
      </c>
      <c r="W83" s="78">
        <v>-1.2603135577336557E-2</v>
      </c>
      <c r="X83" s="78">
        <v>3.0074879491936456E-2</v>
      </c>
      <c r="Y83" s="78">
        <v>3.0074879491936456E-2</v>
      </c>
      <c r="Z83" s="79">
        <v>4.8531049414298763E-3</v>
      </c>
      <c r="AA83" s="61" t="str">
        <f t="shared" ref="AA83:AA89" si="40">+IF(W83="","",IF(AND(MAX(W83:Z83)&gt;49%,AF83&gt;84%,AG83&gt;84%,AI83&gt;19%,AJ83&gt;12%),"F",IF(AND(U83&gt;9.9,MAX(W83:Z83)&gt;25.9%,AG83&gt;99%,AF83&lt;&gt;"",AJ83&gt;14%),"F",IF(AND(U83&gt;9.9,AJ83&gt;9%,SUM(AJ83-(1/U83))&lt;6%,AI83&lt;6%,AI83&gt;1%,AJ83&gt;9.9%),"F",""))))</f>
        <v/>
      </c>
      <c r="AB83" s="27"/>
      <c r="AC83" s="80" t="s">
        <v>62</v>
      </c>
      <c r="AD83" s="85" t="s">
        <v>62</v>
      </c>
      <c r="AE83" s="82" t="s">
        <v>62</v>
      </c>
      <c r="AF83" s="72">
        <v>0.42501566464940405</v>
      </c>
      <c r="AG83" s="72">
        <v>0.81896204643542647</v>
      </c>
      <c r="AH83" s="7">
        <v>1.1355291877179135E-2</v>
      </c>
      <c r="AI83" s="84">
        <v>4.1201737106432712E-3</v>
      </c>
      <c r="AJ83" s="7">
        <v>0.14012853470339631</v>
      </c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5"/>
      <c r="BD83" s="62" t="str">
        <f t="shared" si="39"/>
        <v/>
      </c>
      <c r="BE83" s="7"/>
      <c r="BF83" s="7"/>
      <c r="BG83" s="7"/>
      <c r="BI83" s="76">
        <v>8</v>
      </c>
      <c r="BJ83" s="65">
        <v>21.800799999999999</v>
      </c>
      <c r="BK83" s="77" t="s">
        <v>62</v>
      </c>
      <c r="BL83" s="78">
        <v>-7.2718110503693381E-2</v>
      </c>
      <c r="BM83" s="78">
        <v>-7.7546503133458733E-2</v>
      </c>
      <c r="BN83" s="78">
        <v>-6.55132104491392E-2</v>
      </c>
      <c r="BO83" s="79">
        <v>-7.4461891195357122E-2</v>
      </c>
      <c r="BP83" s="27" t="str">
        <f t="shared" ref="BP83:BP89" si="41">+IF(BL83="","",IF(AND(MAX(BL83:BO83)&gt;49%,BU83&gt;84%,BV83&gt;84%,BX83&gt;19%,BY83&gt;12%),"F",IF(AND(BJ83&gt;9.9,MAX(BL83:BO83)&gt;25.9%,BV83&gt;99%,BU83&lt;&gt;"",BY83&gt;14%),"F",IF(AND(BJ83&gt;9.9,BY83&gt;9%,SUM(BY83-(1/BJ83))&lt;6%,BX83&lt;6%,BX83&gt;1%,BY83&gt;9.9%),"F",""))))</f>
        <v/>
      </c>
      <c r="BQ83" s="27"/>
      <c r="BR83" s="80" t="s">
        <v>62</v>
      </c>
      <c r="BS83" s="85" t="s">
        <v>62</v>
      </c>
      <c r="BT83" s="82" t="s">
        <v>62</v>
      </c>
      <c r="BU83" s="72">
        <v>-0.24132173783086627</v>
      </c>
      <c r="BV83" s="72">
        <v>0.4441116115296011</v>
      </c>
      <c r="BW83" s="7">
        <v>1.0960901978583563E-2</v>
      </c>
      <c r="BX83" s="84">
        <v>-3.7307398181840812E-2</v>
      </c>
      <c r="BY83" s="7">
        <v>6.7844379642458083E-2</v>
      </c>
    </row>
    <row r="84" spans="14:77" x14ac:dyDescent="0.4">
      <c r="O84" s="62" t="str">
        <f t="shared" si="35"/>
        <v/>
      </c>
      <c r="S84" s="75" t="str">
        <f t="shared" si="38"/>
        <v/>
      </c>
      <c r="T84" s="76">
        <v>1</v>
      </c>
      <c r="U84" s="65">
        <v>70.101558999136998</v>
      </c>
      <c r="V84" s="77" t="s">
        <v>62</v>
      </c>
      <c r="W84" s="78">
        <v>3.5622218917522208E-2</v>
      </c>
      <c r="X84" s="78">
        <v>2.8198191904692878E-3</v>
      </c>
      <c r="Y84" s="78">
        <v>2.8198191904692878E-3</v>
      </c>
      <c r="Z84" s="79">
        <v>3.2966274414032125E-2</v>
      </c>
      <c r="AA84" s="61" t="str">
        <f t="shared" si="40"/>
        <v/>
      </c>
      <c r="AB84" s="14"/>
      <c r="AC84" s="80" t="s">
        <v>62</v>
      </c>
      <c r="AD84" s="85" t="s">
        <v>62</v>
      </c>
      <c r="AE84" s="82" t="s">
        <v>62</v>
      </c>
      <c r="AF84" s="72">
        <v>0.17700704665894387</v>
      </c>
      <c r="AG84" s="72">
        <v>0.54196270540163916</v>
      </c>
      <c r="AH84" s="7">
        <v>4.7601189615018927E-3</v>
      </c>
      <c r="AI84" s="84">
        <v>2.7987603568804816E-2</v>
      </c>
      <c r="AJ84" s="7">
        <v>9.2732551041128389E-2</v>
      </c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5"/>
      <c r="BD84" s="62" t="str">
        <f t="shared" si="39"/>
        <v/>
      </c>
      <c r="BE84" s="7"/>
      <c r="BF84" s="7"/>
      <c r="BG84" s="7"/>
      <c r="BI84" s="76">
        <v>4</v>
      </c>
      <c r="BJ84" s="65">
        <v>38.700517998696057</v>
      </c>
      <c r="BK84" s="77" t="s">
        <v>62</v>
      </c>
      <c r="BL84" s="78">
        <v>0.30777413494210765</v>
      </c>
      <c r="BM84" s="78">
        <v>0.29064692077132459</v>
      </c>
      <c r="BN84" s="78">
        <v>0.27304771178919723</v>
      </c>
      <c r="BO84" s="79">
        <v>0.26874136433465556</v>
      </c>
      <c r="BP84" s="27" t="str">
        <f t="shared" si="41"/>
        <v/>
      </c>
      <c r="BQ84" s="14"/>
      <c r="BR84" s="80">
        <v>3.9032770607452083E-2</v>
      </c>
      <c r="BS84" s="85" t="s">
        <v>62</v>
      </c>
      <c r="BT84" s="82" t="s">
        <v>62</v>
      </c>
      <c r="BU84" s="72" t="s">
        <v>62</v>
      </c>
      <c r="BV84" s="72">
        <v>1.1755653141918718</v>
      </c>
      <c r="BW84" s="7">
        <v>2.7239278343785735E-2</v>
      </c>
      <c r="BX84" s="84">
        <v>0.13464660816712234</v>
      </c>
      <c r="BY84" s="7">
        <v>0.17958435987711835</v>
      </c>
    </row>
    <row r="85" spans="14:77" x14ac:dyDescent="0.4">
      <c r="O85" s="62" t="e">
        <f t="shared" si="35"/>
        <v>#VALUE!</v>
      </c>
      <c r="S85" s="75" t="e">
        <f t="shared" si="38"/>
        <v>#VALUE!</v>
      </c>
      <c r="T85" s="76">
        <v>5</v>
      </c>
      <c r="U85" s="65">
        <v>187.10074299466527</v>
      </c>
      <c r="V85" s="77" t="s">
        <v>62</v>
      </c>
      <c r="W85" s="78">
        <v>1.2312695631156403E-2</v>
      </c>
      <c r="X85" s="78" t="s">
        <v>62</v>
      </c>
      <c r="Y85" s="78" t="s">
        <v>62</v>
      </c>
      <c r="Z85" s="79" t="s">
        <v>62</v>
      </c>
      <c r="AA85" s="61" t="e">
        <f t="shared" si="40"/>
        <v>#VALUE!</v>
      </c>
      <c r="AB85" s="27"/>
      <c r="AC85" s="80" t="s">
        <v>62</v>
      </c>
      <c r="AD85" s="85" t="s">
        <v>62</v>
      </c>
      <c r="AE85" s="82" t="s">
        <v>62</v>
      </c>
      <c r="AF85" s="72" t="s">
        <v>62</v>
      </c>
      <c r="AG85" s="72" t="s">
        <v>62</v>
      </c>
      <c r="AH85" s="7" t="s">
        <v>62</v>
      </c>
      <c r="AI85" s="84" t="s">
        <v>62</v>
      </c>
      <c r="AJ85" s="7" t="s">
        <v>62</v>
      </c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5"/>
      <c r="BD85" s="62" t="str">
        <f t="shared" si="39"/>
        <v/>
      </c>
      <c r="BE85" s="7"/>
      <c r="BF85" s="7"/>
      <c r="BG85" s="7"/>
      <c r="BI85" s="76" t="s">
        <v>62</v>
      </c>
      <c r="BJ85" s="65" t="s">
        <v>62</v>
      </c>
      <c r="BK85" s="77" t="s">
        <v>62</v>
      </c>
      <c r="BL85" s="78" t="s">
        <v>62</v>
      </c>
      <c r="BM85" s="78" t="s">
        <v>62</v>
      </c>
      <c r="BN85" s="78" t="s">
        <v>62</v>
      </c>
      <c r="BO85" s="79" t="s">
        <v>62</v>
      </c>
      <c r="BP85" s="27" t="str">
        <f t="shared" si="41"/>
        <v/>
      </c>
      <c r="BQ85" s="27"/>
      <c r="BR85" s="80" t="s">
        <v>62</v>
      </c>
      <c r="BS85" s="85" t="s">
        <v>62</v>
      </c>
      <c r="BT85" s="82" t="s">
        <v>62</v>
      </c>
      <c r="BU85" s="72" t="s">
        <v>62</v>
      </c>
      <c r="BV85" s="72" t="s">
        <v>62</v>
      </c>
      <c r="BW85" s="7" t="s">
        <v>62</v>
      </c>
      <c r="BX85" s="84" t="s">
        <v>62</v>
      </c>
      <c r="BY85" s="7" t="s">
        <v>62</v>
      </c>
    </row>
    <row r="86" spans="14:77" x14ac:dyDescent="0.4">
      <c r="O86" s="62" t="str">
        <f t="shared" si="35"/>
        <v/>
      </c>
      <c r="S86" s="75" t="str">
        <f t="shared" si="38"/>
        <v/>
      </c>
      <c r="T86" s="76" t="s">
        <v>62</v>
      </c>
      <c r="U86" s="65" t="s">
        <v>62</v>
      </c>
      <c r="V86" s="77" t="s">
        <v>62</v>
      </c>
      <c r="W86" s="78" t="s">
        <v>62</v>
      </c>
      <c r="X86" s="78" t="s">
        <v>62</v>
      </c>
      <c r="Y86" s="78" t="s">
        <v>62</v>
      </c>
      <c r="Z86" s="79" t="s">
        <v>62</v>
      </c>
      <c r="AA86" s="61" t="str">
        <f t="shared" si="40"/>
        <v/>
      </c>
      <c r="AB86" s="89"/>
      <c r="AC86" s="80" t="s">
        <v>62</v>
      </c>
      <c r="AD86" s="85" t="s">
        <v>62</v>
      </c>
      <c r="AE86" s="82" t="s">
        <v>62</v>
      </c>
      <c r="AF86" s="72" t="s">
        <v>62</v>
      </c>
      <c r="AG86" s="72" t="s">
        <v>62</v>
      </c>
      <c r="AH86" s="7" t="s">
        <v>62</v>
      </c>
      <c r="AI86" s="84" t="s">
        <v>62</v>
      </c>
      <c r="AJ86" s="7" t="s">
        <v>62</v>
      </c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5"/>
      <c r="BD86" s="62" t="str">
        <f t="shared" si="39"/>
        <v/>
      </c>
      <c r="BE86" s="7"/>
      <c r="BF86" s="7"/>
      <c r="BG86" s="7"/>
      <c r="BI86" s="76" t="s">
        <v>62</v>
      </c>
      <c r="BJ86" s="65" t="s">
        <v>62</v>
      </c>
      <c r="BK86" s="77" t="s">
        <v>62</v>
      </c>
      <c r="BL86" s="78" t="s">
        <v>62</v>
      </c>
      <c r="BM86" s="78" t="s">
        <v>62</v>
      </c>
      <c r="BN86" s="78" t="s">
        <v>62</v>
      </c>
      <c r="BO86" s="79" t="s">
        <v>62</v>
      </c>
      <c r="BP86" s="27" t="str">
        <f t="shared" si="41"/>
        <v/>
      </c>
      <c r="BQ86" s="89"/>
      <c r="BR86" s="80" t="s">
        <v>62</v>
      </c>
      <c r="BS86" s="85" t="s">
        <v>62</v>
      </c>
      <c r="BT86" s="82" t="s">
        <v>62</v>
      </c>
      <c r="BU86" s="72" t="s">
        <v>62</v>
      </c>
      <c r="BV86" s="72" t="s">
        <v>62</v>
      </c>
      <c r="BW86" s="7" t="s">
        <v>62</v>
      </c>
      <c r="BX86" s="84" t="s">
        <v>62</v>
      </c>
      <c r="BY86" s="7" t="s">
        <v>62</v>
      </c>
    </row>
    <row r="87" spans="14:77" x14ac:dyDescent="0.4">
      <c r="O87" s="62" t="str">
        <f t="shared" si="35"/>
        <v/>
      </c>
      <c r="S87" s="75" t="str">
        <f t="shared" si="38"/>
        <v/>
      </c>
      <c r="T87" s="76" t="s">
        <v>62</v>
      </c>
      <c r="U87" s="65" t="s">
        <v>62</v>
      </c>
      <c r="V87" s="77" t="s">
        <v>62</v>
      </c>
      <c r="W87" s="78" t="s">
        <v>62</v>
      </c>
      <c r="X87" s="78" t="s">
        <v>62</v>
      </c>
      <c r="Y87" s="78" t="s">
        <v>62</v>
      </c>
      <c r="Z87" s="79" t="s">
        <v>62</v>
      </c>
      <c r="AA87" s="61" t="str">
        <f t="shared" si="40"/>
        <v/>
      </c>
      <c r="AB87" s="89"/>
      <c r="AC87" s="80" t="s">
        <v>62</v>
      </c>
      <c r="AD87" s="85" t="s">
        <v>62</v>
      </c>
      <c r="AE87" s="82" t="s">
        <v>62</v>
      </c>
      <c r="AF87" s="72" t="s">
        <v>62</v>
      </c>
      <c r="AG87" s="72" t="s">
        <v>62</v>
      </c>
      <c r="AH87" s="7" t="s">
        <v>62</v>
      </c>
      <c r="AI87" s="84" t="s">
        <v>62</v>
      </c>
      <c r="AJ87" s="7" t="s">
        <v>62</v>
      </c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5"/>
      <c r="BD87" s="62" t="str">
        <f t="shared" si="39"/>
        <v/>
      </c>
      <c r="BE87" s="7"/>
      <c r="BF87" s="7"/>
      <c r="BG87" s="7"/>
      <c r="BI87" s="76" t="s">
        <v>62</v>
      </c>
      <c r="BJ87" s="65" t="s">
        <v>62</v>
      </c>
      <c r="BK87" s="77" t="s">
        <v>62</v>
      </c>
      <c r="BL87" s="78" t="s">
        <v>62</v>
      </c>
      <c r="BM87" s="78" t="s">
        <v>62</v>
      </c>
      <c r="BN87" s="78" t="s">
        <v>62</v>
      </c>
      <c r="BO87" s="79" t="s">
        <v>62</v>
      </c>
      <c r="BP87" s="27" t="str">
        <f t="shared" si="41"/>
        <v/>
      </c>
      <c r="BQ87" s="89"/>
      <c r="BR87" s="80" t="s">
        <v>62</v>
      </c>
      <c r="BS87" s="85" t="s">
        <v>62</v>
      </c>
      <c r="BT87" s="82" t="s">
        <v>62</v>
      </c>
      <c r="BU87" s="72" t="s">
        <v>62</v>
      </c>
      <c r="BV87" s="72" t="s">
        <v>62</v>
      </c>
      <c r="BW87" s="7" t="s">
        <v>62</v>
      </c>
      <c r="BX87" s="84" t="s">
        <v>62</v>
      </c>
      <c r="BY87" s="7" t="s">
        <v>62</v>
      </c>
    </row>
    <row r="88" spans="14:77" x14ac:dyDescent="0.4">
      <c r="O88" s="62" t="str">
        <f t="shared" si="35"/>
        <v/>
      </c>
      <c r="S88" s="75" t="str">
        <f t="shared" si="38"/>
        <v/>
      </c>
      <c r="T88" s="76" t="s">
        <v>62</v>
      </c>
      <c r="U88" s="65" t="s">
        <v>62</v>
      </c>
      <c r="V88" s="77" t="s">
        <v>62</v>
      </c>
      <c r="W88" s="78" t="s">
        <v>62</v>
      </c>
      <c r="X88" s="78" t="s">
        <v>62</v>
      </c>
      <c r="Y88" s="78" t="s">
        <v>62</v>
      </c>
      <c r="Z88" s="79" t="s">
        <v>62</v>
      </c>
      <c r="AA88" s="61" t="str">
        <f t="shared" si="40"/>
        <v/>
      </c>
      <c r="AB88" s="27"/>
      <c r="AC88" s="80" t="s">
        <v>62</v>
      </c>
      <c r="AD88" s="85" t="s">
        <v>62</v>
      </c>
      <c r="AE88" s="82" t="s">
        <v>62</v>
      </c>
      <c r="AF88" s="72" t="s">
        <v>62</v>
      </c>
      <c r="AG88" s="72" t="s">
        <v>62</v>
      </c>
      <c r="AH88" s="7" t="s">
        <v>62</v>
      </c>
      <c r="AI88" s="84" t="s">
        <v>62</v>
      </c>
      <c r="AJ88" s="7" t="s">
        <v>62</v>
      </c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5"/>
      <c r="BD88" s="62" t="str">
        <f t="shared" si="39"/>
        <v/>
      </c>
      <c r="BE88" s="7"/>
      <c r="BF88" s="7"/>
      <c r="BG88" s="7"/>
      <c r="BI88" s="76" t="s">
        <v>62</v>
      </c>
      <c r="BJ88" s="65" t="s">
        <v>62</v>
      </c>
      <c r="BK88" s="77" t="s">
        <v>62</v>
      </c>
      <c r="BL88" s="78" t="s">
        <v>62</v>
      </c>
      <c r="BM88" s="78" t="s">
        <v>62</v>
      </c>
      <c r="BN88" s="78" t="s">
        <v>62</v>
      </c>
      <c r="BO88" s="79" t="s">
        <v>62</v>
      </c>
      <c r="BP88" s="27" t="str">
        <f t="shared" si="41"/>
        <v/>
      </c>
      <c r="BQ88" s="27"/>
      <c r="BR88" s="80" t="s">
        <v>62</v>
      </c>
      <c r="BS88" s="85" t="s">
        <v>62</v>
      </c>
      <c r="BT88" s="82" t="s">
        <v>62</v>
      </c>
      <c r="BU88" s="72" t="s">
        <v>62</v>
      </c>
      <c r="BV88" s="72" t="s">
        <v>62</v>
      </c>
      <c r="BW88" s="7" t="s">
        <v>62</v>
      </c>
      <c r="BX88" s="84" t="s">
        <v>62</v>
      </c>
      <c r="BY88" s="7" t="s">
        <v>62</v>
      </c>
    </row>
    <row r="89" spans="14:77" ht="19.5" thickBot="1" x14ac:dyDescent="0.45">
      <c r="O89" s="62" t="str">
        <f t="shared" si="35"/>
        <v/>
      </c>
      <c r="S89" s="75" t="str">
        <f t="shared" si="38"/>
        <v/>
      </c>
      <c r="T89" s="76" t="s">
        <v>62</v>
      </c>
      <c r="U89" s="90" t="s">
        <v>62</v>
      </c>
      <c r="V89" s="91" t="s">
        <v>62</v>
      </c>
      <c r="W89" s="92" t="s">
        <v>62</v>
      </c>
      <c r="X89" s="92" t="s">
        <v>62</v>
      </c>
      <c r="Y89" s="92" t="s">
        <v>62</v>
      </c>
      <c r="Z89" s="93" t="s">
        <v>62</v>
      </c>
      <c r="AA89" s="61" t="str">
        <f t="shared" si="40"/>
        <v/>
      </c>
      <c r="AB89" s="27"/>
      <c r="AC89" s="94" t="s">
        <v>62</v>
      </c>
      <c r="AD89" s="95" t="s">
        <v>62</v>
      </c>
      <c r="AE89" s="96" t="s">
        <v>62</v>
      </c>
      <c r="AF89" s="72"/>
      <c r="AG89" s="72"/>
      <c r="AH89" s="27"/>
      <c r="AI89" s="98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75"/>
      <c r="BD89" s="62" t="str">
        <f t="shared" si="39"/>
        <v/>
      </c>
      <c r="BE89" s="27"/>
      <c r="BF89" s="27"/>
      <c r="BG89" s="27"/>
      <c r="BI89" s="76" t="s">
        <v>62</v>
      </c>
      <c r="BJ89" s="90" t="s">
        <v>62</v>
      </c>
      <c r="BK89" s="91" t="s">
        <v>62</v>
      </c>
      <c r="BL89" s="92" t="s">
        <v>62</v>
      </c>
      <c r="BM89" s="92" t="s">
        <v>62</v>
      </c>
      <c r="BN89" s="92" t="s">
        <v>62</v>
      </c>
      <c r="BO89" s="93" t="s">
        <v>62</v>
      </c>
      <c r="BP89" s="27" t="str">
        <f t="shared" si="41"/>
        <v/>
      </c>
      <c r="BQ89" s="27"/>
      <c r="BR89" s="94" t="s">
        <v>62</v>
      </c>
      <c r="BS89" s="95" t="s">
        <v>62</v>
      </c>
      <c r="BT89" s="96" t="s">
        <v>62</v>
      </c>
      <c r="BU89" s="72"/>
      <c r="BV89" s="72"/>
      <c r="BW89" s="27"/>
      <c r="BX89" s="98"/>
      <c r="BY89" s="27"/>
    </row>
    <row r="90" spans="14:77" ht="19.5" thickBot="1" x14ac:dyDescent="0.45"/>
    <row r="91" spans="14:77" ht="19.5" thickBot="1" x14ac:dyDescent="0.45">
      <c r="T91" s="56" t="s">
        <v>558</v>
      </c>
      <c r="U91" s="57" t="s">
        <v>62</v>
      </c>
      <c r="V91" s="58" t="s">
        <v>541</v>
      </c>
      <c r="W91" s="59" t="s">
        <v>542</v>
      </c>
      <c r="X91" s="59" t="s">
        <v>543</v>
      </c>
      <c r="Y91" s="59" t="s">
        <v>544</v>
      </c>
      <c r="Z91" s="60" t="s">
        <v>545</v>
      </c>
      <c r="AA91" s="61"/>
      <c r="AB91" s="27"/>
      <c r="AC91" s="27"/>
      <c r="AD91" s="27"/>
      <c r="AE91" s="27"/>
      <c r="AF91" s="27" t="s">
        <v>432</v>
      </c>
      <c r="AG91" s="27"/>
      <c r="AH91" t="s">
        <v>428</v>
      </c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I91" s="56" t="s">
        <v>62</v>
      </c>
      <c r="BJ91" s="57" t="s">
        <v>62</v>
      </c>
      <c r="BK91" s="58" t="s">
        <v>541</v>
      </c>
      <c r="BL91" s="59" t="s">
        <v>542</v>
      </c>
      <c r="BM91" s="59" t="s">
        <v>543</v>
      </c>
      <c r="BN91" s="59" t="s">
        <v>544</v>
      </c>
      <c r="BO91" s="60" t="s">
        <v>545</v>
      </c>
      <c r="BP91" s="27"/>
      <c r="BQ91" s="27"/>
      <c r="BR91" s="27"/>
      <c r="BS91" s="27"/>
      <c r="BT91" s="27"/>
      <c r="BU91" s="27" t="s">
        <v>407</v>
      </c>
      <c r="BV91" s="27"/>
      <c r="BW91" s="27" t="s">
        <v>559</v>
      </c>
      <c r="BX91" s="27"/>
      <c r="BY91" s="27"/>
    </row>
    <row r="92" spans="14:77" ht="19.5" thickBot="1" x14ac:dyDescent="0.45">
      <c r="N92" t="str">
        <f>+IF(ABS(W92)+ABS(X92)+ABS(Y92)+ABS(Z92)&gt;219%,"F","")</f>
        <v/>
      </c>
      <c r="O92" s="62" t="str">
        <f t="shared" ref="O92:O104" si="42">+IF(W92="","",IF(AND(MAX(W92:Z92)&gt;49%,AF92&gt;84%,AG92&gt;84%,AI92&gt;19%,AJ92&gt;12%,AF92&lt;&gt;""),"F",IF(AND(U92&gt;9.9,MAX(W92:Z92)&gt;25.9%,AG92&gt;99%,AJ92&gt;14%,AF92&lt;&gt;""),"F",IF(AND(V92&gt;34%,AC92&gt;39%,V92&lt;&gt;"",AC92&lt;&gt;"",AF92&lt;&gt;""),"F",IF(AND(U92&gt;4.9,V92&gt;29%,AJ92&lt;7%,AF92&lt;&gt;"",V92&lt;&gt;""),"F",IF(AND(U92&gt;9.9,AJ92&gt;14.9%,SUM(AJ92-(1/U92))&lt;6%,AI92&lt;6%,AI92&gt;1%,AJ92&gt;14.9%),"F",IF(AND(U92&gt;9.9,MAX(W92:Z92)&gt;34.9%,AI92&gt;19%,AH92&gt;14.9%),"F",IF(AND(U92&gt;9.9,AG92&gt;99%,AI92&lt;0,AJ92&gt;15%,MAX(W92:Z92)&gt;4.9%,AF92&lt;&gt;""),"F",IF(AND(U92&gt;2.9,U92&lt;10,W92&gt;39.9%,AI92&gt;27.9%),"F",IF(AND(U92&lt;19.9,U92&gt;3,Z92&gt;26.9%,AC92&gt;11.9%,AC92&lt;&gt;""),"F",IF(AND(AC92&gt;11.9%,U92&gt;3,AJ92&gt;14.9%,AC92&lt;&gt;""),"F",IF(AND(AJ92&lt;10%,AI92&gt;22.9%,U92&gt;3,AC92&lt;&gt;""),"F",IF(AND(AC92&gt;44%,U92&gt;3,AC92&lt;&gt;""),"F","")))))))))))))</f>
        <v/>
      </c>
      <c r="S92" s="63" t="str">
        <f>+IF(AA92="","",IF(AND(MAX(AA92:AD92)&gt;49%,AJ92&gt;84%,AK92&gt;84%,AM92&gt;19%,AN92&gt;12%),"F",IF(AND(Y92&gt;9.9,MAX(AA92:AD92)&gt;25.9%,AK92&gt;99%,AN92&gt;14%),"F",IF(AND(Z92&gt;29%,AG92&gt;39%,Z92&lt;&gt;"",AG92&lt;&gt;""),"TF",IF(AND(Z92&gt;29%,AN92&lt;7%),"TF","")))))</f>
        <v/>
      </c>
      <c r="T92" s="76">
        <v>3</v>
      </c>
      <c r="U92" s="65">
        <v>2.1000389989650312</v>
      </c>
      <c r="V92" s="66">
        <v>0.37999999999999978</v>
      </c>
      <c r="W92" s="67">
        <v>0.16269066982812003</v>
      </c>
      <c r="X92" s="67">
        <v>0.15146359611862015</v>
      </c>
      <c r="Y92" s="67">
        <v>0.10331052271408978</v>
      </c>
      <c r="Z92" s="68">
        <v>0.10844739767875497</v>
      </c>
      <c r="AA92" s="61" t="str">
        <f t="shared" ref="AA92:AA96" si="43">+IF(W92="","",IF(AND(MAX(W92:Z92)&gt;49%,AF92&gt;84%,AG92&gt;84%,AI92&gt;19%,AJ92&gt;12%),"F",IF(AND(U92&gt;9.9,MAX(W92:Z92)&gt;25.9%,AG92&gt;99%,AF92&lt;&gt;"",AJ92&gt;14%),"F",IF(AND(U92&gt;9.9,AJ92&gt;9%,SUM(AJ92-(1/U92))&lt;6%,AI92&lt;6%,AI92&gt;1%,AJ92&gt;9.9%),"F",""))))</f>
        <v/>
      </c>
      <c r="AB92" s="69" t="s">
        <v>62</v>
      </c>
      <c r="AC92" s="70" t="s">
        <v>62</v>
      </c>
      <c r="AD92" s="27"/>
      <c r="AE92" s="71">
        <v>3</v>
      </c>
      <c r="AF92" s="72">
        <v>0.27324214008126252</v>
      </c>
      <c r="AG92" s="72">
        <v>0.50694967061679086</v>
      </c>
      <c r="AH92" s="7" t="s">
        <v>62</v>
      </c>
      <c r="AI92" s="74">
        <v>9.1291772201529509E-2</v>
      </c>
      <c r="AJ92" s="7">
        <v>0.10516084344403696</v>
      </c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t="str">
        <f>+IF(ABS(BL92)+ABS(BM92)+ABS(BN92)+ABS(BO92)&gt;219%,"F","")</f>
        <v>F</v>
      </c>
      <c r="BD92" s="62" t="str">
        <f>+IF(BL92="","",IF(AND(MAX(BL92:BO92)&gt;49%,BU92&gt;84%,BV92&gt;84%,BX92&gt;19%,BY92&gt;12%,BU92&lt;&gt;""),"F",IF(AND(BJ92&gt;9.9,MAX(BL92:BO92)&gt;34.9%,BV92&gt;99%,BY92&gt;16.9%,BU92&lt;&gt;""),"F",IF(AND(BK92&gt;34%,BR92&gt;39%,BK92&lt;&gt;"",BR92&lt;&gt;"",BU92&lt;&gt;""),"F",IF(AND(BJ92&gt;4.9,BK92&gt;29%,BY92&lt;7%,BU92&lt;&gt;"",BK92&lt;&gt;""),"F",IF(AND(BJ92&gt;9.9,BY92&gt;14.9%,SUM(BY92-(1/BJ92))&lt;6%,BX92&lt;6%,BX92&gt;1%,BY92&gt;14.9%),"F",IF(AND(BJ92&gt;9.9,MAX(BL92:BO92)&gt;34.9%,BX92&gt;19%,BW92&gt;14.9%),"F",IF(AND(BJ92&gt;9.9,BV92&gt;99%,BX92&lt;0,BY92&gt;15%,MAX(BL92:BO92)&gt;4.9%,BU92&lt;&gt;""),"F",IF(AND(BJ92&gt;2.9,BJ92&lt;10,BL92&gt;39.9%,BX92&gt;27.9%),"F",IF(AND(BJ92&lt;19.9,BJ92&gt;3.9,BO92&gt;34.9%,BR92&gt;22.9%,BR92&lt;&gt;""),"F",IF(AND(BR92&gt;11.9%,BJ92&gt;3,BY92&gt;14.9%,BR92&lt;&gt;""),"F",IF(AND(BY92&lt;10%,BX92&gt;22.9%,BJ92&gt;3,BR92&lt;&gt;""),"F",IF(AND(BR92&gt;44%,BJ92&gt;3,BR92&lt;&gt;""),"F","")))))))))))))</f>
        <v/>
      </c>
      <c r="BE92" s="7"/>
      <c r="BF92" s="7"/>
      <c r="BG92" s="7"/>
      <c r="BI92" s="76">
        <v>8</v>
      </c>
      <c r="BJ92" s="65">
        <v>1.80033</v>
      </c>
      <c r="BK92" s="66">
        <v>0.43999999999999984</v>
      </c>
      <c r="BL92" s="67">
        <v>0.56788295366652508</v>
      </c>
      <c r="BM92" s="67">
        <v>0.58618251619183714</v>
      </c>
      <c r="BN92" s="67">
        <v>0.57161277664122678</v>
      </c>
      <c r="BO92" s="68">
        <v>0.52715391710183035</v>
      </c>
      <c r="BP92" s="27" t="str">
        <f t="shared" ref="BP92:BP96" si="44">+IF(BL92="","",IF(AND(MAX(BL92:BO92)&gt;49%,BU92&gt;84%,BV92&gt;84%,BX92&gt;19%,BY92&gt;12%),"F",IF(AND(BJ92&gt;9.9,MAX(BL92:BO92)&gt;25.9%,BV92&gt;99%,BU92&lt;&gt;"",BY92&gt;14%),"F",IF(AND(BJ92&gt;9.9,BY92&gt;9%,SUM(BY92-(1/BJ92))&lt;6%,BX92&lt;6%,BX92&gt;1%,BY92&gt;9.9%),"F",""))))</f>
        <v/>
      </c>
      <c r="BQ92" s="69" t="s">
        <v>546</v>
      </c>
      <c r="BR92" s="70">
        <v>5.9028599090006795E-2</v>
      </c>
      <c r="BS92" s="27"/>
      <c r="BT92" s="71" t="s">
        <v>62</v>
      </c>
      <c r="BU92" s="72">
        <v>0.95546857072307456</v>
      </c>
      <c r="BV92" s="72">
        <v>0.5088994336231667</v>
      </c>
      <c r="BW92" s="7" t="s">
        <v>62</v>
      </c>
      <c r="BX92" s="74">
        <v>0.46377692884763699</v>
      </c>
      <c r="BY92" s="7">
        <v>9.2957186176014589E-2</v>
      </c>
    </row>
    <row r="93" spans="14:77" x14ac:dyDescent="0.4">
      <c r="N93" t="str">
        <f>+IF(ABS(W93)+ABS(X93)+ABS(Y93)+ABS(Z93)&gt;219%,"F","")</f>
        <v/>
      </c>
      <c r="O93" s="62" t="str">
        <f t="shared" si="42"/>
        <v/>
      </c>
      <c r="S93" s="75" t="str">
        <f t="shared" ref="S93:S104" si="45">+IF(AA93="","",IF(AND(MAX(AA93:AD93)&gt;49%,AJ93&gt;84%,AK93&gt;84%,AM93&gt;19%,AN93&gt;12%),"F",IF(AND(Y93&gt;9.9,MAX(AA93:AD93)&gt;25.9%,AK93&gt;99%,AN93&gt;14%),"F",IF(AND(Z93&gt;29%,AG93&gt;39%,Z93&lt;&gt;"",AG93&lt;&gt;""),"F",IF(AND(Z93&gt;29%,AN93&lt;7%),"F","")))))</f>
        <v/>
      </c>
      <c r="T93" s="76">
        <v>1</v>
      </c>
      <c r="U93" s="65">
        <v>2.2001529998970013</v>
      </c>
      <c r="V93" s="77">
        <v>0.35999999999999976</v>
      </c>
      <c r="W93" s="78">
        <v>0.51467475132703255</v>
      </c>
      <c r="X93" s="78">
        <v>0.47715569003214203</v>
      </c>
      <c r="Y93" s="78">
        <v>0.64418107167191574</v>
      </c>
      <c r="Z93" s="79">
        <v>0.54949087598725332</v>
      </c>
      <c r="AA93" s="61" t="str">
        <f t="shared" si="43"/>
        <v/>
      </c>
      <c r="AB93" s="27"/>
      <c r="AC93" s="80">
        <v>0.16702538163977371</v>
      </c>
      <c r="AD93" s="81" t="s">
        <v>560</v>
      </c>
      <c r="AE93" s="82" t="s">
        <v>62</v>
      </c>
      <c r="AF93" s="72">
        <v>0.61999190457008013</v>
      </c>
      <c r="AG93" s="72">
        <v>0.33759741889390565</v>
      </c>
      <c r="AH93" s="7">
        <v>-3.786368837262627E-2</v>
      </c>
      <c r="AI93" s="84">
        <v>0.46256523393990523</v>
      </c>
      <c r="AJ93" s="7">
        <v>7.0030678335817234E-2</v>
      </c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t="str">
        <f>+IF(ABS(BL93)+ABS(BM93)+ABS(BN93)+ABS(BO93)&gt;219%,"F","")</f>
        <v/>
      </c>
      <c r="BD93" s="62" t="str">
        <f>+IF(BL93="","",IF(AND(MAX(BL93:BO93)&gt;49%,BU93&gt;84%,BV93&gt;84%,BX93&gt;19%,BY93&gt;12%,BU93&lt;&gt;""),"F",IF(AND(BJ93&gt;9.9,MAX(BL93:BO93)&gt;34.9%,BV93&gt;99%,BY93&gt;16.9%,BU93&lt;&gt;""),"F",IF(AND(BK93&gt;34%,BR93&gt;39%,BK93&lt;&gt;"",BR93&lt;&gt;"",BU93&lt;&gt;""),"F",IF(AND(BJ93&gt;4.9,BK93&gt;29%,BY93&lt;7%,BU93&lt;&gt;"",BK93&lt;&gt;""),"F",IF(AND(BJ93&gt;9.9,BY93&gt;14.9%,SUM(BY93-(1/BJ93))&lt;6%,BX93&lt;6%,BX93&gt;1%,BY93&gt;14.9%),"F",IF(AND(BJ93&gt;9.9,MAX(BL93:BO93)&gt;34.9%,BX93&gt;19%,BW93&gt;14.9%),"F",IF(AND(BJ93&gt;9.9,BV93&gt;99%,BX93&lt;0,BY93&gt;15%,MAX(BL93:BO93)&gt;4.9%,BU93&lt;&gt;""),"F",IF(AND(BJ93&gt;2.9,BJ93&lt;10,BL93&gt;39.9%,BX93&gt;27.9%),"F",IF(AND(BJ93&lt;19.9,BJ93&gt;3.9,BO93&gt;34.9%,BR93&gt;22.9%,BR93&lt;&gt;""),"F",IF(AND(BR93&gt;11.9%,BJ93&gt;3,BY93&gt;14.9%,BR93&lt;&gt;""),"F",IF(AND(BY93&lt;10%,BX93&gt;22.9%,BJ93&gt;3,BR93&lt;&gt;""),"F",IF(AND(BR93&gt;44%,BJ93&gt;3,BR93&lt;&gt;""),"F","")))))))))))))</f>
        <v/>
      </c>
      <c r="BE93" s="7"/>
      <c r="BF93" s="7"/>
      <c r="BG93" s="7"/>
      <c r="BI93" s="76">
        <v>7</v>
      </c>
      <c r="BJ93" s="65">
        <v>4.8003299999999998</v>
      </c>
      <c r="BK93" s="77" t="s">
        <v>62</v>
      </c>
      <c r="BL93" s="78">
        <v>-0.15508054145359942</v>
      </c>
      <c r="BM93" s="78">
        <v>-0.20633714510614465</v>
      </c>
      <c r="BN93" s="78">
        <v>-0.17270044405748614</v>
      </c>
      <c r="BO93" s="79">
        <v>-0.15411099789195648</v>
      </c>
      <c r="BP93" s="27" t="str">
        <f t="shared" si="44"/>
        <v/>
      </c>
      <c r="BQ93" s="27"/>
      <c r="BR93" s="80" t="s">
        <v>62</v>
      </c>
      <c r="BS93" s="81" t="s">
        <v>62</v>
      </c>
      <c r="BT93" s="82" t="s">
        <v>62</v>
      </c>
      <c r="BU93" s="72">
        <v>-0.25316531622507649</v>
      </c>
      <c r="BV93" s="72">
        <v>0.33698723233164307</v>
      </c>
      <c r="BW93" s="7">
        <v>8.348035026027209E-2</v>
      </c>
      <c r="BX93" s="84">
        <v>-0.13558302989934867</v>
      </c>
      <c r="BY93" s="7">
        <v>6.1555157709191836E-2</v>
      </c>
    </row>
    <row r="94" spans="14:77" x14ac:dyDescent="0.4">
      <c r="N94" t="str">
        <f>+IF(ABS(W94)+ABS(X94)+ABS(Y94)+ABS(Z94)&gt;219%,"F","")</f>
        <v/>
      </c>
      <c r="O94" s="62" t="str">
        <f t="shared" si="42"/>
        <v/>
      </c>
      <c r="S94" s="75" t="str">
        <f t="shared" si="45"/>
        <v/>
      </c>
      <c r="T94" s="76">
        <v>8</v>
      </c>
      <c r="U94" s="65">
        <v>10.00034</v>
      </c>
      <c r="V94" s="77" t="s">
        <v>62</v>
      </c>
      <c r="W94" s="78">
        <v>7.393575861620473E-2</v>
      </c>
      <c r="X94" s="78">
        <v>9.1835205524541996E-2</v>
      </c>
      <c r="Y94" s="78">
        <v>0.26546051263654946</v>
      </c>
      <c r="Z94" s="79">
        <v>0.10030962750825222</v>
      </c>
      <c r="AA94" s="61" t="str">
        <f t="shared" si="43"/>
        <v/>
      </c>
      <c r="AB94" s="27"/>
      <c r="AC94" s="80" t="s">
        <v>62</v>
      </c>
      <c r="AD94" s="85" t="s">
        <v>62</v>
      </c>
      <c r="AE94" s="82" t="s">
        <v>62</v>
      </c>
      <c r="AF94" s="72">
        <v>0.4297711601658859</v>
      </c>
      <c r="AG94" s="72">
        <v>0.85276489013974865</v>
      </c>
      <c r="AH94" s="7">
        <v>5.2107389186659636E-2</v>
      </c>
      <c r="AI94" s="84">
        <v>8.4441340780071095E-2</v>
      </c>
      <c r="AJ94" s="7">
        <v>0.17689620943524734</v>
      </c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t="str">
        <f>+IF(ABS(BL94)+ABS(BM94)+ABS(BN94)+ABS(BO94)&gt;219%,"F","")</f>
        <v/>
      </c>
      <c r="BD94" s="62" t="str">
        <f t="shared" ref="BD94:BD104" si="46">+IF(BL94="","",IF(AND(MAX(BL94:BO94)&gt;49%,BU94&gt;84%,BV94&gt;84%,BX94&gt;19%,BY94&gt;12%,BU94&lt;&gt;""),"F",IF(AND(BJ94&gt;9.9,MAX(BL94:BO94)&gt;34.9%,BV94&gt;99%,BY94&gt;16.9%,BU94&lt;&gt;""),"F",IF(AND(BK94&gt;34%,BR94&gt;39%,BK94&lt;&gt;"",BR94&lt;&gt;"",BU94&lt;&gt;""),"F",IF(AND(BJ94&gt;4.9,BK94&gt;29%,BY94&lt;7%,BU94&lt;&gt;"",BK94&lt;&gt;""),"F",IF(AND(BJ94&gt;9.9,BY94&gt;14.9%,SUM(BY94-(1/BJ94))&lt;6%,BX94&lt;6%,BX94&gt;1%,BY94&gt;14.9%),"F",IF(AND(BJ94&gt;9.9,MAX(BL94:BO94)&gt;34.9%,BX94&gt;19%,BW94&gt;14.9%),"F",IF(AND(BJ94&gt;9.9,BV94&gt;99%,BX94&lt;0,BY94&gt;15%,MAX(BL94:BO94)&gt;4.9%,BU94&lt;&gt;""),"F",IF(AND(BJ94&gt;2.9,BJ94&lt;10,BL94&gt;39.9%,BX94&gt;27.9%),"F",IF(AND(BJ94&lt;19.9,BJ94&gt;3.9,BO94&gt;34.9%,BR94&gt;22.9%,BR94&lt;&gt;""),"F",IF(AND(BR94&gt;11.9%,BJ94&gt;3,BY94&gt;14.9%,BR94&lt;&gt;""),"F",IF(AND(BY94&lt;10%,BX94&gt;22.9%,BJ94&gt;3,BR94&lt;&gt;""),"F",IF(AND(BR94&gt;44%,BJ94&gt;3,BR94&lt;&gt;""),"F","")))))))))))))</f>
        <v/>
      </c>
      <c r="BE94" s="7"/>
      <c r="BF94" s="7"/>
      <c r="BG94" s="7"/>
      <c r="BI94" s="76">
        <v>3</v>
      </c>
      <c r="BJ94" s="65">
        <v>5.7000409989050329</v>
      </c>
      <c r="BK94" s="77" t="s">
        <v>62</v>
      </c>
      <c r="BL94" s="78">
        <v>0.23219953384075101</v>
      </c>
      <c r="BM94" s="78">
        <v>0.28805482792207848</v>
      </c>
      <c r="BN94" s="78">
        <v>0.27570748848172466</v>
      </c>
      <c r="BO94" s="79">
        <v>0.29473310980681949</v>
      </c>
      <c r="BP94" s="27" t="str">
        <f t="shared" si="44"/>
        <v/>
      </c>
      <c r="BQ94" s="27"/>
      <c r="BR94" s="80">
        <v>6.2533575966068483E-2</v>
      </c>
      <c r="BS94" s="85" t="s">
        <v>62</v>
      </c>
      <c r="BT94" s="82" t="s">
        <v>62</v>
      </c>
      <c r="BU94" s="72">
        <v>0.49170974445189303</v>
      </c>
      <c r="BV94" s="72">
        <v>0.6981809647061058</v>
      </c>
      <c r="BW94" s="7">
        <v>9.2433738497630646E-2</v>
      </c>
      <c r="BX94" s="84">
        <v>0.25929887279869274</v>
      </c>
      <c r="BY94" s="7">
        <v>0.12753195156588293</v>
      </c>
    </row>
    <row r="95" spans="14:77" x14ac:dyDescent="0.4">
      <c r="O95" s="62" t="str">
        <f>+IF(W95="","",IF(AND(MAX(W95:Z95)&gt;49%,AF95&gt;84%,AG95&gt;84%,AI95&gt;19%,AJ95&gt;12%,AF95&lt;&gt;""),"F",IF(AND(U95&gt;9.9,MAX(W95:Z95)&gt;25.9%,AG95&gt;99%,AJ95&gt;14%,AF95&lt;&gt;""),"F",IF(AND(V95&gt;34%,AC95&gt;39%,V95&lt;&gt;"",AC95&lt;&gt;"",AF95&lt;&gt;""),"F",IF(AND(U95&gt;4.9,V95&gt;29%,AJ95&lt;7%,AF95&lt;&gt;"",V95&lt;&gt;""),"F",IF(AND(U95&gt;9.9,AJ95&gt;14.9%,SUM(AJ95-(1/U95))&lt;6%,AI95&lt;6%,AI95&gt;1%,AJ95&gt;14.9%),"F",IF(AND(U95&gt;9.9,MAX(W95:Z95)&gt;34.9%,AI95&gt;19%,AH95&gt;14.9%),"F",IF(AND(U95&gt;9.9,AG95&gt;99%,AI95&lt;0,AJ95&gt;15%,MAX(W95:Z95)&gt;4.9%,AF95&lt;&gt;""),"F",IF(AND(U95&gt;2.9,U95&lt;10,W95&gt;39.9%,AI95&gt;27.9%),"F",IF(AND(U95&lt;19.9,U95&gt;3,Z95&gt;26.9%,AC95&gt;11.9%,AC95&lt;&gt;""),"F",IF(AND(AC95&gt;11.9%,U95&gt;3,AJ95&gt;14.9%,AC95&lt;&gt;""),"F",IF(AND(AJ95&lt;10%,AI95&gt;22.9%,U95&gt;3,AC95&lt;&gt;""),"F",IF(AND(AC95&gt;44%,U95&gt;3,AC95&lt;&gt;""),"F","")))))))))))))</f>
        <v/>
      </c>
      <c r="S95" s="75" t="str">
        <f>+IF(AA95="","",IF(AND(MAX(AA95:AD95)&gt;49%,AJ95&gt;84%,AK95&gt;84%,AM95&gt;19%,AN95&gt;12%),"F",IF(AND(Y95&gt;9.9,MAX(AA95:AD95)&gt;25.9%,AK95&gt;99%,AN95&gt;14%),"F",IF(AND(Z95&gt;29%,AG95&gt;39%,Z95&lt;&gt;"",AG95&lt;&gt;""),"F",IF(AND(Z95&gt;29%,AN95&lt;7%),"F","")))))</f>
        <v/>
      </c>
      <c r="T95" s="76">
        <v>6</v>
      </c>
      <c r="U95" s="65">
        <v>10.900197998152109</v>
      </c>
      <c r="V95" s="77" t="s">
        <v>62</v>
      </c>
      <c r="W95" s="78">
        <v>0.12288980890740335</v>
      </c>
      <c r="X95" s="78">
        <v>0.15340487755883356</v>
      </c>
      <c r="Y95" s="78">
        <v>1.727064167310078E-2</v>
      </c>
      <c r="Z95" s="79">
        <v>2.8854833537607032E-2</v>
      </c>
      <c r="AA95" s="61" t="str">
        <f>+IF(W95="","",IF(AND(MAX(W95:Z95)&gt;49%,AF95&gt;84%,AG95&gt;84%,AI95&gt;19%,AJ95&gt;12%),"F",IF(AND(U95&gt;9.9,MAX(W95:Z95)&gt;25.9%,AG95&gt;99%,AF95&lt;&gt;"",AJ95&gt;14%),"F",IF(AND(U95&gt;9.9,AJ95&gt;9%,SUM(AJ95-(1/U95))&lt;6%,AI95&lt;6%,AI95&gt;1%,AJ95&gt;9.9%),"F",""))))</f>
        <v>F</v>
      </c>
      <c r="AB95" s="27"/>
      <c r="AC95" s="80" t="s">
        <v>62</v>
      </c>
      <c r="AD95" s="85" t="s">
        <v>62</v>
      </c>
      <c r="AE95" s="82" t="s">
        <v>62</v>
      </c>
      <c r="AF95" s="72">
        <v>0.18418986448043828</v>
      </c>
      <c r="AG95" s="72">
        <v>0.56854698670197801</v>
      </c>
      <c r="AH95" s="7">
        <v>6.4707677232080429E-2</v>
      </c>
      <c r="AI95" s="84">
        <v>2.4290199180540789E-2</v>
      </c>
      <c r="AJ95" s="7">
        <v>0.11793849394635623</v>
      </c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5"/>
      <c r="BD95" s="62" t="str">
        <f t="shared" si="46"/>
        <v/>
      </c>
      <c r="BE95" s="7"/>
      <c r="BF95" s="7"/>
      <c r="BG95" s="7"/>
      <c r="BI95" s="76">
        <v>2</v>
      </c>
      <c r="BJ95" s="65">
        <v>9.3003719996320076</v>
      </c>
      <c r="BK95" s="77" t="s">
        <v>62</v>
      </c>
      <c r="BL95" s="78">
        <v>0.23306874845129805</v>
      </c>
      <c r="BM95" s="78">
        <v>0.1777459342140911</v>
      </c>
      <c r="BN95" s="78">
        <v>0.17390305689474675</v>
      </c>
      <c r="BO95" s="79">
        <v>0.18883182432632184</v>
      </c>
      <c r="BP95" s="27" t="str">
        <f>+IF(BL95="","",IF(AND(MAX(BL95:BO95)&gt;49%,BU95&gt;84%,BV95&gt;84%,BX95&gt;19%,BY95&gt;12%),"F",IF(AND(BJ95&gt;9.9,MAX(BL95:BO95)&gt;25.9%,BV95&gt;99%,BU95&lt;&gt;"",BY95&gt;14%),"F",IF(AND(BJ95&gt;9.9,BY95&gt;9%,SUM(BY95-(1/BJ95))&lt;6%,BX95&lt;6%,BX95&gt;1%,BY95&gt;9.9%),"F",""))))</f>
        <v/>
      </c>
      <c r="BQ95" s="27"/>
      <c r="BR95" s="80" t="s">
        <v>62</v>
      </c>
      <c r="BS95" s="85" t="s">
        <v>62</v>
      </c>
      <c r="BT95" s="82" t="s">
        <v>62</v>
      </c>
      <c r="BU95" s="72">
        <v>0.36458282105974094</v>
      </c>
      <c r="BV95" s="72">
        <v>0.64032440266963775</v>
      </c>
      <c r="BW95" s="7">
        <v>5.189695525962823E-2</v>
      </c>
      <c r="BX95" s="84">
        <v>0.16612955099760934</v>
      </c>
      <c r="BY95" s="7">
        <v>0.11696368826396192</v>
      </c>
    </row>
    <row r="96" spans="14:77" x14ac:dyDescent="0.4">
      <c r="O96" s="62" t="str">
        <f t="shared" si="42"/>
        <v/>
      </c>
      <c r="S96" s="75" t="str">
        <f t="shared" si="45"/>
        <v/>
      </c>
      <c r="T96" s="76">
        <v>9</v>
      </c>
      <c r="U96" s="65">
        <v>12.401070000000001</v>
      </c>
      <c r="V96" s="77" t="s">
        <v>62</v>
      </c>
      <c r="W96" s="78">
        <v>0.21211986360743632</v>
      </c>
      <c r="X96" s="78">
        <v>0.20695936478123714</v>
      </c>
      <c r="Y96" s="78">
        <v>-0.14366052261307891</v>
      </c>
      <c r="Z96" s="79">
        <v>0.12185420902731625</v>
      </c>
      <c r="AA96" s="61" t="str">
        <f t="shared" si="43"/>
        <v/>
      </c>
      <c r="AB96" s="27"/>
      <c r="AC96" s="80" t="s">
        <v>62</v>
      </c>
      <c r="AD96" s="85" t="s">
        <v>62</v>
      </c>
      <c r="AE96" s="82" t="s">
        <v>62</v>
      </c>
      <c r="AF96" s="72">
        <v>0.20590785950137394</v>
      </c>
      <c r="AG96" s="72">
        <v>0.49817862926607009</v>
      </c>
      <c r="AH96" s="7">
        <v>3.9739992233671528E-2</v>
      </c>
      <c r="AI96" s="84">
        <v>0.10257771906405627</v>
      </c>
      <c r="AJ96" s="7">
        <v>0.10334139240227556</v>
      </c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5"/>
      <c r="BD96" s="62" t="str">
        <f t="shared" si="46"/>
        <v/>
      </c>
      <c r="BE96" s="7"/>
      <c r="BF96" s="7"/>
      <c r="BG96" s="7"/>
      <c r="BI96" s="76">
        <v>1</v>
      </c>
      <c r="BJ96" s="65">
        <v>14.000673999687002</v>
      </c>
      <c r="BK96" s="77" t="s">
        <v>62</v>
      </c>
      <c r="BL96" s="78">
        <v>0.18430676827704068</v>
      </c>
      <c r="BM96" s="78">
        <v>4.5157834833209852E-4</v>
      </c>
      <c r="BN96" s="78">
        <v>3.3627065511852936E-4</v>
      </c>
      <c r="BO96" s="79">
        <v>-2.0577386976419053E-2</v>
      </c>
      <c r="BP96" s="27" t="str">
        <f t="shared" si="44"/>
        <v/>
      </c>
      <c r="BQ96" s="27"/>
      <c r="BR96" s="80" t="s">
        <v>62</v>
      </c>
      <c r="BS96" s="85" t="s">
        <v>62</v>
      </c>
      <c r="BT96" s="82" t="s">
        <v>62</v>
      </c>
      <c r="BU96" s="72">
        <v>0.35634083956083362</v>
      </c>
      <c r="BV96" s="72">
        <v>0.5972165064230619</v>
      </c>
      <c r="BW96" s="7">
        <v>1.4847639393642829E-2</v>
      </c>
      <c r="BX96" s="84">
        <v>-1.8103474196113217E-2</v>
      </c>
      <c r="BY96" s="7">
        <v>0.10908946307860527</v>
      </c>
    </row>
    <row r="97" spans="14:77" x14ac:dyDescent="0.4">
      <c r="O97" s="62" t="str">
        <f t="shared" si="42"/>
        <v/>
      </c>
      <c r="S97" s="75" t="str">
        <f t="shared" si="45"/>
        <v/>
      </c>
      <c r="T97" s="76">
        <v>4</v>
      </c>
      <c r="U97" s="65">
        <v>34.100717998696055</v>
      </c>
      <c r="V97" s="77" t="s">
        <v>62</v>
      </c>
      <c r="W97" s="78">
        <v>7.8248760550354887E-2</v>
      </c>
      <c r="X97" s="78">
        <v>-0.10580060216218559</v>
      </c>
      <c r="Y97" s="78">
        <v>8.199072241983793E-2</v>
      </c>
      <c r="Z97" s="79">
        <v>0.10255731011785969</v>
      </c>
      <c r="AA97" s="61" t="str">
        <f>+IF(W97="","",IF(AND(MAX(W97:Z97)&gt;49%,AF97&gt;84%,AG97&gt;84%,AI97&gt;19%,AJ97&gt;12%),"F",IF(AND(U97&gt;9.9,MAX(W97:Z97)&gt;25.9%,AG97&gt;99%,AF97&lt;&gt;"",AJ97&gt;14%),"F",IF(AND(U97&gt;9.9,AJ97&gt;9%,SUM(AJ97-(1/U97))&lt;6%,AI97&lt;6%,AI97&gt;1%,AJ97&gt;9.9%),"F",""))))</f>
        <v/>
      </c>
      <c r="AB97" s="27"/>
      <c r="AC97" s="80" t="s">
        <v>62</v>
      </c>
      <c r="AD97" s="85" t="s">
        <v>62</v>
      </c>
      <c r="AE97" s="82" t="s">
        <v>62</v>
      </c>
      <c r="AF97" s="72">
        <v>1.1412579339464941</v>
      </c>
      <c r="AG97" s="72">
        <v>1.0708666830710443</v>
      </c>
      <c r="AH97" s="7">
        <v>2.53000906996401E-2</v>
      </c>
      <c r="AI97" s="84">
        <v>8.6333455604121159E-2</v>
      </c>
      <c r="AJ97" s="7">
        <v>0.2221389028044066</v>
      </c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5"/>
      <c r="BD97" s="62" t="str">
        <f t="shared" si="46"/>
        <v/>
      </c>
      <c r="BE97" s="7"/>
      <c r="BF97" s="7"/>
      <c r="BG97" s="7"/>
      <c r="BI97" s="76">
        <v>6</v>
      </c>
      <c r="BJ97" s="65">
        <v>14.200234997732133</v>
      </c>
      <c r="BK97" s="77" t="s">
        <v>62</v>
      </c>
      <c r="BL97" s="78">
        <v>1.2313843963995068E-3</v>
      </c>
      <c r="BM97" s="78">
        <v>5.0203803684662589E-2</v>
      </c>
      <c r="BN97" s="78">
        <v>-5.8247281120421247E-2</v>
      </c>
      <c r="BO97" s="79">
        <v>-6.2320787852428852E-2</v>
      </c>
      <c r="BP97" s="27" t="str">
        <f>+IF(BL97="","",IF(AND(MAX(BL97:BO97)&gt;49%,BU97&gt;84%,BV97&gt;84%,BX97&gt;19%,BY97&gt;12%),"F",IF(AND(BJ97&gt;9.9,MAX(BL97:BO97)&gt;25.9%,BV97&gt;99%,BU97&lt;&gt;"",BY97&gt;14%),"F",IF(AND(BJ97&gt;9.9,BY97&gt;9%,SUM(BY97-(1/BJ97))&lt;6%,BX97&lt;6%,BX97&gt;1%,BY97&gt;9.9%),"F",""))))</f>
        <v/>
      </c>
      <c r="BQ97" s="27"/>
      <c r="BR97" s="80" t="s">
        <v>62</v>
      </c>
      <c r="BS97" s="85" t="s">
        <v>62</v>
      </c>
      <c r="BT97" s="82" t="s">
        <v>62</v>
      </c>
      <c r="BU97" s="72">
        <v>-0.38067883484690318</v>
      </c>
      <c r="BV97" s="72">
        <v>0.31821049691569903</v>
      </c>
      <c r="BW97" s="7">
        <v>3.2373432084987941E-2</v>
      </c>
      <c r="BX97" s="84">
        <v>-5.4828281941764256E-2</v>
      </c>
      <c r="BY97" s="7">
        <v>5.8125339606603522E-2</v>
      </c>
    </row>
    <row r="98" spans="14:77" x14ac:dyDescent="0.4">
      <c r="O98" s="62" t="str">
        <f t="shared" si="42"/>
        <v/>
      </c>
      <c r="S98" s="75" t="str">
        <f>+IF(AA98="","",IF(AND(MAX(AA98:AD98)&gt;49%,AJ98&gt;84%,AK98&gt;84%,AM98&gt;19%,AN98&gt;12%),"F",IF(AND(Y98&gt;9.9,MAX(AA98:AD98)&gt;25.9%,AK98&gt;99%,AN98&gt;14%),"F",IF(AND(Z98&gt;29%,AG98&gt;39%,Z98&lt;&gt;"",AG98&lt;&gt;""),"F",IF(AND(Z98&gt;29%,AN98&lt;7%),"F","")))))</f>
        <v/>
      </c>
      <c r="T98" s="76">
        <v>2</v>
      </c>
      <c r="U98" s="65">
        <v>74.10122699893202</v>
      </c>
      <c r="V98" s="77" t="s">
        <v>62</v>
      </c>
      <c r="W98" s="78">
        <v>-0.1861089454307496</v>
      </c>
      <c r="X98" s="78">
        <v>-1.537967877862555E-2</v>
      </c>
      <c r="Y98" s="78">
        <v>1.7954947090142646E-2</v>
      </c>
      <c r="Z98" s="79">
        <v>-1.1514253857043438E-2</v>
      </c>
      <c r="AA98" s="61" t="str">
        <f t="shared" ref="AA98:AA104" si="47">+IF(W98="","",IF(AND(MAX(W98:Z98)&gt;49%,AF98&gt;84%,AG98&gt;84%,AI98&gt;19%,AJ98&gt;12%),"F",IF(AND(U98&gt;9.9,MAX(W98:Z98)&gt;25.9%,AG98&gt;99%,AF98&lt;&gt;"",AJ98&gt;14%),"F",IF(AND(U98&gt;9.9,AJ98&gt;9%,SUM(AJ98-(1/U98))&lt;6%,AI98&lt;6%,AI98&gt;1%,AJ98&gt;9.9%),"F",""))))</f>
        <v/>
      </c>
      <c r="AB98" s="27"/>
      <c r="AC98" s="80" t="s">
        <v>62</v>
      </c>
      <c r="AD98" s="85" t="s">
        <v>62</v>
      </c>
      <c r="AE98" s="82" t="s">
        <v>62</v>
      </c>
      <c r="AF98" s="72">
        <v>-0.32766326050668687</v>
      </c>
      <c r="AG98" s="72">
        <v>0.3832148164254679</v>
      </c>
      <c r="AH98" s="7">
        <v>6.1070967114569266E-3</v>
      </c>
      <c r="AI98" s="84">
        <v>-9.6927788281425536E-3</v>
      </c>
      <c r="AJ98" s="7">
        <v>7.9493479631859987E-2</v>
      </c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5"/>
      <c r="BD98" s="62" t="str">
        <f t="shared" si="46"/>
        <v/>
      </c>
      <c r="BE98" s="7"/>
      <c r="BF98" s="7"/>
      <c r="BG98" s="7"/>
      <c r="BI98" s="76">
        <v>4</v>
      </c>
      <c r="BJ98" s="65">
        <v>26.000509999016039</v>
      </c>
      <c r="BK98" s="77" t="s">
        <v>62</v>
      </c>
      <c r="BL98" s="78">
        <v>5.7627761512895691E-2</v>
      </c>
      <c r="BM98" s="78">
        <v>0.21197917949301875</v>
      </c>
      <c r="BN98" s="78">
        <v>0.10799897268477757</v>
      </c>
      <c r="BO98" s="79">
        <v>0.1258471990256908</v>
      </c>
      <c r="BP98" s="27" t="str">
        <f t="shared" ref="BP98:BP104" si="48">+IF(BL98="","",IF(AND(MAX(BL98:BO98)&gt;49%,BU98&gt;84%,BV98&gt;84%,BX98&gt;19%,BY98&gt;12%),"F",IF(AND(BJ98&gt;9.9,MAX(BL98:BO98)&gt;25.9%,BV98&gt;99%,BU98&lt;&gt;"",BY98&gt;14%),"F",IF(AND(BJ98&gt;9.9,BY98&gt;9%,SUM(BY98-(1/BJ98))&lt;6%,BX98&lt;6%,BX98&gt;1%,BY98&gt;9.9%),"F",""))))</f>
        <v/>
      </c>
      <c r="BQ98" s="27"/>
      <c r="BR98" s="80" t="s">
        <v>62</v>
      </c>
      <c r="BS98" s="85" t="s">
        <v>62</v>
      </c>
      <c r="BT98" s="82" t="s">
        <v>62</v>
      </c>
      <c r="BU98" s="72">
        <v>0.92541500587871284</v>
      </c>
      <c r="BV98" s="72">
        <v>1.2126406202079714</v>
      </c>
      <c r="BW98" s="7">
        <v>2.7494783739145122E-2</v>
      </c>
      <c r="BX98" s="84">
        <v>0.1107172413497173</v>
      </c>
      <c r="BY98" s="7">
        <v>0.22150478552259614</v>
      </c>
    </row>
    <row r="99" spans="14:77" x14ac:dyDescent="0.4">
      <c r="O99" s="62" t="e">
        <f t="shared" si="42"/>
        <v>#VALUE!</v>
      </c>
      <c r="S99" s="75" t="e">
        <f t="shared" si="45"/>
        <v>#VALUE!</v>
      </c>
      <c r="T99" s="76">
        <v>7</v>
      </c>
      <c r="U99" s="65">
        <v>82.405320000000003</v>
      </c>
      <c r="V99" s="77" t="s">
        <v>62</v>
      </c>
      <c r="W99" s="78">
        <v>2.1549332594197845E-2</v>
      </c>
      <c r="X99" s="78">
        <v>4.0361546925436073E-2</v>
      </c>
      <c r="Y99" s="78">
        <v>1.3492104407442506E-2</v>
      </c>
      <c r="Z99" s="79" t="s">
        <v>62</v>
      </c>
      <c r="AA99" s="61" t="e">
        <f t="shared" si="47"/>
        <v>#VALUE!</v>
      </c>
      <c r="AB99" s="14"/>
      <c r="AC99" s="80" t="s">
        <v>62</v>
      </c>
      <c r="AD99" s="85" t="s">
        <v>62</v>
      </c>
      <c r="AE99" s="82" t="s">
        <v>62</v>
      </c>
      <c r="AF99" s="72" t="s">
        <v>62</v>
      </c>
      <c r="AG99" s="72" t="s">
        <v>62</v>
      </c>
      <c r="AH99" s="7" t="s">
        <v>62</v>
      </c>
      <c r="AI99" s="84" t="s">
        <v>62</v>
      </c>
      <c r="AJ99" s="7" t="s">
        <v>62</v>
      </c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5"/>
      <c r="BD99" s="62" t="str">
        <f t="shared" si="46"/>
        <v/>
      </c>
      <c r="BE99" s="7"/>
      <c r="BF99" s="7"/>
      <c r="BG99" s="7"/>
      <c r="BI99" s="76">
        <v>5</v>
      </c>
      <c r="BJ99" s="65">
        <v>30.000875992515372</v>
      </c>
      <c r="BK99" s="77" t="s">
        <v>62</v>
      </c>
      <c r="BL99" s="78">
        <v>-0.12123660869131053</v>
      </c>
      <c r="BM99" s="78">
        <v>-0.10828069474787565</v>
      </c>
      <c r="BN99" s="78">
        <v>0.10138915982031307</v>
      </c>
      <c r="BO99" s="79">
        <v>0.10044312246014192</v>
      </c>
      <c r="BP99" s="27" t="str">
        <f t="shared" si="48"/>
        <v/>
      </c>
      <c r="BQ99" s="14"/>
      <c r="BR99" s="80" t="s">
        <v>62</v>
      </c>
      <c r="BS99" s="85" t="s">
        <v>62</v>
      </c>
      <c r="BT99" s="82" t="s">
        <v>62</v>
      </c>
      <c r="BU99" s="72" t="s">
        <v>62</v>
      </c>
      <c r="BV99" s="72">
        <v>0.55381341697572917</v>
      </c>
      <c r="BW99" s="7">
        <v>2.2184892924952071E-2</v>
      </c>
      <c r="BX99" s="84">
        <v>8.8367365483188187E-2</v>
      </c>
      <c r="BY99" s="7">
        <v>0.10116131696603264</v>
      </c>
    </row>
    <row r="100" spans="14:77" x14ac:dyDescent="0.4">
      <c r="O100" s="62" t="str">
        <f t="shared" si="42"/>
        <v/>
      </c>
      <c r="S100" s="75" t="str">
        <f t="shared" si="45"/>
        <v/>
      </c>
      <c r="T100" s="76" t="s">
        <v>62</v>
      </c>
      <c r="U100" s="65">
        <v>109.80040799641517</v>
      </c>
      <c r="V100" s="77" t="s">
        <v>62</v>
      </c>
      <c r="W100" s="78" t="s">
        <v>62</v>
      </c>
      <c r="X100" s="78" t="s">
        <v>62</v>
      </c>
      <c r="Y100" s="78" t="s">
        <v>62</v>
      </c>
      <c r="Z100" s="79" t="s">
        <v>62</v>
      </c>
      <c r="AA100" s="61" t="str">
        <f t="shared" si="47"/>
        <v/>
      </c>
      <c r="AB100" s="27"/>
      <c r="AC100" s="80" t="s">
        <v>62</v>
      </c>
      <c r="AD100" s="85" t="s">
        <v>62</v>
      </c>
      <c r="AE100" s="82" t="s">
        <v>62</v>
      </c>
      <c r="AF100" s="72" t="s">
        <v>62</v>
      </c>
      <c r="AG100" s="72" t="s">
        <v>62</v>
      </c>
      <c r="AH100" s="7" t="s">
        <v>62</v>
      </c>
      <c r="AI100" s="84" t="s">
        <v>62</v>
      </c>
      <c r="AJ100" s="7" t="s">
        <v>62</v>
      </c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5"/>
      <c r="BD100" s="62" t="str">
        <f t="shared" si="46"/>
        <v/>
      </c>
      <c r="BE100" s="7"/>
      <c r="BF100" s="7"/>
      <c r="BG100" s="7"/>
      <c r="BI100" s="76" t="s">
        <v>62</v>
      </c>
      <c r="BJ100" s="65" t="s">
        <v>62</v>
      </c>
      <c r="BK100" s="77" t="s">
        <v>62</v>
      </c>
      <c r="BL100" s="78" t="s">
        <v>62</v>
      </c>
      <c r="BM100" s="78" t="s">
        <v>62</v>
      </c>
      <c r="BN100" s="78" t="s">
        <v>62</v>
      </c>
      <c r="BO100" s="79" t="s">
        <v>62</v>
      </c>
      <c r="BP100" s="27" t="str">
        <f t="shared" si="48"/>
        <v/>
      </c>
      <c r="BQ100" s="27"/>
      <c r="BR100" s="80" t="s">
        <v>62</v>
      </c>
      <c r="BS100" s="85" t="s">
        <v>62</v>
      </c>
      <c r="BT100" s="82" t="s">
        <v>62</v>
      </c>
      <c r="BU100" s="72" t="s">
        <v>62</v>
      </c>
      <c r="BV100" s="72" t="s">
        <v>62</v>
      </c>
      <c r="BW100" s="7" t="s">
        <v>62</v>
      </c>
      <c r="BX100" s="84" t="s">
        <v>62</v>
      </c>
      <c r="BY100" s="7" t="s">
        <v>62</v>
      </c>
    </row>
    <row r="101" spans="14:77" x14ac:dyDescent="0.4">
      <c r="O101" s="62" t="str">
        <f t="shared" si="42"/>
        <v/>
      </c>
      <c r="S101" s="75" t="str">
        <f t="shared" si="45"/>
        <v/>
      </c>
      <c r="T101" s="76" t="s">
        <v>62</v>
      </c>
      <c r="U101" s="65">
        <v>156.10379299837803</v>
      </c>
      <c r="V101" s="77" t="s">
        <v>62</v>
      </c>
      <c r="W101" s="78" t="s">
        <v>62</v>
      </c>
      <c r="X101" s="78" t="s">
        <v>62</v>
      </c>
      <c r="Y101" s="78" t="s">
        <v>62</v>
      </c>
      <c r="Z101" s="79" t="s">
        <v>62</v>
      </c>
      <c r="AA101" s="61" t="str">
        <f t="shared" si="47"/>
        <v/>
      </c>
      <c r="AB101" s="89"/>
      <c r="AC101" s="80" t="s">
        <v>62</v>
      </c>
      <c r="AD101" s="85" t="s">
        <v>62</v>
      </c>
      <c r="AE101" s="82" t="s">
        <v>62</v>
      </c>
      <c r="AF101" s="72" t="s">
        <v>62</v>
      </c>
      <c r="AG101" s="72" t="s">
        <v>62</v>
      </c>
      <c r="AH101" s="7" t="s">
        <v>62</v>
      </c>
      <c r="AI101" s="84" t="s">
        <v>62</v>
      </c>
      <c r="AJ101" s="7" t="s">
        <v>62</v>
      </c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5"/>
      <c r="BD101" s="62" t="str">
        <f t="shared" si="46"/>
        <v/>
      </c>
      <c r="BE101" s="7"/>
      <c r="BF101" s="7"/>
      <c r="BG101" s="7"/>
      <c r="BI101" s="76" t="s">
        <v>62</v>
      </c>
      <c r="BJ101" s="65" t="s">
        <v>62</v>
      </c>
      <c r="BK101" s="77" t="s">
        <v>62</v>
      </c>
      <c r="BL101" s="78" t="s">
        <v>62</v>
      </c>
      <c r="BM101" s="78" t="s">
        <v>62</v>
      </c>
      <c r="BN101" s="78" t="s">
        <v>62</v>
      </c>
      <c r="BO101" s="79" t="s">
        <v>62</v>
      </c>
      <c r="BP101" s="27" t="str">
        <f t="shared" si="48"/>
        <v/>
      </c>
      <c r="BQ101" s="89"/>
      <c r="BR101" s="80" t="s">
        <v>62</v>
      </c>
      <c r="BS101" s="85" t="s">
        <v>62</v>
      </c>
      <c r="BT101" s="82" t="s">
        <v>62</v>
      </c>
      <c r="BU101" s="72" t="s">
        <v>62</v>
      </c>
      <c r="BV101" s="72" t="s">
        <v>62</v>
      </c>
      <c r="BW101" s="7" t="s">
        <v>62</v>
      </c>
      <c r="BX101" s="84" t="s">
        <v>62</v>
      </c>
      <c r="BY101" s="7" t="s">
        <v>62</v>
      </c>
    </row>
    <row r="102" spans="14:77" x14ac:dyDescent="0.4">
      <c r="O102" s="62" t="str">
        <f t="shared" si="42"/>
        <v/>
      </c>
      <c r="S102" s="75" t="str">
        <f t="shared" si="45"/>
        <v/>
      </c>
      <c r="T102" s="76" t="s">
        <v>62</v>
      </c>
      <c r="U102" s="65" t="s">
        <v>62</v>
      </c>
      <c r="V102" s="77" t="s">
        <v>62</v>
      </c>
      <c r="W102" s="78" t="s">
        <v>62</v>
      </c>
      <c r="X102" s="78" t="s">
        <v>62</v>
      </c>
      <c r="Y102" s="78" t="s">
        <v>62</v>
      </c>
      <c r="Z102" s="79" t="s">
        <v>62</v>
      </c>
      <c r="AA102" s="61" t="str">
        <f t="shared" si="47"/>
        <v/>
      </c>
      <c r="AB102" s="89"/>
      <c r="AC102" s="80" t="s">
        <v>62</v>
      </c>
      <c r="AD102" s="85" t="s">
        <v>62</v>
      </c>
      <c r="AE102" s="82" t="s">
        <v>62</v>
      </c>
      <c r="AF102" s="72" t="s">
        <v>62</v>
      </c>
      <c r="AG102" s="72" t="s">
        <v>62</v>
      </c>
      <c r="AH102" s="7" t="s">
        <v>62</v>
      </c>
      <c r="AI102" s="84" t="s">
        <v>62</v>
      </c>
      <c r="AJ102" s="7" t="s">
        <v>62</v>
      </c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5"/>
      <c r="BD102" s="62" t="str">
        <f t="shared" si="46"/>
        <v/>
      </c>
      <c r="BE102" s="7"/>
      <c r="BF102" s="7"/>
      <c r="BG102" s="7"/>
      <c r="BI102" s="76" t="s">
        <v>62</v>
      </c>
      <c r="BJ102" s="65" t="s">
        <v>62</v>
      </c>
      <c r="BK102" s="77" t="s">
        <v>62</v>
      </c>
      <c r="BL102" s="78" t="s">
        <v>62</v>
      </c>
      <c r="BM102" s="78" t="s">
        <v>62</v>
      </c>
      <c r="BN102" s="78" t="s">
        <v>62</v>
      </c>
      <c r="BO102" s="79" t="s">
        <v>62</v>
      </c>
      <c r="BP102" s="27" t="str">
        <f t="shared" si="48"/>
        <v/>
      </c>
      <c r="BQ102" s="89"/>
      <c r="BR102" s="80" t="s">
        <v>62</v>
      </c>
      <c r="BS102" s="85" t="s">
        <v>62</v>
      </c>
      <c r="BT102" s="82" t="s">
        <v>62</v>
      </c>
      <c r="BU102" s="72" t="s">
        <v>62</v>
      </c>
      <c r="BV102" s="72" t="s">
        <v>62</v>
      </c>
      <c r="BW102" s="7" t="s">
        <v>62</v>
      </c>
      <c r="BX102" s="84" t="s">
        <v>62</v>
      </c>
      <c r="BY102" s="7" t="s">
        <v>62</v>
      </c>
    </row>
    <row r="103" spans="14:77" x14ac:dyDescent="0.4">
      <c r="O103" s="62" t="str">
        <f t="shared" si="42"/>
        <v/>
      </c>
      <c r="S103" s="75" t="str">
        <f t="shared" si="45"/>
        <v/>
      </c>
      <c r="T103" s="76" t="s">
        <v>62</v>
      </c>
      <c r="U103" s="65" t="s">
        <v>62</v>
      </c>
      <c r="V103" s="77" t="s">
        <v>62</v>
      </c>
      <c r="W103" s="78" t="s">
        <v>62</v>
      </c>
      <c r="X103" s="78" t="s">
        <v>62</v>
      </c>
      <c r="Y103" s="78" t="s">
        <v>62</v>
      </c>
      <c r="Z103" s="79" t="s">
        <v>62</v>
      </c>
      <c r="AA103" s="61" t="str">
        <f t="shared" si="47"/>
        <v/>
      </c>
      <c r="AB103" s="27"/>
      <c r="AC103" s="80" t="s">
        <v>62</v>
      </c>
      <c r="AD103" s="85" t="s">
        <v>62</v>
      </c>
      <c r="AE103" s="82" t="s">
        <v>62</v>
      </c>
      <c r="AF103" s="72" t="s">
        <v>62</v>
      </c>
      <c r="AG103" s="72" t="s">
        <v>62</v>
      </c>
      <c r="AH103" s="7" t="s">
        <v>62</v>
      </c>
      <c r="AI103" s="84" t="s">
        <v>62</v>
      </c>
      <c r="AJ103" s="7" t="s">
        <v>62</v>
      </c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5"/>
      <c r="BD103" s="62" t="str">
        <f t="shared" si="46"/>
        <v/>
      </c>
      <c r="BE103" s="7"/>
      <c r="BF103" s="7"/>
      <c r="BG103" s="7"/>
      <c r="BI103" s="76" t="s">
        <v>62</v>
      </c>
      <c r="BJ103" s="65" t="s">
        <v>62</v>
      </c>
      <c r="BK103" s="77" t="s">
        <v>62</v>
      </c>
      <c r="BL103" s="78" t="s">
        <v>62</v>
      </c>
      <c r="BM103" s="78" t="s">
        <v>62</v>
      </c>
      <c r="BN103" s="78" t="s">
        <v>62</v>
      </c>
      <c r="BO103" s="79" t="s">
        <v>62</v>
      </c>
      <c r="BP103" s="27" t="str">
        <f t="shared" si="48"/>
        <v/>
      </c>
      <c r="BQ103" s="27"/>
      <c r="BR103" s="80" t="s">
        <v>62</v>
      </c>
      <c r="BS103" s="85" t="s">
        <v>62</v>
      </c>
      <c r="BT103" s="82" t="s">
        <v>62</v>
      </c>
      <c r="BU103" s="72" t="s">
        <v>62</v>
      </c>
      <c r="BV103" s="72" t="s">
        <v>62</v>
      </c>
      <c r="BW103" s="7" t="s">
        <v>62</v>
      </c>
      <c r="BX103" s="84" t="s">
        <v>62</v>
      </c>
      <c r="BY103" s="7" t="s">
        <v>62</v>
      </c>
    </row>
    <row r="104" spans="14:77" ht="19.5" thickBot="1" x14ac:dyDescent="0.45">
      <c r="O104" s="62" t="str">
        <f t="shared" si="42"/>
        <v/>
      </c>
      <c r="S104" s="75" t="str">
        <f t="shared" si="45"/>
        <v/>
      </c>
      <c r="T104" s="76" t="s">
        <v>62</v>
      </c>
      <c r="U104" s="90" t="s">
        <v>62</v>
      </c>
      <c r="V104" s="91" t="s">
        <v>62</v>
      </c>
      <c r="W104" s="92" t="s">
        <v>62</v>
      </c>
      <c r="X104" s="92" t="s">
        <v>62</v>
      </c>
      <c r="Y104" s="92" t="s">
        <v>62</v>
      </c>
      <c r="Z104" s="93" t="s">
        <v>62</v>
      </c>
      <c r="AA104" s="61" t="str">
        <f t="shared" si="47"/>
        <v/>
      </c>
      <c r="AB104" s="27"/>
      <c r="AC104" s="94" t="s">
        <v>62</v>
      </c>
      <c r="AD104" s="95" t="s">
        <v>62</v>
      </c>
      <c r="AE104" s="96" t="s">
        <v>62</v>
      </c>
      <c r="AF104" s="72"/>
      <c r="AG104" s="72"/>
      <c r="AH104" s="27"/>
      <c r="AI104" s="98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75"/>
      <c r="BD104" s="62" t="str">
        <f t="shared" si="46"/>
        <v/>
      </c>
      <c r="BE104" s="27"/>
      <c r="BF104" s="27"/>
      <c r="BG104" s="27"/>
      <c r="BI104" s="76" t="s">
        <v>62</v>
      </c>
      <c r="BJ104" s="90" t="s">
        <v>62</v>
      </c>
      <c r="BK104" s="91" t="s">
        <v>62</v>
      </c>
      <c r="BL104" s="92" t="s">
        <v>62</v>
      </c>
      <c r="BM104" s="92" t="s">
        <v>62</v>
      </c>
      <c r="BN104" s="92" t="s">
        <v>62</v>
      </c>
      <c r="BO104" s="93" t="s">
        <v>62</v>
      </c>
      <c r="BP104" s="27" t="str">
        <f t="shared" si="48"/>
        <v/>
      </c>
      <c r="BQ104" s="27"/>
      <c r="BR104" s="94" t="s">
        <v>62</v>
      </c>
      <c r="BS104" s="95" t="s">
        <v>62</v>
      </c>
      <c r="BT104" s="96" t="s">
        <v>62</v>
      </c>
      <c r="BU104" s="72"/>
      <c r="BV104" s="72"/>
      <c r="BW104" s="27"/>
      <c r="BX104" s="98"/>
      <c r="BY104" s="27"/>
    </row>
    <row r="105" spans="14:77" ht="19.5" thickBot="1" x14ac:dyDescent="0.45"/>
    <row r="106" spans="14:77" ht="19.5" thickBot="1" x14ac:dyDescent="0.45">
      <c r="T106" s="56" t="s">
        <v>62</v>
      </c>
      <c r="U106" s="57" t="s">
        <v>62</v>
      </c>
      <c r="V106" s="58" t="s">
        <v>541</v>
      </c>
      <c r="W106" s="59" t="s">
        <v>542</v>
      </c>
      <c r="X106" s="59" t="s">
        <v>543</v>
      </c>
      <c r="Y106" s="59" t="s">
        <v>544</v>
      </c>
      <c r="Z106" s="60" t="s">
        <v>545</v>
      </c>
      <c r="AA106" s="61"/>
      <c r="AB106" s="27"/>
      <c r="AC106" s="27"/>
      <c r="AD106" s="27"/>
      <c r="AE106" s="27"/>
      <c r="AF106" s="27" t="s">
        <v>433</v>
      </c>
      <c r="AG106" s="27"/>
      <c r="AH106" s="27" t="s">
        <v>561</v>
      </c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I106" s="56" t="s">
        <v>62</v>
      </c>
      <c r="BJ106" s="57" t="s">
        <v>62</v>
      </c>
      <c r="BK106" s="58" t="s">
        <v>541</v>
      </c>
      <c r="BL106" s="59" t="s">
        <v>542</v>
      </c>
      <c r="BM106" s="59" t="s">
        <v>543</v>
      </c>
      <c r="BN106" s="59" t="s">
        <v>544</v>
      </c>
      <c r="BO106" s="60" t="s">
        <v>545</v>
      </c>
      <c r="BP106" s="27"/>
      <c r="BQ106" s="27"/>
      <c r="BR106" s="27"/>
      <c r="BS106" s="27"/>
      <c r="BT106" s="27"/>
      <c r="BU106" s="27" t="s">
        <v>434</v>
      </c>
      <c r="BV106" s="27"/>
      <c r="BW106" s="27" t="s">
        <v>562</v>
      </c>
      <c r="BX106" s="27"/>
      <c r="BY106" s="27"/>
    </row>
    <row r="107" spans="14:77" ht="19.5" thickBot="1" x14ac:dyDescent="0.45">
      <c r="N107" t="str">
        <f>+IF(ABS(W107)+ABS(X107)+ABS(Y107)+ABS(Z107)&gt;219%,"F","")</f>
        <v/>
      </c>
      <c r="O107" s="62" t="str">
        <f t="shared" ref="O107:O119" si="49">+IF(W107="","",IF(AND(MAX(W107:Z107)&gt;49%,AF107&gt;84%,AG107&gt;84%,AI107&gt;19%,AJ107&gt;12%,AF107&lt;&gt;""),"F",IF(AND(U107&gt;9.9,MAX(W107:Z107)&gt;25.9%,AG107&gt;99%,AJ107&gt;14%,AF107&lt;&gt;""),"F",IF(AND(V107&gt;34%,AC107&gt;39%,V107&lt;&gt;"",AC107&lt;&gt;"",AF107&lt;&gt;""),"F",IF(AND(U107&gt;4.9,V107&gt;29%,AJ107&lt;7%,AF107&lt;&gt;"",V107&lt;&gt;""),"F",IF(AND(U107&gt;9.9,AJ107&gt;14.9%,SUM(AJ107-(1/U107))&lt;6%,AI107&lt;6%,AI107&gt;1%,AJ107&gt;14.9%),"F",IF(AND(U107&gt;9.9,MAX(W107:Z107)&gt;34.9%,AI107&gt;19%,AH107&gt;14.9%),"F",IF(AND(U107&gt;9.9,AG107&gt;99%,AI107&lt;0,AJ107&gt;15%,MAX(W107:Z107)&gt;4.9%,AF107&lt;&gt;""),"F",IF(AND(U107&gt;2.9,U107&lt;10,W107&gt;39.9%,AI107&gt;27.9%),"F",IF(AND(U107&lt;19.9,U107&gt;3,Z107&gt;26.9%,AC107&gt;11.9%,AC107&lt;&gt;""),"F",IF(AND(AC107&gt;11.9%,U107&gt;3,AJ107&gt;14.9%,AC107&lt;&gt;""),"F",IF(AND(AJ107&lt;10%,AI107&gt;22.9%,U107&gt;3,AC107&lt;&gt;""),"F",IF(AND(AC107&gt;44%,U107&gt;3,AC107&lt;&gt;""),"F","")))))))))))))</f>
        <v/>
      </c>
      <c r="T107" s="76">
        <v>8</v>
      </c>
      <c r="U107" s="65">
        <v>1.70031</v>
      </c>
      <c r="V107" s="66">
        <v>0.45999999999999985</v>
      </c>
      <c r="W107" s="67">
        <v>0.20212512299292848</v>
      </c>
      <c r="X107" s="67">
        <v>0.21602512072809746</v>
      </c>
      <c r="Y107" s="67">
        <v>0.41943404691784991</v>
      </c>
      <c r="Z107" s="68">
        <v>0.41854017350356953</v>
      </c>
      <c r="AA107" s="61" t="str">
        <f t="shared" ref="AA107:AA111" si="50">+IF(W107="","",IF(AND(MAX(W107:Z107)&gt;49%,AF107&gt;84%,AG107&gt;84%,AI107&gt;19%,AJ107&gt;12%),"F",IF(AND(U107&gt;9.9,MAX(W107:Z107)&gt;25.9%,AG107&gt;99%,AF107&lt;&gt;"",AJ107&gt;14%),"F",IF(AND(U107&gt;9.9,AJ107&gt;9%,SUM(AJ107-(1/U107))&lt;6%,AI107&lt;6%,AI107&gt;1%,AJ107&gt;9.9%),"F",""))))</f>
        <v/>
      </c>
      <c r="AB107" s="69" t="s">
        <v>62</v>
      </c>
      <c r="AC107" s="70">
        <v>0.21730892392492143</v>
      </c>
      <c r="AD107" s="27"/>
      <c r="AE107" s="71">
        <v>8</v>
      </c>
      <c r="AF107" s="72">
        <v>0.49472956512248067</v>
      </c>
      <c r="AG107" s="72">
        <v>0.17940275532423544</v>
      </c>
      <c r="AH107" s="7" t="s">
        <v>62</v>
      </c>
      <c r="AI107" s="74">
        <v>0.29086469629024114</v>
      </c>
      <c r="AJ107" s="7">
        <v>2.4923825356851094E-2</v>
      </c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t="str">
        <f>+IF(ABS(BL107)+ABS(BM107)+ABS(BN107)+ABS(BO107)&gt;219%,"F","")</f>
        <v/>
      </c>
      <c r="BD107" s="62" t="str">
        <f>+IF(BL107="","",IF(AND(MAX(BL107:BO107)&gt;49%,BU107&gt;84%,BV107&gt;84%,BX107&gt;19%,BY107&gt;12%,BU107&lt;&gt;""),"F",IF(AND(BJ107&gt;9.9,MAX(BL107:BO107)&gt;34.9%,BV107&gt;99%,BY107&gt;16.9%,BU107&lt;&gt;""),"F",IF(AND(BK107&gt;34%,BR107&gt;39%,BK107&lt;&gt;"",BR107&lt;&gt;"",BU107&lt;&gt;""),"F",IF(AND(BJ107&gt;4.9,BK107&gt;29%,BY107&lt;7%,BU107&lt;&gt;"",BK107&lt;&gt;""),"F",IF(AND(BJ107&gt;9.9,BY107&gt;14.9%,SUM(BY107-(1/BJ107))&lt;6%,BX107&lt;6%,BX107&gt;1%,BY107&gt;14.9%),"F",IF(AND(BJ107&gt;9.9,MAX(BL107:BO107)&gt;34.9%,BX107&gt;19%,BW107&gt;14.9%),"F",IF(AND(BJ107&gt;9.9,BV107&gt;99%,BX107&lt;0,BY107&gt;15%,MAX(BL107:BO107)&gt;4.9%,BU107&lt;&gt;""),"F",IF(AND(BJ107&gt;2.9,BJ107&lt;10,BL107&gt;39.9%,BX107&gt;27.9%),"F",IF(AND(BJ107&lt;19.9,BJ107&gt;3.9,BO107&gt;34.9%,BR107&gt;22.9%,BR107&lt;&gt;""),"F",IF(AND(BR107&gt;11.9%,BJ107&gt;3,BY107&gt;14.9%,BR107&lt;&gt;""),"F",IF(AND(BY107&lt;10%,BX107&gt;22.9%,BJ107&gt;3,BR107&lt;&gt;""),"F",IF(AND(BR107&gt;44%,BJ107&gt;3,BR107&lt;&gt;""),"F","")))))))))))))</f>
        <v>F</v>
      </c>
      <c r="BE107" s="7"/>
      <c r="BF107" s="7"/>
      <c r="BG107" s="7"/>
      <c r="BI107" s="76">
        <v>8</v>
      </c>
      <c r="BJ107" s="65">
        <v>2.0004300000000002</v>
      </c>
      <c r="BK107" s="66">
        <v>0.3999999999999998</v>
      </c>
      <c r="BL107" s="67">
        <v>0.73805117349674998</v>
      </c>
      <c r="BM107" s="67">
        <v>0.31625338431064748</v>
      </c>
      <c r="BN107" s="67">
        <v>0.30164929940598179</v>
      </c>
      <c r="BO107" s="68">
        <v>0.18368936733108204</v>
      </c>
      <c r="BP107" s="27" t="str">
        <f t="shared" ref="BP107:BP111" si="51">+IF(BL107="","",IF(AND(MAX(BL107:BO107)&gt;49%,BU107&gt;84%,BV107&gt;84%,BX107&gt;19%,BY107&gt;12%),"F",IF(AND(BJ107&gt;9.9,MAX(BL107:BO107)&gt;25.9%,BV107&gt;99%,BU107&lt;&gt;"",BY107&gt;14%),"F",IF(AND(BJ107&gt;9.9,BY107&gt;9%,SUM(BY107-(1/BJ107))&lt;6%,BX107&lt;6%,BX107&gt;1%,BY107&gt;9.9%),"F",""))))</f>
        <v/>
      </c>
      <c r="BQ107" s="69" t="s">
        <v>62</v>
      </c>
      <c r="BR107" s="70">
        <v>0.55436180616566788</v>
      </c>
      <c r="BS107" s="27"/>
      <c r="BT107" s="71" t="s">
        <v>62</v>
      </c>
      <c r="BU107" s="72">
        <v>0.40510285086719405</v>
      </c>
      <c r="BV107" s="72">
        <v>0.27954063980329957</v>
      </c>
      <c r="BW107" s="7" t="s">
        <v>62</v>
      </c>
      <c r="BX107" s="74">
        <v>0.12677162827329369</v>
      </c>
      <c r="BY107" s="7">
        <v>2.1458692318016673E-2</v>
      </c>
    </row>
    <row r="108" spans="14:77" x14ac:dyDescent="0.4">
      <c r="N108" t="str">
        <f>+IF(ABS(W108)+ABS(X108)+ABS(Y108)+ABS(Z108)&gt;219%,"F","")</f>
        <v/>
      </c>
      <c r="O108" s="62" t="str">
        <f t="shared" si="49"/>
        <v/>
      </c>
      <c r="T108" s="76">
        <v>7</v>
      </c>
      <c r="U108" s="65">
        <v>4.5004700000000009</v>
      </c>
      <c r="V108" s="77" t="s">
        <v>62</v>
      </c>
      <c r="W108" s="78">
        <v>1.6078216499217143E-2</v>
      </c>
      <c r="X108" s="78">
        <v>-2.7815259680350535E-2</v>
      </c>
      <c r="Y108" s="78">
        <v>-0.16460626332418155</v>
      </c>
      <c r="Z108" s="79">
        <v>-0.16469487107217015</v>
      </c>
      <c r="AA108" s="61" t="str">
        <f t="shared" si="50"/>
        <v/>
      </c>
      <c r="AB108" s="27"/>
      <c r="AC108" s="80" t="s">
        <v>62</v>
      </c>
      <c r="AD108" s="81" t="s">
        <v>62</v>
      </c>
      <c r="AE108" s="82" t="s">
        <v>62</v>
      </c>
      <c r="AF108" s="72">
        <v>-0.20070809545449128</v>
      </c>
      <c r="AG108" s="72">
        <v>0.49486305806501918</v>
      </c>
      <c r="AH108" s="7">
        <v>2.6556539332766305E-2</v>
      </c>
      <c r="AI108" s="84">
        <v>-0.11445478041920543</v>
      </c>
      <c r="AJ108" s="7">
        <v>6.8749671165745027E-2</v>
      </c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t="str">
        <f>+IF(ABS(BL108)+ABS(BM108)+ABS(BN108)+ABS(BO108)&gt;219%,"F","")</f>
        <v/>
      </c>
      <c r="BD108" s="62" t="str">
        <f>+IF(BL108="","",IF(AND(MAX(BL108:BO108)&gt;49%,BU108&gt;84%,BV108&gt;84%,BX108&gt;19%,BY108&gt;12%,BU108&lt;&gt;""),"F",IF(AND(BJ108&gt;9.9,MAX(BL108:BO108)&gt;34.9%,BV108&gt;99%,BY108&gt;16.9%,BU108&lt;&gt;""),"F",IF(AND(BK108&gt;34%,BR108&gt;39%,BK108&lt;&gt;"",BR108&lt;&gt;"",BU108&lt;&gt;""),"F",IF(AND(BJ108&gt;4.9,BK108&gt;29%,BY108&lt;7%,BU108&lt;&gt;"",BK108&lt;&gt;""),"F",IF(AND(BJ108&gt;9.9,BY108&gt;14.9%,SUM(BY108-(1/BJ108))&lt;6%,BX108&lt;6%,BX108&gt;1%,BY108&gt;14.9%),"F",IF(AND(BJ108&gt;9.9,MAX(BL108:BO108)&gt;34.9%,BX108&gt;19%,BW108&gt;14.9%),"F",IF(AND(BJ108&gt;9.9,BV108&gt;99%,BX108&lt;0,BY108&gt;15%,MAX(BL108:BO108)&gt;4.9%,BU108&lt;&gt;""),"F",IF(AND(BJ108&gt;2.9,BJ108&lt;10,BL108&gt;39.9%,BX108&gt;27.9%),"F",IF(AND(BJ108&lt;19.9,BJ108&gt;3.9,BO108&gt;34.9%,BR108&gt;22.9%,BR108&lt;&gt;""),"F",IF(AND(BR108&gt;11.9%,BJ108&gt;3,BY108&gt;14.9%,BR108&lt;&gt;""),"F",IF(AND(BY108&lt;10%,BX108&gt;22.9%,BJ108&gt;3,BR108&lt;&gt;""),"F",IF(AND(BR108&gt;44%,BJ108&gt;3,BR108&lt;&gt;""),"F","")))))))))))))</f>
        <v>F</v>
      </c>
      <c r="BE108" s="7"/>
      <c r="BF108" s="7"/>
      <c r="BG108" s="7"/>
      <c r="BI108" s="76">
        <v>4</v>
      </c>
      <c r="BJ108" s="65">
        <v>4.0001669995360176</v>
      </c>
      <c r="BK108" s="77" t="s">
        <v>62</v>
      </c>
      <c r="BL108" s="78">
        <v>0.34319312755099896</v>
      </c>
      <c r="BM108" s="78">
        <v>0.42187950146234321</v>
      </c>
      <c r="BN108" s="78">
        <v>0.44679478500033915</v>
      </c>
      <c r="BO108" s="79">
        <v>0.55299322229507819</v>
      </c>
      <c r="BP108" s="27" t="str">
        <f t="shared" si="51"/>
        <v/>
      </c>
      <c r="BQ108" s="27"/>
      <c r="BR108" s="80">
        <v>0.20980009474407924</v>
      </c>
      <c r="BS108" s="81" t="s">
        <v>62</v>
      </c>
      <c r="BT108" s="82" t="s">
        <v>62</v>
      </c>
      <c r="BU108" s="72">
        <v>0.50507425798329608</v>
      </c>
      <c r="BV108" s="72">
        <v>0.51062999467674508</v>
      </c>
      <c r="BW108" s="7">
        <v>-1.3505415795346087E-2</v>
      </c>
      <c r="BX108" s="84">
        <v>0.38164348994728259</v>
      </c>
      <c r="BY108" s="7">
        <v>3.9198064194991618E-2</v>
      </c>
    </row>
    <row r="109" spans="14:77" x14ac:dyDescent="0.4">
      <c r="N109" t="str">
        <f>+IF(ABS(W109)+ABS(X109)+ABS(Y109)+ABS(Z109)&gt;219%,"F","")</f>
        <v/>
      </c>
      <c r="O109" s="62" t="str">
        <f t="shared" si="49"/>
        <v/>
      </c>
      <c r="T109" s="76">
        <v>2</v>
      </c>
      <c r="U109" s="65">
        <v>4.6002059997520046</v>
      </c>
      <c r="V109" s="77" t="s">
        <v>62</v>
      </c>
      <c r="W109" s="78">
        <v>0.23526021269655897</v>
      </c>
      <c r="X109" s="78">
        <v>0.23301849299065236</v>
      </c>
      <c r="Y109" s="78">
        <v>0.18362583044067385</v>
      </c>
      <c r="Z109" s="79">
        <v>0.18459209539517987</v>
      </c>
      <c r="AA109" s="61" t="str">
        <f t="shared" si="50"/>
        <v/>
      </c>
      <c r="AB109" s="27"/>
      <c r="AC109" s="80" t="s">
        <v>62</v>
      </c>
      <c r="AD109" s="85" t="s">
        <v>62</v>
      </c>
      <c r="AE109" s="82" t="s">
        <v>62</v>
      </c>
      <c r="AF109" s="72">
        <v>0.21972473558388894</v>
      </c>
      <c r="AG109" s="72">
        <v>0.6777479871932921</v>
      </c>
      <c r="AH109" s="7">
        <v>-2.3293716571285261E-2</v>
      </c>
      <c r="AI109" s="84">
        <v>0.12828236609941651</v>
      </c>
      <c r="AJ109" s="7">
        <v>9.4157263294166488E-2</v>
      </c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t="str">
        <f>+IF(ABS(BL109)+ABS(BM109)+ABS(BN109)+ABS(BO109)&gt;219%,"F","")</f>
        <v/>
      </c>
      <c r="BD109" s="62" t="str">
        <f t="shared" ref="BD109:BD119" si="52">+IF(BL109="","",IF(AND(MAX(BL109:BO109)&gt;49%,BU109&gt;84%,BV109&gt;84%,BX109&gt;19%,BY109&gt;12%,BU109&lt;&gt;""),"F",IF(AND(BJ109&gt;9.9,MAX(BL109:BO109)&gt;34.9%,BV109&gt;99%,BY109&gt;16.9%,BU109&lt;&gt;""),"F",IF(AND(BK109&gt;34%,BR109&gt;39%,BK109&lt;&gt;"",BR109&lt;&gt;"",BU109&lt;&gt;""),"F",IF(AND(BJ109&gt;4.9,BK109&gt;29%,BY109&lt;7%,BU109&lt;&gt;"",BK109&lt;&gt;""),"F",IF(AND(BJ109&gt;9.9,BY109&gt;14.9%,SUM(BY109-(1/BJ109))&lt;6%,BX109&lt;6%,BX109&gt;1%,BY109&gt;14.9%),"F",IF(AND(BJ109&gt;9.9,MAX(BL109:BO109)&gt;34.9%,BX109&gt;19%,BW109&gt;14.9%),"F",IF(AND(BJ109&gt;9.9,BV109&gt;99%,BX109&lt;0,BY109&gt;15%,MAX(BL109:BO109)&gt;4.9%,BU109&lt;&gt;""),"F",IF(AND(BJ109&gt;2.9,BJ109&lt;10,BL109&gt;39.9%,BX109&gt;27.9%),"F",IF(AND(BJ109&lt;19.9,BJ109&gt;3.9,BO109&gt;34.9%,BR109&gt;22.9%,BR109&lt;&gt;""),"F",IF(AND(BR109&gt;11.9%,BJ109&gt;3,BY109&gt;14.9%,BR109&lt;&gt;""),"F",IF(AND(BY109&lt;10%,BX109&gt;22.9%,BJ109&gt;3,BR109&lt;&gt;""),"F",IF(AND(BR109&gt;44%,BJ109&gt;3,BR109&lt;&gt;""),"F","")))))))))))))</f>
        <v/>
      </c>
      <c r="BE109" s="7"/>
      <c r="BF109" s="7"/>
      <c r="BG109" s="7"/>
      <c r="BI109" s="76">
        <v>5</v>
      </c>
      <c r="BJ109" s="65">
        <v>5.2003369974651257</v>
      </c>
      <c r="BK109" s="77" t="s">
        <v>62</v>
      </c>
      <c r="BL109" s="78">
        <v>8.1784332916227213E-3</v>
      </c>
      <c r="BM109" s="78">
        <v>-1.3882006073801932E-2</v>
      </c>
      <c r="BN109" s="78">
        <v>-4.4411116739227097E-2</v>
      </c>
      <c r="BO109" s="79">
        <v>-4.3987269570132874E-2</v>
      </c>
      <c r="BP109" s="27" t="str">
        <f t="shared" si="51"/>
        <v/>
      </c>
      <c r="BQ109" s="27"/>
      <c r="BR109" s="80" t="s">
        <v>62</v>
      </c>
      <c r="BS109" s="85" t="s">
        <v>62</v>
      </c>
      <c r="BT109" s="82" t="s">
        <v>62</v>
      </c>
      <c r="BU109" s="72">
        <v>-0.19741497433359287</v>
      </c>
      <c r="BV109" s="72">
        <v>0.24470391477884906</v>
      </c>
      <c r="BW109" s="7">
        <v>1.1093862588400213E-2</v>
      </c>
      <c r="BX109" s="84">
        <v>-3.035743368123886E-2</v>
      </c>
      <c r="BY109" s="7">
        <v>1.8784481640839096E-2</v>
      </c>
    </row>
    <row r="110" spans="14:77" x14ac:dyDescent="0.4">
      <c r="O110" s="62" t="str">
        <f>+IF(W110="","",IF(AND(MAX(W110:Z110)&gt;49%,AF110&gt;84%,AG110&gt;84%,AI110&gt;19%,AJ110&gt;12%,AF110&lt;&gt;""),"F",IF(AND(U110&gt;9.9,MAX(W110:Z110)&gt;25.9%,AG110&gt;99%,AJ110&gt;14%,AF110&lt;&gt;""),"F",IF(AND(V110&gt;34%,AC110&gt;39%,V110&lt;&gt;"",AC110&lt;&gt;"",AF110&lt;&gt;""),"F",IF(AND(U110&gt;4.9,V110&gt;29%,AJ110&lt;7%,AF110&lt;&gt;"",V110&lt;&gt;""),"F",IF(AND(U110&gt;9.9,AJ110&gt;14.9%,SUM(AJ110-(1/U110))&lt;6%,AI110&lt;6%,AI110&gt;1%,AJ110&gt;14.9%),"F",IF(AND(U110&gt;9.9,MAX(W110:Z110)&gt;34.9%,AI110&gt;19%,AH110&gt;14.9%),"F",IF(AND(U110&gt;9.9,AG110&gt;99%,AI110&lt;0,AJ110&gt;15%,MAX(W110:Z110)&gt;4.9%,AF110&lt;&gt;""),"F",IF(AND(U110&gt;2.9,U110&lt;10,W110&gt;39.9%,AI110&gt;27.9%),"F",IF(AND(U110&lt;19.9,U110&gt;3,Z110&gt;26.9%,AC110&gt;11.9%,AC110&lt;&gt;""),"F",IF(AND(AC110&gt;11.9%,U110&gt;3,AJ110&gt;14.9%,AC110&lt;&gt;""),"F",IF(AND(AJ110&lt;10%,AI110&gt;22.9%,U110&gt;3,AC110&lt;&gt;""),"F",IF(AND(AC110&gt;44%,U110&gt;3,AC110&lt;&gt;""),"F","")))))))))))))</f>
        <v/>
      </c>
      <c r="T110" s="76">
        <v>1</v>
      </c>
      <c r="U110" s="65">
        <v>8.2002969998570006</v>
      </c>
      <c r="V110" s="77" t="s">
        <v>62</v>
      </c>
      <c r="W110" s="78">
        <v>0.36062014479543009</v>
      </c>
      <c r="X110" s="78">
        <v>0.39992237181675611</v>
      </c>
      <c r="Y110" s="78">
        <v>0.38166235906315793</v>
      </c>
      <c r="Z110" s="79">
        <v>0.37960852462213407</v>
      </c>
      <c r="AA110" s="61" t="str">
        <f>+IF(W110="","",IF(AND(MAX(W110:Z110)&gt;49%,AF110&gt;84%,AG110&gt;84%,AI110&gt;19%,AJ110&gt;12%),"F",IF(AND(U110&gt;9.9,MAX(W110:Z110)&gt;25.9%,AG110&gt;99%,AF110&lt;&gt;"",AJ110&gt;14%),"F",IF(AND(U110&gt;9.9,AJ110&gt;9%,SUM(AJ110-(1/U110))&lt;6%,AI110&lt;6%,AI110&gt;1%,AJ110&gt;9.9%),"F",""))))</f>
        <v/>
      </c>
      <c r="AB110" s="27"/>
      <c r="AC110" s="80">
        <v>3.9302227021326019E-2</v>
      </c>
      <c r="AD110" s="85" t="s">
        <v>62</v>
      </c>
      <c r="AE110" s="82" t="s">
        <v>62</v>
      </c>
      <c r="AF110" s="72">
        <v>0.74499197892877489</v>
      </c>
      <c r="AG110" s="72">
        <v>1.107250138170538</v>
      </c>
      <c r="AH110" s="7">
        <v>9.3940607904401924E-2</v>
      </c>
      <c r="AI110" s="84">
        <v>0.26380912804410128</v>
      </c>
      <c r="AJ110" s="7">
        <v>0.153826562029305</v>
      </c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5"/>
      <c r="BD110" s="62" t="str">
        <f t="shared" si="52"/>
        <v/>
      </c>
      <c r="BE110" s="7"/>
      <c r="BF110" s="7"/>
      <c r="BG110" s="7"/>
      <c r="BI110" s="76">
        <v>2</v>
      </c>
      <c r="BJ110" s="65">
        <v>9.8001649997720044</v>
      </c>
      <c r="BK110" s="77" t="s">
        <v>62</v>
      </c>
      <c r="BL110" s="78">
        <v>-0.43184739896798491</v>
      </c>
      <c r="BM110" s="78">
        <v>-6.1605425367776266E-2</v>
      </c>
      <c r="BN110" s="78">
        <v>6.7033802945913948E-3</v>
      </c>
      <c r="BO110" s="79">
        <v>3.5529760283878324E-2</v>
      </c>
      <c r="BP110" s="27" t="str">
        <f>+IF(BL110="","",IF(AND(MAX(BL110:BO110)&gt;49%,BU110&gt;84%,BV110&gt;84%,BX110&gt;19%,BY110&gt;12%),"F",IF(AND(BJ110&gt;9.9,MAX(BL110:BO110)&gt;25.9%,BV110&gt;99%,BU110&lt;&gt;"",BY110&gt;14%),"F",IF(AND(BJ110&gt;9.9,BY110&gt;9%,SUM(BY110-(1/BJ110))&lt;6%,BX110&lt;6%,BX110&gt;1%,BY110&gt;9.9%),"F",""))))</f>
        <v/>
      </c>
      <c r="BQ110" s="27"/>
      <c r="BR110" s="80" t="s">
        <v>62</v>
      </c>
      <c r="BS110" s="85" t="s">
        <v>62</v>
      </c>
      <c r="BT110" s="82" t="s">
        <v>62</v>
      </c>
      <c r="BU110" s="72">
        <v>0.62072897667503935</v>
      </c>
      <c r="BV110" s="72">
        <v>0.96705425628473463</v>
      </c>
      <c r="BW110" s="7">
        <v>-2.1475796413740617E-3</v>
      </c>
      <c r="BX110" s="84">
        <v>2.4520556789924264E-2</v>
      </c>
      <c r="BY110" s="7">
        <v>7.4235072778844016E-2</v>
      </c>
    </row>
    <row r="111" spans="14:77" x14ac:dyDescent="0.4">
      <c r="O111" s="62" t="str">
        <f t="shared" si="49"/>
        <v/>
      </c>
      <c r="T111" s="76">
        <v>3</v>
      </c>
      <c r="U111" s="65">
        <v>13.300055998455047</v>
      </c>
      <c r="V111" s="77" t="s">
        <v>62</v>
      </c>
      <c r="W111" s="78">
        <v>0.16965074900112265</v>
      </c>
      <c r="X111" s="78">
        <v>0.1629168490334221</v>
      </c>
      <c r="Y111" s="78">
        <v>0.16590861456541783</v>
      </c>
      <c r="Z111" s="79">
        <v>0.16810653816447527</v>
      </c>
      <c r="AA111" s="61" t="str">
        <f t="shared" si="50"/>
        <v/>
      </c>
      <c r="AB111" s="27"/>
      <c r="AC111" s="80" t="s">
        <v>62</v>
      </c>
      <c r="AD111" s="85" t="s">
        <v>62</v>
      </c>
      <c r="AE111" s="82" t="s">
        <v>62</v>
      </c>
      <c r="AF111" s="72">
        <v>0.81564013437396843</v>
      </c>
      <c r="AG111" s="72">
        <v>0.92728487570279794</v>
      </c>
      <c r="AH111" s="7">
        <v>3.6982482447454709E-2</v>
      </c>
      <c r="AI111" s="84">
        <v>0.11682572011739494</v>
      </c>
      <c r="AJ111" s="7">
        <v>0.12882458943451797</v>
      </c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5"/>
      <c r="BD111" s="62" t="str">
        <f t="shared" si="52"/>
        <v/>
      </c>
      <c r="BE111" s="7"/>
      <c r="BF111" s="7"/>
      <c r="BG111" s="7"/>
      <c r="BI111" s="76">
        <v>11</v>
      </c>
      <c r="BJ111" s="65">
        <v>18.60079</v>
      </c>
      <c r="BK111" s="77" t="s">
        <v>62</v>
      </c>
      <c r="BL111" s="78">
        <v>0.11899603189888021</v>
      </c>
      <c r="BM111" s="78">
        <v>8.1302776665327842E-2</v>
      </c>
      <c r="BN111" s="78">
        <v>7.4040947923883146E-2</v>
      </c>
      <c r="BO111" s="79">
        <v>1.7091669044809625E-2</v>
      </c>
      <c r="BP111" s="27" t="str">
        <f t="shared" si="51"/>
        <v/>
      </c>
      <c r="BQ111" s="27"/>
      <c r="BR111" s="80" t="s">
        <v>62</v>
      </c>
      <c r="BS111" s="85" t="s">
        <v>62</v>
      </c>
      <c r="BT111" s="82" t="s">
        <v>62</v>
      </c>
      <c r="BU111" s="72">
        <v>-0.57892366497256564</v>
      </c>
      <c r="BV111" s="72">
        <v>1.0048856694960286</v>
      </c>
      <c r="BW111" s="7">
        <v>4.5958538633328043E-2</v>
      </c>
      <c r="BX111" s="84">
        <v>1.1795667578371222E-2</v>
      </c>
      <c r="BY111" s="7">
        <v>7.7139168071135494E-2</v>
      </c>
    </row>
    <row r="112" spans="14:77" x14ac:dyDescent="0.4">
      <c r="O112" s="62" t="str">
        <f t="shared" si="49"/>
        <v/>
      </c>
      <c r="T112" s="76">
        <v>5</v>
      </c>
      <c r="U112" s="65">
        <v>61.600532995165246</v>
      </c>
      <c r="V112" s="77" t="s">
        <v>62</v>
      </c>
      <c r="W112" s="78">
        <v>-7.078332598838894E-3</v>
      </c>
      <c r="X112" s="78">
        <v>-6.8626644004782383E-3</v>
      </c>
      <c r="Y112" s="78">
        <v>-1.0846505013114783E-2</v>
      </c>
      <c r="Z112" s="79">
        <v>-1.216019394181957E-2</v>
      </c>
      <c r="AA112" s="61" t="str">
        <f>+IF(W112="","",IF(AND(MAX(W112:Z112)&gt;49%,AF112&gt;84%,AG112&gt;84%,AI112&gt;19%,AJ112&gt;12%),"F",IF(AND(U112&gt;9.9,MAX(W112:Z112)&gt;25.9%,AG112&gt;99%,AF112&lt;&gt;"",AJ112&gt;14%),"F",IF(AND(U112&gt;9.9,AJ112&gt;9%,SUM(AJ112-(1/U112))&lt;6%,AI112&lt;6%,AI112&gt;1%,AJ112&gt;9.9%),"F",""))))</f>
        <v/>
      </c>
      <c r="AB112" s="27"/>
      <c r="AC112" s="80" t="s">
        <v>62</v>
      </c>
      <c r="AD112" s="85" t="s">
        <v>62</v>
      </c>
      <c r="AE112" s="82" t="s">
        <v>62</v>
      </c>
      <c r="AF112" s="72">
        <v>0.46035611882911937</v>
      </c>
      <c r="AG112" s="72">
        <v>1.5382418004723806</v>
      </c>
      <c r="AH112" s="7">
        <v>1.3794221692993807E-2</v>
      </c>
      <c r="AI112" s="84">
        <v>-8.4507326694831936E-3</v>
      </c>
      <c r="AJ112" s="7">
        <v>0.21370279359584962</v>
      </c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5"/>
      <c r="BD112" s="62" t="str">
        <f t="shared" si="52"/>
        <v/>
      </c>
      <c r="BE112" s="7"/>
      <c r="BF112" s="7"/>
      <c r="BG112" s="7"/>
      <c r="BI112" s="76">
        <v>12</v>
      </c>
      <c r="BJ112" s="65">
        <v>20.600909999999999</v>
      </c>
      <c r="BK112" s="77" t="s">
        <v>62</v>
      </c>
      <c r="BL112" s="78">
        <v>6.5151918149784271E-2</v>
      </c>
      <c r="BM112" s="78">
        <v>9.0762627750148567E-2</v>
      </c>
      <c r="BN112" s="78">
        <v>6.6734949177700759E-2</v>
      </c>
      <c r="BO112" s="79">
        <v>4.073310142164633E-2</v>
      </c>
      <c r="BP112" s="27" t="str">
        <f>+IF(BL112="","",IF(AND(MAX(BL112:BO112)&gt;49%,BU112&gt;84%,BV112&gt;84%,BX112&gt;19%,BY112&gt;12%),"F",IF(AND(BJ112&gt;9.9,MAX(BL112:BO112)&gt;25.9%,BV112&gt;99%,BU112&lt;&gt;"",BY112&gt;14%),"F",IF(AND(BJ112&gt;9.9,BY112&gt;9%,SUM(BY112-(1/BJ112))&lt;6%,BX112&lt;6%,BX112&gt;1%,BY112&gt;9.9%),"F",""))))</f>
        <v/>
      </c>
      <c r="BQ112" s="27"/>
      <c r="BR112" s="80" t="s">
        <v>62</v>
      </c>
      <c r="BS112" s="85" t="s">
        <v>62</v>
      </c>
      <c r="BT112" s="82" t="s">
        <v>62</v>
      </c>
      <c r="BU112" s="72">
        <v>0.87737971171051654</v>
      </c>
      <c r="BV112" s="72">
        <v>1.6346798624014283</v>
      </c>
      <c r="BW112" s="7">
        <v>2.7248451898055553E-2</v>
      </c>
      <c r="BX112" s="84">
        <v>2.8111597676397204E-2</v>
      </c>
      <c r="BY112" s="7">
        <v>0.12548476754726251</v>
      </c>
    </row>
    <row r="113" spans="14:77" x14ac:dyDescent="0.4">
      <c r="O113" s="62" t="str">
        <f t="shared" si="49"/>
        <v/>
      </c>
      <c r="T113" s="76">
        <v>4</v>
      </c>
      <c r="U113" s="65">
        <v>72.101153998056063</v>
      </c>
      <c r="V113" s="77" t="s">
        <v>62</v>
      </c>
      <c r="W113" s="78">
        <v>2.3343886613581725E-2</v>
      </c>
      <c r="X113" s="78">
        <v>2.2795089511900797E-2</v>
      </c>
      <c r="Y113" s="78">
        <v>2.4821917350196905E-2</v>
      </c>
      <c r="Z113" s="79">
        <v>2.6007733328630957E-2</v>
      </c>
      <c r="AA113" s="61" t="str">
        <f t="shared" ref="AA113:AA119" si="53">+IF(W113="","",IF(AND(MAX(W113:Z113)&gt;49%,AF113&gt;84%,AG113&gt;84%,AI113&gt;19%,AJ113&gt;12%),"F",IF(AND(U113&gt;9.9,MAX(W113:Z113)&gt;25.9%,AG113&gt;99%,AF113&lt;&gt;"",AJ113&gt;14%),"F",IF(AND(U113&gt;9.9,AJ113&gt;9%,SUM(AJ113-(1/U113))&lt;6%,AI113&lt;6%,AI113&gt;1%,AJ113&gt;9.9%),"F",""))))</f>
        <v/>
      </c>
      <c r="AB113" s="27"/>
      <c r="AC113" s="80" t="s">
        <v>62</v>
      </c>
      <c r="AD113" s="85" t="s">
        <v>62</v>
      </c>
      <c r="AE113" s="82" t="s">
        <v>62</v>
      </c>
      <c r="AF113" s="72">
        <v>0.15026493304877941</v>
      </c>
      <c r="AG113" s="72">
        <v>1.3734966127005337</v>
      </c>
      <c r="AH113" s="7">
        <v>1.7625180753362675E-2</v>
      </c>
      <c r="AI113" s="84">
        <v>1.8074086873205039E-2</v>
      </c>
      <c r="AJ113" s="7">
        <v>0.19081529512356468</v>
      </c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5"/>
      <c r="BD113" s="62" t="str">
        <f t="shared" si="52"/>
        <v/>
      </c>
      <c r="BE113" s="7"/>
      <c r="BF113" s="7"/>
      <c r="BG113" s="7"/>
      <c r="BI113" s="76">
        <v>7</v>
      </c>
      <c r="BJ113" s="65">
        <v>29.601230000000001</v>
      </c>
      <c r="BK113" s="77" t="s">
        <v>62</v>
      </c>
      <c r="BL113" s="78">
        <v>0.14814295559847263</v>
      </c>
      <c r="BM113" s="78">
        <v>5.4895768571855033E-2</v>
      </c>
      <c r="BN113" s="78">
        <v>4.4122910107845463E-2</v>
      </c>
      <c r="BO113" s="79">
        <v>5.6829766615493063E-2</v>
      </c>
      <c r="BP113" s="27" t="str">
        <f t="shared" ref="BP113:BP119" si="54">+IF(BL113="","",IF(AND(MAX(BL113:BO113)&gt;49%,BU113&gt;84%,BV113&gt;84%,BX113&gt;19%,BY113&gt;12%),"F",IF(AND(BJ113&gt;9.9,MAX(BL113:BO113)&gt;25.9%,BV113&gt;99%,BU113&lt;&gt;"",BY113&gt;14%),"F",IF(AND(BJ113&gt;9.9,BY113&gt;9%,SUM(BY113-(1/BJ113))&lt;6%,BX113&lt;6%,BX113&gt;1%,BY113&gt;9.9%),"F",""))))</f>
        <v/>
      </c>
      <c r="BQ113" s="27"/>
      <c r="BR113" s="80" t="s">
        <v>62</v>
      </c>
      <c r="BS113" s="85" t="s">
        <v>62</v>
      </c>
      <c r="BT113" s="82" t="s">
        <v>62</v>
      </c>
      <c r="BU113" s="72">
        <v>0.53890971918527208</v>
      </c>
      <c r="BV113" s="72">
        <v>1.3690692791378958</v>
      </c>
      <c r="BW113" s="7">
        <v>1.7651156963701481E-2</v>
      </c>
      <c r="BX113" s="84">
        <v>3.9220571952061301E-2</v>
      </c>
      <c r="BY113" s="7">
        <v>0.10509540381585054</v>
      </c>
    </row>
    <row r="114" spans="14:77" x14ac:dyDescent="0.4">
      <c r="O114" s="62" t="str">
        <f t="shared" si="49"/>
        <v/>
      </c>
      <c r="T114" s="76" t="s">
        <v>62</v>
      </c>
      <c r="U114" s="65">
        <v>96.900770991372525</v>
      </c>
      <c r="V114" s="77" t="s">
        <v>62</v>
      </c>
      <c r="W114" s="78" t="s">
        <v>62</v>
      </c>
      <c r="X114" s="78" t="s">
        <v>62</v>
      </c>
      <c r="Y114" s="78" t="s">
        <v>62</v>
      </c>
      <c r="Z114" s="79" t="s">
        <v>62</v>
      </c>
      <c r="AA114" s="61" t="str">
        <f t="shared" si="53"/>
        <v/>
      </c>
      <c r="AB114" s="14"/>
      <c r="AC114" s="80" t="s">
        <v>62</v>
      </c>
      <c r="AD114" s="85" t="s">
        <v>62</v>
      </c>
      <c r="AE114" s="82" t="s">
        <v>62</v>
      </c>
      <c r="AF114" s="72" t="s">
        <v>62</v>
      </c>
      <c r="AG114" s="72" t="s">
        <v>62</v>
      </c>
      <c r="AH114" s="7" t="s">
        <v>62</v>
      </c>
      <c r="AI114" s="84" t="s">
        <v>62</v>
      </c>
      <c r="AJ114" s="7" t="s">
        <v>62</v>
      </c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5"/>
      <c r="BD114" s="62" t="str">
        <f t="shared" si="52"/>
        <v/>
      </c>
      <c r="BE114" s="7"/>
      <c r="BF114" s="7"/>
      <c r="BG114" s="7"/>
      <c r="BI114" s="76">
        <v>10</v>
      </c>
      <c r="BJ114" s="65">
        <v>33.000739999608001</v>
      </c>
      <c r="BK114" s="77" t="s">
        <v>62</v>
      </c>
      <c r="BL114" s="78">
        <v>-6.952793367873969E-2</v>
      </c>
      <c r="BM114" s="78">
        <v>-3.6877850126908376E-2</v>
      </c>
      <c r="BN114" s="78">
        <v>-1.6816892448989519E-2</v>
      </c>
      <c r="BO114" s="79">
        <v>4.5689026965359772E-2</v>
      </c>
      <c r="BP114" s="27" t="str">
        <f t="shared" si="54"/>
        <v/>
      </c>
      <c r="BQ114" s="14"/>
      <c r="BR114" s="80" t="s">
        <v>62</v>
      </c>
      <c r="BS114" s="85" t="s">
        <v>62</v>
      </c>
      <c r="BT114" s="82" t="s">
        <v>62</v>
      </c>
      <c r="BU114" s="72">
        <v>-0.6333670206020855</v>
      </c>
      <c r="BV114" s="72">
        <v>1.0515457988707002</v>
      </c>
      <c r="BW114" s="7">
        <v>1.6202616607262341E-2</v>
      </c>
      <c r="BX114" s="84">
        <v>3.1531886830343525E-2</v>
      </c>
      <c r="BY114" s="7">
        <v>8.0720992025156896E-2</v>
      </c>
    </row>
    <row r="115" spans="14:77" x14ac:dyDescent="0.4">
      <c r="O115" s="62" t="str">
        <f t="shared" si="49"/>
        <v/>
      </c>
      <c r="T115" s="76" t="s">
        <v>62</v>
      </c>
      <c r="U115" s="65" t="s">
        <v>62</v>
      </c>
      <c r="V115" s="77" t="s">
        <v>62</v>
      </c>
      <c r="W115" s="78" t="s">
        <v>62</v>
      </c>
      <c r="X115" s="78" t="s">
        <v>62</v>
      </c>
      <c r="Y115" s="78" t="s">
        <v>62</v>
      </c>
      <c r="Z115" s="79" t="s">
        <v>62</v>
      </c>
      <c r="AA115" s="61" t="str">
        <f t="shared" si="53"/>
        <v/>
      </c>
      <c r="AB115" s="27"/>
      <c r="AC115" s="80" t="s">
        <v>62</v>
      </c>
      <c r="AD115" s="85" t="s">
        <v>62</v>
      </c>
      <c r="AE115" s="82" t="s">
        <v>62</v>
      </c>
      <c r="AF115" s="72" t="s">
        <v>62</v>
      </c>
      <c r="AG115" s="72" t="s">
        <v>62</v>
      </c>
      <c r="AH115" s="7" t="s">
        <v>62</v>
      </c>
      <c r="AI115" s="84" t="s">
        <v>62</v>
      </c>
      <c r="AJ115" s="7" t="s">
        <v>62</v>
      </c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5"/>
      <c r="BD115" s="62" t="str">
        <f t="shared" si="52"/>
        <v/>
      </c>
      <c r="BE115" s="7"/>
      <c r="BF115" s="7"/>
      <c r="BG115" s="7"/>
      <c r="BI115" s="76">
        <v>9</v>
      </c>
      <c r="BJ115" s="65">
        <v>56.401600000000002</v>
      </c>
      <c r="BK115" s="77" t="s">
        <v>62</v>
      </c>
      <c r="BL115" s="78">
        <v>0.156587674406517</v>
      </c>
      <c r="BM115" s="78">
        <v>7.4091206377452284E-2</v>
      </c>
      <c r="BN115" s="78">
        <v>5.117696542318062E-2</v>
      </c>
      <c r="BO115" s="79">
        <v>6.1067324562957104E-2</v>
      </c>
      <c r="BP115" s="27" t="str">
        <f t="shared" si="54"/>
        <v/>
      </c>
      <c r="BQ115" s="27"/>
      <c r="BR115" s="80" t="s">
        <v>62</v>
      </c>
      <c r="BS115" s="85" t="s">
        <v>62</v>
      </c>
      <c r="BT115" s="82" t="s">
        <v>62</v>
      </c>
      <c r="BU115" s="72">
        <v>1.841115630805543</v>
      </c>
      <c r="BV115" s="72">
        <v>2.6904364793341924</v>
      </c>
      <c r="BW115" s="7">
        <v>-6.8342201710658718E-3</v>
      </c>
      <c r="BX115" s="84">
        <v>4.2145085922073507E-2</v>
      </c>
      <c r="BY115" s="7">
        <v>0.20652899933199267</v>
      </c>
    </row>
    <row r="116" spans="14:77" x14ac:dyDescent="0.4">
      <c r="O116" s="62" t="str">
        <f t="shared" si="49"/>
        <v/>
      </c>
      <c r="T116" s="76" t="s">
        <v>62</v>
      </c>
      <c r="U116" s="65" t="s">
        <v>62</v>
      </c>
      <c r="V116" s="77" t="s">
        <v>62</v>
      </c>
      <c r="W116" s="78" t="s">
        <v>62</v>
      </c>
      <c r="X116" s="78" t="s">
        <v>62</v>
      </c>
      <c r="Y116" s="78" t="s">
        <v>62</v>
      </c>
      <c r="Z116" s="79" t="s">
        <v>62</v>
      </c>
      <c r="AA116" s="61" t="str">
        <f t="shared" si="53"/>
        <v/>
      </c>
      <c r="AB116" s="89"/>
      <c r="AC116" s="80" t="s">
        <v>62</v>
      </c>
      <c r="AD116" s="85" t="s">
        <v>62</v>
      </c>
      <c r="AE116" s="82" t="s">
        <v>62</v>
      </c>
      <c r="AF116" s="72" t="s">
        <v>62</v>
      </c>
      <c r="AG116" s="72" t="s">
        <v>62</v>
      </c>
      <c r="AH116" s="7" t="s">
        <v>62</v>
      </c>
      <c r="AI116" s="84" t="s">
        <v>62</v>
      </c>
      <c r="AJ116" s="7" t="s">
        <v>62</v>
      </c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5"/>
      <c r="BD116" s="62" t="str">
        <f t="shared" si="52"/>
        <v/>
      </c>
      <c r="BE116" s="7"/>
      <c r="BF116" s="7"/>
      <c r="BG116" s="7"/>
      <c r="BI116" s="76">
        <v>1</v>
      </c>
      <c r="BJ116" s="65">
        <v>72.802318998837009</v>
      </c>
      <c r="BK116" s="77" t="s">
        <v>62</v>
      </c>
      <c r="BL116" s="78">
        <v>-0.10525749930807769</v>
      </c>
      <c r="BM116" s="78">
        <v>6.6462640439552675E-2</v>
      </c>
      <c r="BN116" s="78">
        <v>5.3242511110795768E-2</v>
      </c>
      <c r="BO116" s="79">
        <v>-9.4747998107749913E-3</v>
      </c>
      <c r="BP116" s="27" t="str">
        <f t="shared" si="54"/>
        <v/>
      </c>
      <c r="BQ116" s="89"/>
      <c r="BR116" s="80" t="s">
        <v>62</v>
      </c>
      <c r="BS116" s="85" t="s">
        <v>62</v>
      </c>
      <c r="BT116" s="82" t="s">
        <v>62</v>
      </c>
      <c r="BU116" s="72">
        <v>1.2813285269482522</v>
      </c>
      <c r="BV116" s="72">
        <v>1.5789068837337239</v>
      </c>
      <c r="BW116" s="7">
        <v>1.5969043857900527E-2</v>
      </c>
      <c r="BX116" s="84">
        <v>-6.5389511490369021E-3</v>
      </c>
      <c r="BY116" s="7">
        <v>0.121203403700733</v>
      </c>
    </row>
    <row r="117" spans="14:77" x14ac:dyDescent="0.4">
      <c r="O117" s="62" t="str">
        <f t="shared" si="49"/>
        <v/>
      </c>
      <c r="T117" s="76" t="s">
        <v>62</v>
      </c>
      <c r="U117" s="65" t="s">
        <v>62</v>
      </c>
      <c r="V117" s="77" t="s">
        <v>62</v>
      </c>
      <c r="W117" s="78" t="s">
        <v>62</v>
      </c>
      <c r="X117" s="78" t="s">
        <v>62</v>
      </c>
      <c r="Y117" s="78" t="s">
        <v>62</v>
      </c>
      <c r="Z117" s="79" t="s">
        <v>62</v>
      </c>
      <c r="AA117" s="61" t="str">
        <f t="shared" si="53"/>
        <v/>
      </c>
      <c r="AB117" s="89"/>
      <c r="AC117" s="80" t="s">
        <v>62</v>
      </c>
      <c r="AD117" s="85" t="s">
        <v>62</v>
      </c>
      <c r="AE117" s="82" t="s">
        <v>62</v>
      </c>
      <c r="AF117" s="72" t="s">
        <v>62</v>
      </c>
      <c r="AG117" s="72" t="s">
        <v>62</v>
      </c>
      <c r="AH117" s="7" t="s">
        <v>62</v>
      </c>
      <c r="AI117" s="84" t="s">
        <v>62</v>
      </c>
      <c r="AJ117" s="7" t="s">
        <v>62</v>
      </c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5"/>
      <c r="BD117" s="62" t="str">
        <f t="shared" si="52"/>
        <v/>
      </c>
      <c r="BE117" s="7"/>
      <c r="BF117" s="7"/>
      <c r="BG117" s="7"/>
      <c r="BI117" s="76">
        <v>3</v>
      </c>
      <c r="BJ117" s="65">
        <v>79.900275991855253</v>
      </c>
      <c r="BK117" s="77" t="s">
        <v>62</v>
      </c>
      <c r="BL117" s="78">
        <v>2.8331517561776362E-2</v>
      </c>
      <c r="BM117" s="78">
        <v>6.7173759911596754E-3</v>
      </c>
      <c r="BN117" s="78">
        <v>1.6762260743898545E-2</v>
      </c>
      <c r="BO117" s="79">
        <v>5.9838830860603175E-2</v>
      </c>
      <c r="BP117" s="27" t="str">
        <f t="shared" si="54"/>
        <v/>
      </c>
      <c r="BQ117" s="89"/>
      <c r="BR117" s="80" t="s">
        <v>62</v>
      </c>
      <c r="BS117" s="85" t="s">
        <v>62</v>
      </c>
      <c r="BT117" s="82" t="s">
        <v>62</v>
      </c>
      <c r="BU117" s="72">
        <v>0.36319752977284325</v>
      </c>
      <c r="BV117" s="72">
        <v>0.609889344702775</v>
      </c>
      <c r="BW117" s="7">
        <v>1.6557102112242539E-2</v>
      </c>
      <c r="BX117" s="84">
        <v>4.1297251617705782E-2</v>
      </c>
      <c r="BY117" s="7">
        <v>4.6817621241844146E-2</v>
      </c>
    </row>
    <row r="118" spans="14:77" x14ac:dyDescent="0.4">
      <c r="O118" s="62" t="str">
        <f t="shared" si="49"/>
        <v/>
      </c>
      <c r="T118" s="76" t="s">
        <v>62</v>
      </c>
      <c r="U118" s="65" t="s">
        <v>62</v>
      </c>
      <c r="V118" s="77" t="s">
        <v>62</v>
      </c>
      <c r="W118" s="78" t="s">
        <v>62</v>
      </c>
      <c r="X118" s="78" t="s">
        <v>62</v>
      </c>
      <c r="Y118" s="78" t="s">
        <v>62</v>
      </c>
      <c r="Z118" s="79" t="s">
        <v>62</v>
      </c>
      <c r="AA118" s="61" t="str">
        <f t="shared" si="53"/>
        <v/>
      </c>
      <c r="AB118" s="27"/>
      <c r="AC118" s="80" t="s">
        <v>62</v>
      </c>
      <c r="AD118" s="85" t="s">
        <v>62</v>
      </c>
      <c r="AE118" s="82" t="s">
        <v>62</v>
      </c>
      <c r="AF118" s="72" t="s">
        <v>62</v>
      </c>
      <c r="AG118" s="72" t="s">
        <v>62</v>
      </c>
      <c r="AH118" s="7" t="s">
        <v>62</v>
      </c>
      <c r="AI118" s="84" t="s">
        <v>62</v>
      </c>
      <c r="AJ118" s="7" t="s">
        <v>62</v>
      </c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5"/>
      <c r="BD118" s="62" t="str">
        <f t="shared" si="52"/>
        <v/>
      </c>
      <c r="BE118" s="7"/>
      <c r="BF118" s="7"/>
      <c r="BG118" s="7"/>
      <c r="BI118" s="76" t="s">
        <v>62</v>
      </c>
      <c r="BJ118" s="65">
        <v>287.70130598747272</v>
      </c>
      <c r="BK118" s="77" t="s">
        <v>62</v>
      </c>
      <c r="BL118" s="78" t="s">
        <v>62</v>
      </c>
      <c r="BM118" s="78" t="s">
        <v>62</v>
      </c>
      <c r="BN118" s="78" t="s">
        <v>62</v>
      </c>
      <c r="BO118" s="79" t="s">
        <v>62</v>
      </c>
      <c r="BP118" s="27" t="str">
        <f t="shared" si="54"/>
        <v/>
      </c>
      <c r="BQ118" s="27"/>
      <c r="BR118" s="80" t="s">
        <v>62</v>
      </c>
      <c r="BS118" s="85" t="s">
        <v>62</v>
      </c>
      <c r="BT118" s="82" t="s">
        <v>62</v>
      </c>
      <c r="BU118" s="72">
        <v>0.80410465049349455</v>
      </c>
      <c r="BV118" s="72">
        <v>1.0855765566563975</v>
      </c>
      <c r="BW118" s="7" t="s">
        <v>62</v>
      </c>
      <c r="BX118" s="84" t="s">
        <v>62</v>
      </c>
      <c r="BY118" s="7" t="s">
        <v>62</v>
      </c>
    </row>
    <row r="119" spans="14:77" ht="19.5" thickBot="1" x14ac:dyDescent="0.45">
      <c r="O119" s="62" t="str">
        <f t="shared" si="49"/>
        <v/>
      </c>
      <c r="T119" s="76" t="s">
        <v>62</v>
      </c>
      <c r="U119" s="90" t="s">
        <v>62</v>
      </c>
      <c r="V119" s="91" t="s">
        <v>62</v>
      </c>
      <c r="W119" s="92" t="s">
        <v>62</v>
      </c>
      <c r="X119" s="92" t="s">
        <v>62</v>
      </c>
      <c r="Y119" s="92" t="s">
        <v>62</v>
      </c>
      <c r="Z119" s="93" t="s">
        <v>62</v>
      </c>
      <c r="AA119" s="61" t="str">
        <f t="shared" si="53"/>
        <v/>
      </c>
      <c r="AB119" s="27"/>
      <c r="AC119" s="94" t="s">
        <v>62</v>
      </c>
      <c r="AD119" s="95" t="s">
        <v>62</v>
      </c>
      <c r="AE119" s="96" t="s">
        <v>62</v>
      </c>
      <c r="AF119" s="72"/>
      <c r="AG119" s="72"/>
      <c r="AH119" s="27"/>
      <c r="AI119" s="98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75"/>
      <c r="BD119" s="62" t="str">
        <f t="shared" si="52"/>
        <v/>
      </c>
      <c r="BE119" s="27"/>
      <c r="BF119" s="27"/>
      <c r="BG119" s="27"/>
      <c r="BI119" s="76" t="s">
        <v>62</v>
      </c>
      <c r="BJ119" s="90" t="s">
        <v>62</v>
      </c>
      <c r="BK119" s="91" t="s">
        <v>62</v>
      </c>
      <c r="BL119" s="92" t="s">
        <v>62</v>
      </c>
      <c r="BM119" s="92" t="s">
        <v>62</v>
      </c>
      <c r="BN119" s="92" t="s">
        <v>62</v>
      </c>
      <c r="BO119" s="93" t="s">
        <v>62</v>
      </c>
      <c r="BP119" s="27" t="str">
        <f t="shared" si="54"/>
        <v/>
      </c>
      <c r="BQ119" s="27"/>
      <c r="BR119" s="94" t="s">
        <v>62</v>
      </c>
      <c r="BS119" s="95" t="s">
        <v>62</v>
      </c>
      <c r="BT119" s="96" t="s">
        <v>62</v>
      </c>
      <c r="BU119" s="72"/>
      <c r="BV119" s="72"/>
      <c r="BW119" s="27"/>
      <c r="BX119" s="98"/>
      <c r="BY119" s="27"/>
    </row>
    <row r="120" spans="14:77" ht="19.5" thickBot="1" x14ac:dyDescent="0.45"/>
    <row r="121" spans="14:77" ht="19.5" thickBot="1" x14ac:dyDescent="0.45">
      <c r="T121" s="56" t="s">
        <v>62</v>
      </c>
      <c r="U121" s="57" t="s">
        <v>62</v>
      </c>
      <c r="V121" s="58" t="s">
        <v>541</v>
      </c>
      <c r="W121" s="59" t="s">
        <v>542</v>
      </c>
      <c r="X121" s="59" t="s">
        <v>543</v>
      </c>
      <c r="Y121" s="59" t="s">
        <v>544</v>
      </c>
      <c r="Z121" s="60" t="s">
        <v>545</v>
      </c>
      <c r="AA121" s="61"/>
      <c r="AB121" s="27"/>
      <c r="AC121" s="27"/>
      <c r="AD121" s="27"/>
      <c r="AE121" s="27"/>
      <c r="AF121" s="27" t="s">
        <v>435</v>
      </c>
      <c r="AG121" s="27"/>
      <c r="AH121" s="27" t="s">
        <v>563</v>
      </c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I121" s="56" t="s">
        <v>62</v>
      </c>
      <c r="BJ121" s="57" t="s">
        <v>62</v>
      </c>
      <c r="BK121" s="58" t="s">
        <v>541</v>
      </c>
      <c r="BL121" s="59" t="s">
        <v>542</v>
      </c>
      <c r="BM121" s="59" t="s">
        <v>543</v>
      </c>
      <c r="BN121" s="59" t="s">
        <v>544</v>
      </c>
      <c r="BO121" s="60" t="s">
        <v>545</v>
      </c>
      <c r="BP121" s="27"/>
      <c r="BQ121" s="27"/>
      <c r="BR121" s="27"/>
      <c r="BS121" s="27"/>
      <c r="BT121" s="27"/>
      <c r="BU121" s="101" t="s">
        <v>447</v>
      </c>
      <c r="BV121" s="101"/>
      <c r="BW121" s="101"/>
      <c r="BX121" t="s">
        <v>422</v>
      </c>
      <c r="BY121" s="27"/>
    </row>
    <row r="122" spans="14:77" ht="19.5" thickBot="1" x14ac:dyDescent="0.45">
      <c r="N122" t="str">
        <f>+IF(ABS(W122)+ABS(X122)+ABS(Y122)+ABS(Z122)&gt;219%,"F","")</f>
        <v/>
      </c>
      <c r="O122" s="62" t="str">
        <f t="shared" ref="O122:O134" si="55">+IF(W122="","",IF(AND(MAX(W122:Z122)&gt;49%,AF122&gt;84%,AG122&gt;84%,AI122&gt;19%,AJ122&gt;12%,AF122&lt;&gt;""),"F",IF(AND(U122&gt;9.9,MAX(W122:Z122)&gt;25.9%,AG122&gt;99%,AJ122&gt;14%,AF122&lt;&gt;""),"F",IF(AND(V122&gt;34%,AC122&gt;39%,V122&lt;&gt;"",AC122&lt;&gt;"",AF122&lt;&gt;""),"F",IF(AND(U122&gt;4.9,V122&gt;29%,AJ122&lt;7%,AF122&lt;&gt;"",V122&lt;&gt;""),"F",IF(AND(U122&gt;9.9,AJ122&gt;14.9%,SUM(AJ122-(1/U122))&lt;6%,AI122&lt;6%,AI122&gt;1%,AJ122&gt;14.9%),"F",IF(AND(U122&gt;9.9,MAX(W122:Z122)&gt;34.9%,AI122&gt;19%,AH122&gt;14.9%),"F",IF(AND(U122&gt;9.9,AG122&gt;99%,AI122&lt;0,AJ122&gt;15%,MAX(W122:Z122)&gt;4.9%,AF122&lt;&gt;""),"F",IF(AND(U122&gt;2.9,U122&lt;10,W122&gt;11.9%,AI122&gt;17.9%),"F",IF(AND(U122&lt;19.9,U122&gt;3,Z122&gt;26.9%,AC122&gt;11.9%,AC122&lt;&gt;""),"F",IF(AND(AC122&gt;11.9%,U122&gt;3,AJ122&gt;14.9%,AC122&lt;&gt;""),"F",IF(AND(AJ122&lt;10%,AI122&gt;22.9%,U122&gt;3,AC122&lt;&gt;""),"F",IF(AND(AC122&gt;44%,U122&gt;3,AC122&lt;&gt;""),"F","")))))))))))))</f>
        <v/>
      </c>
      <c r="T122" s="76">
        <v>9</v>
      </c>
      <c r="U122" s="65">
        <v>3.9004299999999996</v>
      </c>
      <c r="V122" s="66">
        <v>1.9999999999999716E-2</v>
      </c>
      <c r="W122" s="67">
        <v>3.3059224272264126E-2</v>
      </c>
      <c r="X122" s="67">
        <v>0.3011958106679245</v>
      </c>
      <c r="Y122" s="67">
        <v>0.30151511874365566</v>
      </c>
      <c r="Z122" s="68">
        <v>0.27722800006340409</v>
      </c>
      <c r="AA122" s="61" t="str">
        <f t="shared" ref="AA122:AA126" si="56">+IF(W122="","",IF(AND(MAX(W122:Z122)&gt;49%,AF122&gt;84%,AG122&gt;84%,AI122&gt;19%,AJ122&gt;12%),"F",IF(AND(U122&gt;9.9,MAX(W122:Z122)&gt;25.9%,AG122&gt;99%,AF122&lt;&gt;"",AJ122&gt;14%),"F",IF(AND(U122&gt;9.9,AJ122&gt;9%,SUM(AJ122-(1/U122))&lt;6%,AI122&lt;6%,AI122&gt;1%,AJ122&gt;9.9%),"F",""))))</f>
        <v/>
      </c>
      <c r="AB122" s="69" t="s">
        <v>62</v>
      </c>
      <c r="AC122" s="70" t="s">
        <v>62</v>
      </c>
      <c r="AD122" s="27"/>
      <c r="AE122" s="71" t="s">
        <v>62</v>
      </c>
      <c r="AF122" s="72">
        <v>0.26477289361835699</v>
      </c>
      <c r="AG122" s="72">
        <v>0.5448571535725657</v>
      </c>
      <c r="AH122" s="7" t="s">
        <v>62</v>
      </c>
      <c r="AI122" s="74">
        <v>0.14532319871897553</v>
      </c>
      <c r="AJ122" s="7">
        <v>8.0519947401402031E-2</v>
      </c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t="str">
        <f>+IF(ABS(BL122)+ABS(BM122)+ABS(BN122)+ABS(BO122)&gt;219%,"F","")</f>
        <v/>
      </c>
      <c r="BD122" s="62" t="str">
        <f>+IF(BL122="","",IF(AND(MAX(BL122:BO122)&gt;49%,BU122&gt;84%,BV122&gt;84%,BX122&gt;19%,BY122&gt;12%,BU122&lt;&gt;""),"F",IF(AND(BJ122&gt;9.9,MAX(BL122:BO122)&gt;34.9%,BV122&gt;99%,BY122&gt;16.9%,BU122&lt;&gt;""),"F",IF(AND(BK122&gt;34%,BR122&gt;39%,BK122&lt;&gt;"",BR122&lt;&gt;"",BU122&lt;&gt;""),"F",IF(AND(BJ122&gt;4.9,BK122&gt;29%,BY122&lt;7%,BU122&lt;&gt;"",BK122&lt;&gt;""),"F",IF(AND(BJ122&gt;9.9,BY122&gt;14.9%,SUM(BY122-(1/BJ122))&lt;6%,BX122&lt;6%,BX122&gt;1%,BY122&gt;14.9%),"F",IF(AND(BJ122&gt;9.9,MAX(BL122:BO122)&gt;34.9%,BX122&gt;19%,BW122&gt;14.9%),"F",IF(AND(BJ122&gt;9.9,BV122&gt;99%,BX122&lt;0,BY122&gt;15%,MAX(BL122:BO122)&gt;4.9%,BU122&lt;&gt;""),"F",IF(AND(BJ122&gt;2.9,BJ122&lt;10,BL122&gt;39.9%,BX122&gt;27.9%),"F",IF(AND(BJ122&lt;19.9,BJ122&gt;3.9,BO122&gt;34.9%,BR122&gt;22.9%,BR122&lt;&gt;""),"F",IF(AND(BR122&gt;11.9%,BJ122&gt;3,BY122&gt;14.9%,BR122&lt;&gt;""),"F",IF(AND(BY122&lt;10%,BX122&gt;22.9%,BJ122&gt;3,BR122&lt;&gt;""),"F",IF(AND(BR122&gt;44%,BJ122&gt;3,BR122&lt;&gt;""),"F","")))))))))))))</f>
        <v/>
      </c>
      <c r="BE122" s="7"/>
      <c r="BF122" s="7"/>
      <c r="BG122" s="7"/>
      <c r="BI122" s="76">
        <v>6</v>
      </c>
      <c r="BJ122" s="65">
        <v>4.000165998872065</v>
      </c>
      <c r="BK122" s="66" t="s">
        <v>62</v>
      </c>
      <c r="BL122" s="67">
        <v>0.26113279662773559</v>
      </c>
      <c r="BM122" s="67">
        <v>-0.14423104499511011</v>
      </c>
      <c r="BN122" s="67">
        <v>-6.2346276163777373E-2</v>
      </c>
      <c r="BO122" s="68">
        <v>-9.5136277477266731E-2</v>
      </c>
      <c r="BP122" s="27" t="str">
        <f t="shared" ref="BP122:BP126" si="57">+IF(BL122="","",IF(AND(MAX(BL122:BO122)&gt;49%,BU122&gt;84%,BV122&gt;84%,BX122&gt;19%,BY122&gt;12%),"F",IF(AND(BJ122&gt;9.9,MAX(BL122:BO122)&gt;25.9%,BV122&gt;99%,BU122&lt;&gt;"",BY122&gt;14%),"F",IF(AND(BJ122&gt;9.9,BY122&gt;9%,SUM(BY122-(1/BJ122))&lt;6%,BX122&lt;6%,BX122&gt;1%,BY122&gt;9.9%),"F",""))))</f>
        <v/>
      </c>
      <c r="BQ122" s="69" t="s">
        <v>62</v>
      </c>
      <c r="BR122" s="70" t="s">
        <v>62</v>
      </c>
      <c r="BS122" s="27"/>
      <c r="BT122" s="71" t="s">
        <v>62</v>
      </c>
      <c r="BU122" s="72">
        <v>-1.8730573463516545E-2</v>
      </c>
      <c r="BV122" s="72">
        <v>0.67505963020500859</v>
      </c>
      <c r="BW122" s="7" t="s">
        <v>62</v>
      </c>
      <c r="BX122" s="74">
        <v>-4.9530097390690586E-2</v>
      </c>
      <c r="BY122" s="7">
        <v>9.555162720410057E-2</v>
      </c>
    </row>
    <row r="123" spans="14:77" x14ac:dyDescent="0.4">
      <c r="N123" t="str">
        <f>+IF(ABS(W123)+ABS(X123)+ABS(Y123)+ABS(Z123)&gt;219%,"F","")</f>
        <v/>
      </c>
      <c r="O123" s="62" t="str">
        <f t="shared" si="55"/>
        <v/>
      </c>
      <c r="T123" s="76">
        <v>11</v>
      </c>
      <c r="U123" s="65">
        <v>4.3005100000000001</v>
      </c>
      <c r="V123" s="77" t="s">
        <v>62</v>
      </c>
      <c r="W123" s="78">
        <v>7.7352970348456646E-2</v>
      </c>
      <c r="X123" s="78">
        <v>-8.4997162645193094E-2</v>
      </c>
      <c r="Y123" s="78">
        <v>-8.4839340806445979E-2</v>
      </c>
      <c r="Z123" s="79">
        <v>-6.4448385563786501E-2</v>
      </c>
      <c r="AA123" s="61" t="str">
        <f t="shared" si="56"/>
        <v/>
      </c>
      <c r="AB123" s="27"/>
      <c r="AC123" s="80" t="s">
        <v>62</v>
      </c>
      <c r="AD123" s="81" t="s">
        <v>62</v>
      </c>
      <c r="AE123" s="82" t="s">
        <v>62</v>
      </c>
      <c r="AF123" s="72">
        <v>-0.68203591535028607</v>
      </c>
      <c r="AG123" s="72">
        <v>0.40731923459716018</v>
      </c>
      <c r="AH123" s="7">
        <v>-6.967193076403394E-3</v>
      </c>
      <c r="AI123" s="84">
        <v>-3.3783909057747641E-2</v>
      </c>
      <c r="AJ123" s="7">
        <v>6.0194352098149759E-2</v>
      </c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t="str">
        <f>+IF(ABS(BL123)+ABS(BM123)+ABS(BN123)+ABS(BO123)&gt;219%,"F","")</f>
        <v/>
      </c>
      <c r="BD123" s="62" t="str">
        <f>+IF(BL123="","",IF(AND(MAX(BL123:BO123)&gt;49%,BU123&gt;84%,BV123&gt;84%,BX123&gt;19%,BY123&gt;12%,BU123&lt;&gt;""),"F",IF(AND(BJ123&gt;9.9,MAX(BL123:BO123)&gt;34.9%,BV123&gt;99%,BY123&gt;16.9%,BU123&lt;&gt;""),"F",IF(AND(BK123&gt;34%,BR123&gt;39%,BK123&lt;&gt;"",BR123&lt;&gt;"",BU123&lt;&gt;""),"F",IF(AND(BJ123&gt;4.9,BK123&gt;29%,BY123&lt;7%,BU123&lt;&gt;"",BK123&lt;&gt;""),"F",IF(AND(BJ123&gt;9.9,BY123&gt;14.9%,SUM(BY123-(1/BJ123))&lt;6%,BX123&lt;6%,BX123&gt;1%,BY123&gt;14.9%),"F",IF(AND(BJ123&gt;9.9,MAX(BL123:BO123)&gt;34.9%,BX123&gt;19%,BW123&gt;14.9%),"F",IF(AND(BJ123&gt;9.9,BV123&gt;99%,BX123&lt;0,BY123&gt;15%,MAX(BL123:BO123)&gt;4.9%,BU123&lt;&gt;""),"F",IF(AND(BJ123&gt;2.9,BJ123&lt;10,BL123&gt;39.9%,BX123&gt;27.9%),"F",IF(AND(BJ123&lt;19.9,BJ123&gt;3.9,BO123&gt;34.9%,BR123&gt;22.9%,BR123&lt;&gt;""),"F",IF(AND(BR123&gt;11.9%,BJ123&gt;3,BY123&gt;14.9%,BR123&lt;&gt;""),"F",IF(AND(BY123&lt;10%,BX123&gt;22.9%,BJ123&gt;3,BR123&lt;&gt;""),"F",IF(AND(BR123&gt;44%,BJ123&gt;3,BR123&lt;&gt;""),"F","")))))))))))))</f>
        <v/>
      </c>
      <c r="BE123" s="7"/>
      <c r="BF123" s="7"/>
      <c r="BG123" s="7"/>
      <c r="BI123" s="76">
        <v>7</v>
      </c>
      <c r="BJ123" s="65">
        <v>4.0003599999999997</v>
      </c>
      <c r="BK123" s="77" t="s">
        <v>62</v>
      </c>
      <c r="BL123" s="78">
        <v>0.11918513703252277</v>
      </c>
      <c r="BM123" s="78">
        <v>0.35628923303015697</v>
      </c>
      <c r="BN123" s="78">
        <v>0.38715856951885225</v>
      </c>
      <c r="BO123" s="79">
        <v>0.33261963338393491</v>
      </c>
      <c r="BP123" s="27" t="str">
        <f t="shared" si="57"/>
        <v/>
      </c>
      <c r="BQ123" s="27"/>
      <c r="BR123" s="80" t="s">
        <v>62</v>
      </c>
      <c r="BS123" s="81" t="s">
        <v>62</v>
      </c>
      <c r="BT123" s="82" t="s">
        <v>62</v>
      </c>
      <c r="BU123" s="72">
        <v>0.51056307761874331</v>
      </c>
      <c r="BV123" s="72">
        <v>0.69009695295221229</v>
      </c>
      <c r="BW123" s="7">
        <v>-3.1374721202709233E-2</v>
      </c>
      <c r="BX123" s="84">
        <v>0.17316930273521369</v>
      </c>
      <c r="BY123" s="7">
        <v>9.7680091998910173E-2</v>
      </c>
    </row>
    <row r="124" spans="14:77" x14ac:dyDescent="0.4">
      <c r="N124" t="str">
        <f>+IF(ABS(W124)+ABS(X124)+ABS(Y124)+ABS(Z124)&gt;219%,"F","")</f>
        <v/>
      </c>
      <c r="O124" s="62" t="str">
        <f>+IF(W124="","",IF(AND(MAX(W124:Z124)&gt;49%,AF124&gt;84%,AG124&gt;84%,AI124&gt;19%,AJ124&gt;12%,AF124&lt;&gt;""),"F",IF(AND(U124&gt;9.9,MAX(W124:Z124)&gt;25.9%,AG124&gt;99%,AJ124&gt;14%,AF124&lt;&gt;""),"F",IF(AND(V124&gt;34%,AC124&gt;39%,V124&lt;&gt;"",AC124&lt;&gt;"",AF124&lt;&gt;""),"F",IF(AND(U124&gt;4.9,V124&gt;29%,AJ124&lt;7%,AF124&lt;&gt;"",V124&lt;&gt;""),"F",IF(AND(U124&gt;9.9,AJ124&gt;14.9%,SUM(AJ124-(1/U124))&lt;6%,AI124&lt;6%,AI124&gt;1%,AJ124&gt;14.9%),"F",IF(AND(U124&gt;9.9,MAX(W124:Z124)&gt;34.9%,AI124&gt;19%,AH124&gt;14.9%),"F",IF(AND(U124&gt;9.9,AG124&gt;99%,AI124&lt;0,AJ124&gt;15%,MAX(W124:Z124)&gt;4.9%,AF124&lt;&gt;""),"F",IF(AND(U124&gt;2.9,U124&lt;10,W124&gt;11.9%,AI124&gt;17.9%),"F",IF(AND(U124&lt;19.9,U124&gt;3,Z124&gt;26.9%,AC124&gt;11.9%,AC124&lt;&gt;""),"F",IF(AND(AC124&gt;11.9%,U124&gt;3,AJ124&gt;14.9%,AC124&lt;&gt;""),"F",IF(AND(AJ124&lt;10%,AI124&gt;22.9%,U124&gt;3,AC124&lt;&gt;""),"F",IF(AND(AC124&gt;44%,U124&gt;3,AC124&lt;&gt;""),"F","")))))))))))))</f>
        <v/>
      </c>
      <c r="T124" s="76">
        <v>12</v>
      </c>
      <c r="U124" s="65">
        <v>4.5005499999999996</v>
      </c>
      <c r="V124" s="77" t="s">
        <v>62</v>
      </c>
      <c r="W124" s="78">
        <v>0.19699583367393042</v>
      </c>
      <c r="X124" s="78">
        <v>0.19577125508259746</v>
      </c>
      <c r="Y124" s="78">
        <v>0.19480030792577965</v>
      </c>
      <c r="Z124" s="79">
        <v>0.19755888212551517</v>
      </c>
      <c r="AA124" s="61" t="str">
        <f t="shared" si="56"/>
        <v/>
      </c>
      <c r="AB124" s="27"/>
      <c r="AC124" s="80" t="s">
        <v>62</v>
      </c>
      <c r="AD124" s="85" t="s">
        <v>62</v>
      </c>
      <c r="AE124" s="82" t="s">
        <v>62</v>
      </c>
      <c r="AF124" s="72">
        <v>0.79197109689786249</v>
      </c>
      <c r="AG124" s="72">
        <v>1.0141961357165274</v>
      </c>
      <c r="AH124" s="7">
        <v>-9.4018385333979326E-2</v>
      </c>
      <c r="AI124" s="84">
        <v>0.10356056631818844</v>
      </c>
      <c r="AJ124" s="7">
        <v>0.14987968675302318</v>
      </c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t="str">
        <f>+IF(ABS(BL124)+ABS(BM124)+ABS(BN124)+ABS(BO124)&gt;219%,"F","")</f>
        <v/>
      </c>
      <c r="BD124" s="62" t="str">
        <f t="shared" ref="BD124:BD134" si="58">+IF(BL124="","",IF(AND(MAX(BL124:BO124)&gt;49%,BU124&gt;84%,BV124&gt;84%,BX124&gt;19%,BY124&gt;12%,BU124&lt;&gt;""),"F",IF(AND(BJ124&gt;9.9,MAX(BL124:BO124)&gt;34.9%,BV124&gt;99%,BY124&gt;16.9%,BU124&lt;&gt;""),"F",IF(AND(BK124&gt;34%,BR124&gt;39%,BK124&lt;&gt;"",BR124&lt;&gt;"",BU124&lt;&gt;""),"F",IF(AND(BJ124&gt;4.9,BK124&gt;29%,BY124&lt;7%,BU124&lt;&gt;"",BK124&lt;&gt;""),"F",IF(AND(BJ124&gt;9.9,BY124&gt;14.9%,SUM(BY124-(1/BJ124))&lt;6%,BX124&lt;6%,BX124&gt;1%,BY124&gt;14.9%),"F",IF(AND(BJ124&gt;9.9,MAX(BL124:BO124)&gt;34.9%,BX124&gt;19%,BW124&gt;14.9%),"F",IF(AND(BJ124&gt;9.9,BV124&gt;99%,BX124&lt;0,BY124&gt;15%,MAX(BL124:BO124)&gt;4.9%,BU124&lt;&gt;""),"F",IF(AND(BJ124&gt;2.9,BJ124&lt;10,BL124&gt;39.9%,BX124&gt;27.9%),"F",IF(AND(BJ124&lt;19.9,BJ124&gt;3.9,BO124&gt;34.9%,BR124&gt;22.9%,BR124&lt;&gt;""),"F",IF(AND(BR124&gt;11.9%,BJ124&gt;3,BY124&gt;14.9%,BR124&lt;&gt;""),"F",IF(AND(BY124&lt;10%,BX124&gt;22.9%,BJ124&gt;3,BR124&lt;&gt;""),"F",IF(AND(BR124&gt;44%,BJ124&gt;3,BR124&lt;&gt;""),"F","")))))))))))))</f>
        <v/>
      </c>
      <c r="BE124" s="7"/>
      <c r="BF124" s="7"/>
      <c r="BG124" s="7"/>
      <c r="BI124" s="76">
        <v>10</v>
      </c>
      <c r="BJ124" s="65">
        <v>5.3003009997980017</v>
      </c>
      <c r="BK124" s="77" t="s">
        <v>62</v>
      </c>
      <c r="BL124" s="78">
        <v>-8.6955268707601688E-2</v>
      </c>
      <c r="BM124" s="78">
        <v>0.12676973799553401</v>
      </c>
      <c r="BN124" s="78">
        <v>-1.996473922094822E-2</v>
      </c>
      <c r="BO124" s="79">
        <v>0.16228140296614116</v>
      </c>
      <c r="BP124" s="27" t="str">
        <f t="shared" si="57"/>
        <v/>
      </c>
      <c r="BQ124" s="27"/>
      <c r="BR124" s="80" t="s">
        <v>62</v>
      </c>
      <c r="BS124" s="85" t="s">
        <v>62</v>
      </c>
      <c r="BT124" s="82" t="s">
        <v>62</v>
      </c>
      <c r="BU124" s="72">
        <v>0.1163013252607045</v>
      </c>
      <c r="BV124" s="72">
        <v>0.48720173848792886</v>
      </c>
      <c r="BW124" s="7">
        <v>1.9592204785119499E-2</v>
      </c>
      <c r="BX124" s="84">
        <v>8.4487368086601344E-2</v>
      </c>
      <c r="BY124" s="7">
        <v>6.8961195139236278E-2</v>
      </c>
    </row>
    <row r="125" spans="14:77" x14ac:dyDescent="0.4">
      <c r="O125" s="62" t="str">
        <f t="shared" si="55"/>
        <v/>
      </c>
      <c r="T125" s="76">
        <v>8</v>
      </c>
      <c r="U125" s="65">
        <v>6.2004799999999998</v>
      </c>
      <c r="V125" s="77" t="s">
        <v>62</v>
      </c>
      <c r="W125" s="78">
        <v>0.21832683752984461</v>
      </c>
      <c r="X125" s="78">
        <v>4.2597501970922061E-2</v>
      </c>
      <c r="Y125" s="78">
        <v>4.3286200196726257E-2</v>
      </c>
      <c r="Z125" s="79">
        <v>4.8497851179313253E-2</v>
      </c>
      <c r="AA125" s="61" t="str">
        <f>+IF(W125="","",IF(AND(MAX(W125:Z125)&gt;49%,AF125&gt;84%,AG125&gt;84%,AI125&gt;19%,AJ125&gt;12%),"F",IF(AND(U125&gt;9.9,MAX(W125:Z125)&gt;25.9%,AG125&gt;99%,AF125&lt;&gt;"",AJ125&gt;14%),"F",IF(AND(U125&gt;9.9,AJ125&gt;9%,SUM(AJ125-(1/U125))&lt;6%,AI125&lt;6%,AI125&gt;1%,AJ125&gt;9.9%),"F",""))))</f>
        <v/>
      </c>
      <c r="AB125" s="27"/>
      <c r="AC125" s="80" t="s">
        <v>62</v>
      </c>
      <c r="AD125" s="85" t="s">
        <v>62</v>
      </c>
      <c r="AE125" s="82" t="s">
        <v>62</v>
      </c>
      <c r="AF125" s="72">
        <v>0.23681474044722486</v>
      </c>
      <c r="AG125" s="72">
        <v>0.64026036146015552</v>
      </c>
      <c r="AH125" s="7">
        <v>1.2774574695833749E-2</v>
      </c>
      <c r="AI125" s="84">
        <v>2.5422622760914282E-2</v>
      </c>
      <c r="AJ125" s="7">
        <v>9.461880107463487E-2</v>
      </c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5"/>
      <c r="BD125" s="62" t="str">
        <f t="shared" si="58"/>
        <v>F</v>
      </c>
      <c r="BE125" s="7"/>
      <c r="BF125" s="7"/>
      <c r="BG125" s="7"/>
      <c r="BI125" s="76">
        <v>5</v>
      </c>
      <c r="BJ125" s="65">
        <v>6.0002719982150881</v>
      </c>
      <c r="BK125" s="77" t="s">
        <v>62</v>
      </c>
      <c r="BL125" s="78">
        <v>0.22935142729376828</v>
      </c>
      <c r="BM125" s="78">
        <v>-0.16795220322889878</v>
      </c>
      <c r="BN125" s="78">
        <v>0.31800236435398838</v>
      </c>
      <c r="BO125" s="79">
        <v>-8.8652291919250475E-2</v>
      </c>
      <c r="BP125" s="27" t="str">
        <f>+IF(BL125="","",IF(AND(MAX(BL125:BO125)&gt;49%,BU125&gt;84%,BV125&gt;84%,BX125&gt;19%,BY125&gt;12%),"F",IF(AND(BJ125&gt;9.9,MAX(BL125:BO125)&gt;25.9%,BV125&gt;99%,BU125&lt;&gt;"",BY125&gt;14%),"F",IF(AND(BJ125&gt;9.9,BY125&gt;9%,SUM(BY125-(1/BJ125))&lt;6%,BX125&lt;6%,BX125&gt;1%,BY125&gt;9.9%),"F",""))))</f>
        <v/>
      </c>
      <c r="BQ125" s="27"/>
      <c r="BR125" s="80">
        <v>0.48595456758288713</v>
      </c>
      <c r="BS125" s="85" t="s">
        <v>62</v>
      </c>
      <c r="BT125" s="82" t="s">
        <v>62</v>
      </c>
      <c r="BU125" s="72">
        <v>-0.5257406628963045</v>
      </c>
      <c r="BV125" s="72">
        <v>0.48375488791234478</v>
      </c>
      <c r="BW125" s="7">
        <v>1.5648866605697434E-2</v>
      </c>
      <c r="BX125" s="84">
        <v>-4.6154387885500858E-2</v>
      </c>
      <c r="BY125" s="7">
        <v>6.847330908222761E-2</v>
      </c>
    </row>
    <row r="126" spans="14:77" x14ac:dyDescent="0.4">
      <c r="O126" s="62" t="str">
        <f t="shared" si="55"/>
        <v/>
      </c>
      <c r="T126" s="76">
        <v>1</v>
      </c>
      <c r="U126" s="65">
        <v>8.2002609998170009</v>
      </c>
      <c r="V126" s="77" t="s">
        <v>62</v>
      </c>
      <c r="W126" s="78">
        <v>4.0885546041426857E-2</v>
      </c>
      <c r="X126" s="78">
        <v>0.19202274642408132</v>
      </c>
      <c r="Y126" s="78">
        <v>0.19087377924431037</v>
      </c>
      <c r="Z126" s="79">
        <v>0.18666893792826589</v>
      </c>
      <c r="AA126" s="61" t="str">
        <f t="shared" si="56"/>
        <v/>
      </c>
      <c r="AB126" s="27"/>
      <c r="AC126" s="80" t="s">
        <v>62</v>
      </c>
      <c r="AD126" s="85" t="s">
        <v>62</v>
      </c>
      <c r="AE126" s="82" t="s">
        <v>62</v>
      </c>
      <c r="AF126" s="72">
        <v>0.10353156192273762</v>
      </c>
      <c r="AG126" s="72">
        <v>0.66928021472876531</v>
      </c>
      <c r="AH126" s="7">
        <v>2.1562939935220377E-2</v>
      </c>
      <c r="AI126" s="84">
        <v>9.7852046528508208E-2</v>
      </c>
      <c r="AJ126" s="7">
        <v>9.8907405974953316E-2</v>
      </c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5"/>
      <c r="BD126" s="62" t="str">
        <f t="shared" si="58"/>
        <v>F</v>
      </c>
      <c r="BE126" s="7"/>
      <c r="BF126" s="7"/>
      <c r="BG126" s="7"/>
      <c r="BI126" s="102">
        <v>4</v>
      </c>
      <c r="BJ126" s="65">
        <v>6.5002629992960275</v>
      </c>
      <c r="BK126" s="77" t="s">
        <v>62</v>
      </c>
      <c r="BL126" s="78">
        <v>0.161583371874188</v>
      </c>
      <c r="BM126" s="78">
        <v>0.51011109202921956</v>
      </c>
      <c r="BN126" s="78">
        <v>0.11916076167398043</v>
      </c>
      <c r="BO126" s="79">
        <v>0.42758374330092003</v>
      </c>
      <c r="BP126" s="27" t="str">
        <f t="shared" si="57"/>
        <v>F</v>
      </c>
      <c r="BQ126" s="27"/>
      <c r="BR126" s="80" t="s">
        <v>62</v>
      </c>
      <c r="BS126" s="85" t="s">
        <v>62</v>
      </c>
      <c r="BT126" s="82" t="s">
        <v>62</v>
      </c>
      <c r="BU126" s="72">
        <v>0.9406701593402419</v>
      </c>
      <c r="BV126" s="72">
        <v>1.0010701801522632</v>
      </c>
      <c r="BW126" s="7">
        <v>-1.2848223372906004E-2</v>
      </c>
      <c r="BX126" s="84">
        <v>0.22260976580076153</v>
      </c>
      <c r="BY126" s="7">
        <v>0.14169694109837638</v>
      </c>
    </row>
    <row r="127" spans="14:77" x14ac:dyDescent="0.4">
      <c r="O127" s="62" t="str">
        <f t="shared" si="55"/>
        <v/>
      </c>
      <c r="T127" s="76">
        <v>7</v>
      </c>
      <c r="U127" s="65">
        <v>9.9006799999999995</v>
      </c>
      <c r="V127" s="77" t="s">
        <v>62</v>
      </c>
      <c r="W127" s="78">
        <v>0.11431321060145082</v>
      </c>
      <c r="X127" s="78">
        <v>0.13707912724889082</v>
      </c>
      <c r="Y127" s="78">
        <v>0.13718050931283321</v>
      </c>
      <c r="Z127" s="79">
        <v>0.12889305522692662</v>
      </c>
      <c r="AA127" s="61" t="str">
        <f>+IF(W127="","",IF(AND(MAX(W127:Z127)&gt;49%,AF127&gt;84%,AG127&gt;84%,AI127&gt;19%,AJ127&gt;12%),"F",IF(AND(U127&gt;9.9,MAX(W127:Z127)&gt;25.9%,AG127&gt;99%,AF127&lt;&gt;"",AJ127&gt;14%),"F",IF(AND(U127&gt;9.9,AJ127&gt;9%,SUM(AJ127-(1/U127))&lt;6%,AI127&lt;6%,AI127&gt;1%,AJ127&gt;9.9%),"F",""))))</f>
        <v/>
      </c>
      <c r="AB127" s="27"/>
      <c r="AC127" s="80" t="s">
        <v>62</v>
      </c>
      <c r="AD127" s="85" t="s">
        <v>62</v>
      </c>
      <c r="AE127" s="82" t="s">
        <v>62</v>
      </c>
      <c r="AF127" s="72">
        <v>0.41837276981154786</v>
      </c>
      <c r="AG127" s="72">
        <v>0.74504828076786211</v>
      </c>
      <c r="AH127" s="7">
        <v>1.6557446988044081E-2</v>
      </c>
      <c r="AI127" s="84">
        <v>6.7565870236608844E-2</v>
      </c>
      <c r="AJ127" s="7">
        <v>0.11010454388930668</v>
      </c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5"/>
      <c r="BD127" s="62" t="str">
        <f t="shared" si="58"/>
        <v/>
      </c>
      <c r="BE127" s="7"/>
      <c r="BF127" s="7"/>
      <c r="BG127" s="7"/>
      <c r="BI127" s="76">
        <v>9</v>
      </c>
      <c r="BJ127" s="65">
        <v>12.400749999999999</v>
      </c>
      <c r="BK127" s="77" t="s">
        <v>62</v>
      </c>
      <c r="BL127" s="78">
        <v>5.0838476319781674E-2</v>
      </c>
      <c r="BM127" s="78">
        <v>-6.5140783994254728E-2</v>
      </c>
      <c r="BN127" s="78">
        <v>2.0478758983303525E-2</v>
      </c>
      <c r="BO127" s="79">
        <v>1.1779852112741773E-2</v>
      </c>
      <c r="BP127" s="27" t="str">
        <f>+IF(BL127="","",IF(AND(MAX(BL127:BO127)&gt;49%,BU127&gt;84%,BV127&gt;84%,BX127&gt;19%,BY127&gt;12%),"F",IF(AND(BJ127&gt;9.9,MAX(BL127:BO127)&gt;25.9%,BV127&gt;99%,BU127&lt;&gt;"",BY127&gt;14%),"F",IF(AND(BJ127&gt;9.9,BY127&gt;9%,SUM(BY127-(1/BJ127))&lt;6%,BX127&lt;6%,BX127&gt;1%,BY127&gt;9.9%),"F",""))))</f>
        <v/>
      </c>
      <c r="BQ127" s="27"/>
      <c r="BR127" s="80" t="s">
        <v>62</v>
      </c>
      <c r="BS127" s="85" t="s">
        <v>62</v>
      </c>
      <c r="BT127" s="82" t="s">
        <v>62</v>
      </c>
      <c r="BU127" s="72">
        <v>0.30831689637832654</v>
      </c>
      <c r="BV127" s="72">
        <v>0.64441186668270345</v>
      </c>
      <c r="BW127" s="7">
        <v>1.6380326951109962E-2</v>
      </c>
      <c r="BX127" s="84">
        <v>6.1328573900892025E-3</v>
      </c>
      <c r="BY127" s="7">
        <v>9.1213575358468219E-2</v>
      </c>
    </row>
    <row r="128" spans="14:77" x14ac:dyDescent="0.4">
      <c r="O128" s="62" t="str">
        <f t="shared" si="55"/>
        <v/>
      </c>
      <c r="T128" s="76">
        <v>3</v>
      </c>
      <c r="U128" s="65">
        <v>11.400095997255082</v>
      </c>
      <c r="V128" s="77" t="s">
        <v>62</v>
      </c>
      <c r="W128" s="78">
        <v>7.382554330348523E-2</v>
      </c>
      <c r="X128" s="78">
        <v>2.506512358829454E-2</v>
      </c>
      <c r="Y128" s="78">
        <v>2.5339603764820112E-2</v>
      </c>
      <c r="Z128" s="79">
        <v>2.9737895482106685E-2</v>
      </c>
      <c r="AA128" s="61" t="str">
        <f t="shared" ref="AA128:AA134" si="59">+IF(W128="","",IF(AND(MAX(W128:Z128)&gt;49%,AF128&gt;84%,AG128&gt;84%,AI128&gt;19%,AJ128&gt;12%),"F",IF(AND(U128&gt;9.9,MAX(W128:Z128)&gt;25.9%,AG128&gt;99%,AF128&lt;&gt;"",AJ128&gt;14%),"F",IF(AND(U128&gt;9.9,AJ128&gt;9%,SUM(AJ128-(1/U128))&lt;6%,AI128&lt;6%,AI128&gt;1%,AJ128&gt;9.9%),"F",""))))</f>
        <v/>
      </c>
      <c r="AB128" s="27"/>
      <c r="AC128" s="80" t="s">
        <v>62</v>
      </c>
      <c r="AD128" s="85" t="s">
        <v>62</v>
      </c>
      <c r="AE128" s="82" t="s">
        <v>62</v>
      </c>
      <c r="AF128" s="72">
        <v>0.28553488255530213</v>
      </c>
      <c r="AG128" s="72">
        <v>0.49536072562213979</v>
      </c>
      <c r="AH128" s="7">
        <v>1.8904953163613493E-2</v>
      </c>
      <c r="AI128" s="84">
        <v>1.5588634963430575E-2</v>
      </c>
      <c r="AJ128" s="7">
        <v>7.3205278319802489E-2</v>
      </c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5"/>
      <c r="BD128" s="62" t="str">
        <f t="shared" si="58"/>
        <v/>
      </c>
      <c r="BE128" s="7"/>
      <c r="BF128" s="7"/>
      <c r="BG128" s="7"/>
      <c r="BI128" s="76">
        <v>2</v>
      </c>
      <c r="BJ128" s="65">
        <v>14.500461999432011</v>
      </c>
      <c r="BK128" s="77" t="s">
        <v>62</v>
      </c>
      <c r="BL128" s="78">
        <v>-0.12984926368052557</v>
      </c>
      <c r="BM128" s="78">
        <v>0.14054941526833722</v>
      </c>
      <c r="BN128" s="78">
        <v>-5.2458144295619152E-2</v>
      </c>
      <c r="BO128" s="79">
        <v>-3.5759653456559209E-2</v>
      </c>
      <c r="BP128" s="27" t="str">
        <f t="shared" ref="BP128:BP134" si="60">+IF(BL128="","",IF(AND(MAX(BL128:BO128)&gt;49%,BU128&gt;84%,BV128&gt;84%,BX128&gt;19%,BY128&gt;12%),"F",IF(AND(BJ128&gt;9.9,MAX(BL128:BO128)&gt;25.9%,BV128&gt;99%,BU128&lt;&gt;"",BY128&gt;14%),"F",IF(AND(BJ128&gt;9.9,BY128&gt;9%,SUM(BY128-(1/BJ128))&lt;6%,BX128&lt;6%,BX128&gt;1%,BY128&gt;9.9%),"F",""))))</f>
        <v/>
      </c>
      <c r="BQ128" s="27"/>
      <c r="BR128" s="80" t="s">
        <v>62</v>
      </c>
      <c r="BS128" s="85" t="s">
        <v>62</v>
      </c>
      <c r="BT128" s="82" t="s">
        <v>62</v>
      </c>
      <c r="BU128" s="72">
        <v>0.12788413511668636</v>
      </c>
      <c r="BV128" s="72">
        <v>0.48537220883097643</v>
      </c>
      <c r="BW128" s="7">
        <v>2.9699199338122199E-2</v>
      </c>
      <c r="BX128" s="84">
        <v>-1.8617284229813957E-2</v>
      </c>
      <c r="BY128" s="7">
        <v>6.8702233518783754E-2</v>
      </c>
    </row>
    <row r="129" spans="14:77" x14ac:dyDescent="0.4">
      <c r="O129" s="62" t="str">
        <f t="shared" si="55"/>
        <v/>
      </c>
      <c r="T129" s="76">
        <v>2</v>
      </c>
      <c r="U129" s="65">
        <v>25.101006998732025</v>
      </c>
      <c r="V129" s="77" t="s">
        <v>62</v>
      </c>
      <c r="W129" s="78">
        <v>0.12991975841397205</v>
      </c>
      <c r="X129" s="78">
        <v>0.12360647150788902</v>
      </c>
      <c r="Y129" s="78">
        <v>0.12449860687767096</v>
      </c>
      <c r="Z129" s="79">
        <v>0.13028015368315998</v>
      </c>
      <c r="AA129" s="61" t="str">
        <f t="shared" si="59"/>
        <v/>
      </c>
      <c r="AB129" s="14"/>
      <c r="AC129" s="80" t="s">
        <v>62</v>
      </c>
      <c r="AD129" s="85" t="s">
        <v>62</v>
      </c>
      <c r="AE129" s="82" t="s">
        <v>62</v>
      </c>
      <c r="AF129" s="72">
        <v>0.44911795930248832</v>
      </c>
      <c r="AG129" s="72">
        <v>0.71038058103990198</v>
      </c>
      <c r="AH129" s="7">
        <v>2.6708436818495399E-2</v>
      </c>
      <c r="AI129" s="84">
        <v>6.8292988653766859E-2</v>
      </c>
      <c r="AJ129" s="7">
        <v>0.10498129031665963</v>
      </c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5"/>
      <c r="BD129" s="62" t="str">
        <f t="shared" si="58"/>
        <v/>
      </c>
      <c r="BE129" s="7"/>
      <c r="BF129" s="7"/>
      <c r="BG129" s="7"/>
      <c r="BI129" s="76">
        <v>3</v>
      </c>
      <c r="BJ129" s="65">
        <v>17.8001169966251</v>
      </c>
      <c r="BK129" s="77" t="s">
        <v>62</v>
      </c>
      <c r="BL129" s="78">
        <v>0.25958708470948066</v>
      </c>
      <c r="BM129" s="78">
        <v>0.1003681962388107</v>
      </c>
      <c r="BN129" s="78">
        <v>0.17727139540906831</v>
      </c>
      <c r="BO129" s="79">
        <v>0.15640112506674669</v>
      </c>
      <c r="BP129" s="27" t="str">
        <f t="shared" si="60"/>
        <v/>
      </c>
      <c r="BQ129" s="14"/>
      <c r="BR129" s="80" t="s">
        <v>62</v>
      </c>
      <c r="BS129" s="85" t="s">
        <v>62</v>
      </c>
      <c r="BT129" s="82" t="s">
        <v>62</v>
      </c>
      <c r="BU129" s="72">
        <v>0.12958990550427954</v>
      </c>
      <c r="BV129" s="72">
        <v>0.49301479549765104</v>
      </c>
      <c r="BW129" s="7">
        <v>1.4534484578953202E-2</v>
      </c>
      <c r="BX129" s="84">
        <v>8.1425962440254407E-2</v>
      </c>
      <c r="BY129" s="7">
        <v>6.9784006979044369E-2</v>
      </c>
    </row>
    <row r="130" spans="14:77" x14ac:dyDescent="0.4">
      <c r="O130" s="62" t="str">
        <f t="shared" si="55"/>
        <v/>
      </c>
      <c r="T130" s="76">
        <v>5</v>
      </c>
      <c r="U130" s="65">
        <v>57.500914994065297</v>
      </c>
      <c r="V130" s="77" t="s">
        <v>62</v>
      </c>
      <c r="W130" s="78">
        <v>0.11532107581516918</v>
      </c>
      <c r="X130" s="78">
        <v>6.7659126154593491E-2</v>
      </c>
      <c r="Y130" s="78">
        <v>6.7345214740649695E-2</v>
      </c>
      <c r="Z130" s="79">
        <v>6.5583609875094789E-2</v>
      </c>
      <c r="AA130" s="61" t="str">
        <f t="shared" si="59"/>
        <v/>
      </c>
      <c r="AB130" s="27"/>
      <c r="AC130" s="80" t="s">
        <v>62</v>
      </c>
      <c r="AD130" s="85" t="s">
        <v>62</v>
      </c>
      <c r="AE130" s="82" t="s">
        <v>62</v>
      </c>
      <c r="AF130" s="72">
        <v>0.58805521195566524</v>
      </c>
      <c r="AG130" s="72">
        <v>0.86335889401516297</v>
      </c>
      <c r="AH130" s="7">
        <v>1.0406321595163182E-2</v>
      </c>
      <c r="AI130" s="84">
        <v>3.4378994792756856E-2</v>
      </c>
      <c r="AJ130" s="7">
        <v>0.12758869417206797</v>
      </c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5"/>
      <c r="BD130" s="62" t="str">
        <f t="shared" si="58"/>
        <v/>
      </c>
      <c r="BE130" s="7"/>
      <c r="BF130" s="7"/>
      <c r="BG130" s="7"/>
      <c r="BI130" s="76">
        <v>8</v>
      </c>
      <c r="BJ130" s="65">
        <v>33.601060000000004</v>
      </c>
      <c r="BK130" s="77" t="s">
        <v>62</v>
      </c>
      <c r="BL130" s="78">
        <v>4.6689977512694415E-2</v>
      </c>
      <c r="BM130" s="78">
        <v>5.5921347836917927E-2</v>
      </c>
      <c r="BN130" s="78">
        <v>4.3002100747203113E-2</v>
      </c>
      <c r="BO130" s="79">
        <v>5.2958781536388215E-2</v>
      </c>
      <c r="BP130" s="27" t="str">
        <f t="shared" si="60"/>
        <v/>
      </c>
      <c r="BQ130" s="27"/>
      <c r="BR130" s="80" t="s">
        <v>62</v>
      </c>
      <c r="BS130" s="85" t="s">
        <v>62</v>
      </c>
      <c r="BT130" s="82" t="s">
        <v>62</v>
      </c>
      <c r="BU130" s="72">
        <v>0.4605645013308316</v>
      </c>
      <c r="BV130" s="72">
        <v>0.79598826846580906</v>
      </c>
      <c r="BW130" s="7">
        <v>1.3983438460467117E-2</v>
      </c>
      <c r="BX130" s="84">
        <v>2.7571539235560334E-2</v>
      </c>
      <c r="BY130" s="7">
        <v>0.11266852717023605</v>
      </c>
    </row>
    <row r="131" spans="14:77" x14ac:dyDescent="0.4">
      <c r="O131" s="62" t="str">
        <f t="shared" si="55"/>
        <v/>
      </c>
      <c r="T131" s="76" t="s">
        <v>62</v>
      </c>
      <c r="U131" s="65">
        <v>88.801581987712723</v>
      </c>
      <c r="V131" s="77" t="s">
        <v>62</v>
      </c>
      <c r="W131" s="78" t="s">
        <v>62</v>
      </c>
      <c r="X131" s="78">
        <v>0</v>
      </c>
      <c r="Y131" s="78">
        <v>0</v>
      </c>
      <c r="Z131" s="79">
        <v>0</v>
      </c>
      <c r="AA131" s="61" t="str">
        <f t="shared" si="59"/>
        <v/>
      </c>
      <c r="AB131" s="89"/>
      <c r="AC131" s="80" t="s">
        <v>62</v>
      </c>
      <c r="AD131" s="85" t="s">
        <v>62</v>
      </c>
      <c r="AE131" s="82" t="s">
        <v>62</v>
      </c>
      <c r="AF131" s="72" t="s">
        <v>62</v>
      </c>
      <c r="AG131" s="72" t="s">
        <v>62</v>
      </c>
      <c r="AH131" s="7" t="s">
        <v>62</v>
      </c>
      <c r="AI131" s="84" t="s">
        <v>62</v>
      </c>
      <c r="AJ131" s="7" t="s">
        <v>62</v>
      </c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5"/>
      <c r="BD131" s="62" t="str">
        <f t="shared" si="58"/>
        <v/>
      </c>
      <c r="BE131" s="7"/>
      <c r="BF131" s="7"/>
      <c r="BG131" s="7"/>
      <c r="BI131" s="76">
        <v>1</v>
      </c>
      <c r="BJ131" s="65">
        <v>50.801087999347004</v>
      </c>
      <c r="BK131" s="77" t="s">
        <v>62</v>
      </c>
      <c r="BL131" s="78">
        <v>8.8436261017955833E-2</v>
      </c>
      <c r="BM131" s="78">
        <v>8.731500981928722E-2</v>
      </c>
      <c r="BN131" s="78">
        <v>6.9695208993948946E-2</v>
      </c>
      <c r="BO131" s="79">
        <v>7.5923684486203638E-2</v>
      </c>
      <c r="BP131" s="27" t="str">
        <f t="shared" si="60"/>
        <v/>
      </c>
      <c r="BQ131" s="89"/>
      <c r="BR131" s="80" t="s">
        <v>62</v>
      </c>
      <c r="BS131" s="85" t="s">
        <v>62</v>
      </c>
      <c r="BT131" s="82" t="s">
        <v>62</v>
      </c>
      <c r="BU131" s="72" t="s">
        <v>62</v>
      </c>
      <c r="BV131" s="72">
        <v>0.66663671331234631</v>
      </c>
      <c r="BW131" s="7">
        <v>6.647544595677523E-3</v>
      </c>
      <c r="BX131" s="84">
        <v>3.9527587021263487E-2</v>
      </c>
      <c r="BY131" s="7">
        <v>9.4359401541525584E-2</v>
      </c>
    </row>
    <row r="132" spans="14:77" x14ac:dyDescent="0.4">
      <c r="O132" s="62" t="str">
        <f t="shared" si="55"/>
        <v/>
      </c>
      <c r="T132" s="76" t="s">
        <v>62</v>
      </c>
      <c r="U132" s="65">
        <v>119.10277599824802</v>
      </c>
      <c r="V132" s="77" t="s">
        <v>62</v>
      </c>
      <c r="W132" s="78" t="s">
        <v>62</v>
      </c>
      <c r="X132" s="78">
        <v>0</v>
      </c>
      <c r="Y132" s="78">
        <v>0</v>
      </c>
      <c r="Z132" s="79">
        <v>0</v>
      </c>
      <c r="AA132" s="61" t="str">
        <f t="shared" si="59"/>
        <v/>
      </c>
      <c r="AB132" s="89"/>
      <c r="AC132" s="80" t="s">
        <v>62</v>
      </c>
      <c r="AD132" s="85" t="s">
        <v>62</v>
      </c>
      <c r="AE132" s="82" t="s">
        <v>62</v>
      </c>
      <c r="AF132" s="72" t="s">
        <v>62</v>
      </c>
      <c r="AG132" s="72" t="s">
        <v>62</v>
      </c>
      <c r="AH132" s="7" t="s">
        <v>62</v>
      </c>
      <c r="AI132" s="84" t="s">
        <v>62</v>
      </c>
      <c r="AJ132" s="7" t="s">
        <v>62</v>
      </c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5"/>
      <c r="BD132" s="62" t="str">
        <f t="shared" si="58"/>
        <v/>
      </c>
      <c r="BE132" s="7"/>
      <c r="BF132" s="7"/>
      <c r="BG132" s="7"/>
      <c r="BI132" s="76" t="s">
        <v>62</v>
      </c>
      <c r="BJ132" s="65" t="s">
        <v>62</v>
      </c>
      <c r="BK132" s="77" t="s">
        <v>62</v>
      </c>
      <c r="BL132" s="78" t="s">
        <v>62</v>
      </c>
      <c r="BM132" s="78" t="s">
        <v>62</v>
      </c>
      <c r="BN132" s="78" t="s">
        <v>62</v>
      </c>
      <c r="BO132" s="79" t="s">
        <v>62</v>
      </c>
      <c r="BP132" s="27" t="str">
        <f t="shared" si="60"/>
        <v/>
      </c>
      <c r="BQ132" s="89"/>
      <c r="BR132" s="80" t="s">
        <v>62</v>
      </c>
      <c r="BS132" s="85" t="s">
        <v>62</v>
      </c>
      <c r="BT132" s="82" t="s">
        <v>62</v>
      </c>
      <c r="BU132" s="72" t="s">
        <v>62</v>
      </c>
      <c r="BV132" s="72" t="s">
        <v>62</v>
      </c>
      <c r="BW132" s="7" t="s">
        <v>62</v>
      </c>
      <c r="BX132" s="84" t="s">
        <v>62</v>
      </c>
      <c r="BY132" s="7" t="s">
        <v>62</v>
      </c>
    </row>
    <row r="133" spans="14:77" x14ac:dyDescent="0.4">
      <c r="O133" s="62" t="str">
        <f t="shared" si="55"/>
        <v/>
      </c>
      <c r="T133" s="76" t="s">
        <v>62</v>
      </c>
      <c r="U133" s="65" t="s">
        <v>62</v>
      </c>
      <c r="V133" s="77" t="s">
        <v>62</v>
      </c>
      <c r="W133" s="78" t="s">
        <v>62</v>
      </c>
      <c r="X133" s="78">
        <v>0</v>
      </c>
      <c r="Y133" s="78">
        <v>0</v>
      </c>
      <c r="Z133" s="79">
        <v>0</v>
      </c>
      <c r="AA133" s="61" t="str">
        <f t="shared" si="59"/>
        <v/>
      </c>
      <c r="AB133" s="27"/>
      <c r="AC133" s="80" t="s">
        <v>62</v>
      </c>
      <c r="AD133" s="85" t="s">
        <v>62</v>
      </c>
      <c r="AE133" s="82" t="s">
        <v>62</v>
      </c>
      <c r="AF133" s="72" t="s">
        <v>62</v>
      </c>
      <c r="AG133" s="72" t="s">
        <v>62</v>
      </c>
      <c r="AH133" s="7" t="s">
        <v>62</v>
      </c>
      <c r="AI133" s="84" t="s">
        <v>62</v>
      </c>
      <c r="AJ133" s="7" t="s">
        <v>62</v>
      </c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5"/>
      <c r="BD133" s="62" t="str">
        <f t="shared" si="58"/>
        <v/>
      </c>
      <c r="BE133" s="7"/>
      <c r="BF133" s="7"/>
      <c r="BG133" s="7"/>
      <c r="BI133" s="76" t="s">
        <v>62</v>
      </c>
      <c r="BJ133" s="65" t="s">
        <v>62</v>
      </c>
      <c r="BK133" s="77" t="s">
        <v>62</v>
      </c>
      <c r="BL133" s="78" t="s">
        <v>62</v>
      </c>
      <c r="BM133" s="78" t="s">
        <v>62</v>
      </c>
      <c r="BN133" s="78" t="s">
        <v>62</v>
      </c>
      <c r="BO133" s="79" t="s">
        <v>62</v>
      </c>
      <c r="BP133" s="27" t="str">
        <f t="shared" si="60"/>
        <v/>
      </c>
      <c r="BQ133" s="27"/>
      <c r="BR133" s="80" t="s">
        <v>62</v>
      </c>
      <c r="BS133" s="85" t="s">
        <v>62</v>
      </c>
      <c r="BT133" s="82" t="s">
        <v>62</v>
      </c>
      <c r="BU133" s="72" t="s">
        <v>62</v>
      </c>
      <c r="BV133" s="72" t="s">
        <v>62</v>
      </c>
      <c r="BW133" s="7" t="s">
        <v>62</v>
      </c>
      <c r="BX133" s="84" t="s">
        <v>62</v>
      </c>
      <c r="BY133" s="7" t="s">
        <v>62</v>
      </c>
    </row>
    <row r="134" spans="14:77" ht="19.5" thickBot="1" x14ac:dyDescent="0.45">
      <c r="O134" s="62" t="str">
        <f t="shared" si="55"/>
        <v/>
      </c>
      <c r="T134" s="76" t="s">
        <v>62</v>
      </c>
      <c r="U134" s="90" t="s">
        <v>62</v>
      </c>
      <c r="V134" s="91" t="s">
        <v>62</v>
      </c>
      <c r="W134" s="92" t="s">
        <v>62</v>
      </c>
      <c r="X134" s="92">
        <v>0</v>
      </c>
      <c r="Y134" s="92">
        <v>0</v>
      </c>
      <c r="Z134" s="93">
        <v>0</v>
      </c>
      <c r="AA134" s="61" t="str">
        <f t="shared" si="59"/>
        <v/>
      </c>
      <c r="AB134" s="27"/>
      <c r="AC134" s="94" t="s">
        <v>62</v>
      </c>
      <c r="AD134" s="95" t="s">
        <v>62</v>
      </c>
      <c r="AE134" s="96" t="s">
        <v>62</v>
      </c>
      <c r="AF134" s="72"/>
      <c r="AG134" s="72"/>
      <c r="AH134" s="27"/>
      <c r="AI134" s="98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75"/>
      <c r="BD134" s="62" t="str">
        <f t="shared" si="58"/>
        <v/>
      </c>
      <c r="BE134" s="27"/>
      <c r="BF134" s="27"/>
      <c r="BG134" s="27"/>
      <c r="BI134" s="76" t="s">
        <v>62</v>
      </c>
      <c r="BJ134" s="90" t="s">
        <v>62</v>
      </c>
      <c r="BK134" s="91" t="s">
        <v>62</v>
      </c>
      <c r="BL134" s="92" t="s">
        <v>62</v>
      </c>
      <c r="BM134" s="92" t="s">
        <v>62</v>
      </c>
      <c r="BN134" s="92" t="s">
        <v>62</v>
      </c>
      <c r="BO134" s="93" t="s">
        <v>62</v>
      </c>
      <c r="BP134" s="27" t="str">
        <f t="shared" si="60"/>
        <v/>
      </c>
      <c r="BQ134" s="27"/>
      <c r="BR134" s="94" t="s">
        <v>62</v>
      </c>
      <c r="BS134" s="95" t="s">
        <v>62</v>
      </c>
      <c r="BT134" s="96" t="s">
        <v>62</v>
      </c>
      <c r="BU134" s="72"/>
      <c r="BV134" s="72"/>
      <c r="BW134" s="27"/>
      <c r="BX134" s="98"/>
      <c r="BY134" s="27"/>
    </row>
    <row r="135" spans="14:77" ht="19.5" thickBot="1" x14ac:dyDescent="0.45"/>
    <row r="136" spans="14:77" ht="19.5" thickBot="1" x14ac:dyDescent="0.45">
      <c r="T136" s="56" t="s">
        <v>62</v>
      </c>
      <c r="U136" s="57" t="s">
        <v>62</v>
      </c>
      <c r="V136" s="58" t="s">
        <v>541</v>
      </c>
      <c r="W136" s="59" t="s">
        <v>542</v>
      </c>
      <c r="X136" s="59" t="s">
        <v>543</v>
      </c>
      <c r="Y136" s="59" t="s">
        <v>544</v>
      </c>
      <c r="Z136" s="60" t="s">
        <v>545</v>
      </c>
      <c r="AA136" s="61"/>
      <c r="AB136" s="27"/>
      <c r="AC136" s="27"/>
      <c r="AD136" s="27"/>
      <c r="AE136" s="27"/>
      <c r="AF136" s="27" t="s">
        <v>417</v>
      </c>
      <c r="AG136" s="27"/>
      <c r="AH136" s="27" t="s">
        <v>436</v>
      </c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I136" s="56" t="s">
        <v>62</v>
      </c>
      <c r="BJ136" s="57" t="s">
        <v>62</v>
      </c>
      <c r="BK136" s="58" t="s">
        <v>541</v>
      </c>
      <c r="BL136" s="59" t="s">
        <v>542</v>
      </c>
      <c r="BM136" s="59" t="s">
        <v>543</v>
      </c>
      <c r="BN136" s="59" t="s">
        <v>544</v>
      </c>
      <c r="BO136" s="60" t="s">
        <v>545</v>
      </c>
      <c r="BP136" s="27"/>
      <c r="BQ136" s="27"/>
      <c r="BR136" s="27"/>
      <c r="BS136" s="27"/>
      <c r="BT136" s="27"/>
      <c r="BU136" s="27" t="s">
        <v>394</v>
      </c>
      <c r="BV136" s="27"/>
      <c r="BW136" s="27" t="s">
        <v>564</v>
      </c>
      <c r="BX136" s="27"/>
      <c r="BY136" s="27"/>
    </row>
    <row r="137" spans="14:77" ht="19.5" thickBot="1" x14ac:dyDescent="0.45">
      <c r="N137" t="str">
        <f>+IF(ABS(W137)+ABS(X137)+ABS(Y137)+ABS(Z137)&gt;219%,"F","")</f>
        <v/>
      </c>
      <c r="O137" s="62" t="str">
        <f t="shared" ref="O137:O149" si="61">+IF(W137="","",IF(AND(MAX(W137:Z137)&gt;49%,AF137&gt;84%,AG137&gt;84%,AI137&gt;19%,AJ137&gt;12%,AF137&lt;&gt;""),"F",IF(AND(U137&gt;9.9,MAX(W137:Z137)&gt;25.9%,AG137&gt;99%,AJ137&gt;14%,AF137&lt;&gt;""),"F",IF(AND(V137&gt;34%,AC137&gt;39%,V137&lt;&gt;"",AC137&lt;&gt;"",AF137&lt;&gt;""),"F",IF(AND(U137&gt;4.9,V137&gt;29%,AJ137&lt;7%,AF137&lt;&gt;"",V137&lt;&gt;""),"F",IF(AND(U137&gt;9.9,AJ137&gt;14.9%,SUM(AJ137-(1/U137))&lt;6%,AI137&lt;6%,AI137&gt;1%,AJ137&gt;14.9%),"F",IF(AND(U137&gt;9.9,MAX(W137:Z137)&gt;34.9%,AI137&gt;19%,AH137&gt;14.9%),"F",IF(AND(U137&gt;9.9,AG137&gt;99%,AI137&lt;0,AJ137&gt;15%,MAX(W137:Z137)&gt;4.9%,AF137&lt;&gt;""),"F",IF(AND(U137&gt;2.9,U137&lt;10,W137&gt;11.9%,AI137&gt;17.9%),"F",IF(AND(U137&lt;19.9,U137&gt;3,Z137&gt;26.9%,AC137&gt;11.9%,AC137&lt;&gt;""),"F",IF(AND(AC137&gt;11.9%,U137&gt;3,AJ137&gt;14.9%,AC137&lt;&gt;""),"F",IF(AND(AJ137&lt;10%,AI137&gt;22.9%,U137&gt;3,AC137&lt;&gt;""),"F",IF(AND(AC137&gt;44%,U137&gt;3,AC137&lt;&gt;""),"F","")))))))))))))</f>
        <v/>
      </c>
      <c r="T137" s="76">
        <v>1</v>
      </c>
      <c r="U137" s="65">
        <v>2.2001869998570016</v>
      </c>
      <c r="V137" s="66">
        <v>0.35999999999999976</v>
      </c>
      <c r="W137" s="67">
        <v>-2.2006982798030976E-2</v>
      </c>
      <c r="X137" s="67">
        <v>-2.2006982798030976E-2</v>
      </c>
      <c r="Y137" s="67">
        <v>-0.1482718890513193</v>
      </c>
      <c r="Z137" s="68">
        <v>-0.18021405166768348</v>
      </c>
      <c r="AA137" s="61" t="str">
        <f t="shared" ref="AA137:AA141" si="62">+IF(W137="","",IF(AND(MAX(W137:Z137)&gt;49%,AF137&gt;84%,AG137&gt;84%,AI137&gt;19%,AJ137&gt;12%),"F",IF(AND(U137&gt;9.9,MAX(W137:Z137)&gt;25.9%,AG137&gt;99%,AF137&lt;&gt;"",AJ137&gt;14%),"F",IF(AND(U137&gt;9.9,AJ137&gt;9%,SUM(AJ137-(1/U137))&lt;6%,AI137&lt;6%,AI137&gt;1%,AJ137&gt;9.9%),"F",""))))</f>
        <v/>
      </c>
      <c r="AB137" s="69" t="s">
        <v>62</v>
      </c>
      <c r="AC137" s="70" t="s">
        <v>62</v>
      </c>
      <c r="AD137" s="27"/>
      <c r="AE137" s="71">
        <v>1</v>
      </c>
      <c r="AF137" s="72">
        <v>0.42266028544272444</v>
      </c>
      <c r="AG137" s="72">
        <v>0.57416333361121619</v>
      </c>
      <c r="AH137" s="7" t="s">
        <v>62</v>
      </c>
      <c r="AI137" s="74">
        <v>-0.11692340472307039</v>
      </c>
      <c r="AJ137" s="7">
        <v>0.17692454097093632</v>
      </c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t="str">
        <f>+IF(ABS(BL137)+ABS(BM137)+ABS(BN137)+ABS(BO137)&gt;219%,"F","")</f>
        <v/>
      </c>
      <c r="BD137" s="62" t="str">
        <f>+IF(BL137="","",IF(AND(MAX(BL137:BO137)&gt;49%,BU137&gt;84%,BV137&gt;84%,BX137&gt;19%,BY137&gt;12%,BU137&lt;&gt;""),"F",IF(AND(BJ137&gt;9.9,MAX(BL137:BO137)&gt;34.9%,BV137&gt;99%,BY137&gt;16.9%,BU137&lt;&gt;""),"F",IF(AND(BK137&gt;34%,BR137&gt;39%,BK137&lt;&gt;"",BR137&lt;&gt;"",BU137&lt;&gt;""),"F",IF(AND(BJ137&gt;4.9,BK137&gt;29%,BY137&lt;7%,BU137&lt;&gt;"",BK137&lt;&gt;""),"F",IF(AND(BJ137&gt;9.9,BY137&gt;14.9%,SUM(BY137-(1/BJ137))&lt;6%,BX137&lt;6%,BX137&gt;1%,BY137&gt;14.9%),"F",IF(AND(BJ137&gt;9.9,MAX(BL137:BO137)&gt;34.9%,BX137&gt;19%,BW137&gt;14.9%),"F",IF(AND(BJ137&gt;9.9,BV137&gt;99%,BX137&lt;0,BY137&gt;15%,MAX(BL137:BO137)&gt;4.9%,BU137&lt;&gt;""),"F",IF(AND(BJ137&gt;2.9,BJ137&lt;10,BL137&gt;39.9%,BX137&gt;27.9%),"F",IF(AND(BJ137&lt;19.9,BJ137&gt;3.9,BO137&gt;34.9%,BR137&gt;22.9%,BR137&lt;&gt;""),"F",IF(AND(BR137&gt;11.9%,BJ137&gt;3,BY137&gt;14.9%,BR137&lt;&gt;""),"F",IF(AND(BY137&lt;10%,BX137&gt;22.9%,BJ137&gt;3,BR137&lt;&gt;""),"F",IF(AND(BR137&gt;44%,BJ137&gt;3,BR137&lt;&gt;""),"F","")))))))))))))</f>
        <v/>
      </c>
      <c r="BE137" s="7"/>
      <c r="BF137" s="7"/>
      <c r="BG137" s="7"/>
      <c r="BI137" s="76">
        <v>12</v>
      </c>
      <c r="BJ137" s="65">
        <v>2.2004200000000003</v>
      </c>
      <c r="BK137" s="66">
        <v>0.35999999999999976</v>
      </c>
      <c r="BL137" s="67">
        <v>0.22337269595921308</v>
      </c>
      <c r="BM137" s="67">
        <v>0.23460032200700551</v>
      </c>
      <c r="BN137" s="67">
        <v>0.2382036740683422</v>
      </c>
      <c r="BO137" s="68">
        <v>0.24266489756155191</v>
      </c>
      <c r="BP137" s="27" t="str">
        <f t="shared" ref="BP137:BP141" si="63">+IF(BL137="","",IF(AND(MAX(BL137:BO137)&gt;49%,BU137&gt;84%,BV137&gt;84%,BX137&gt;19%,BY137&gt;12%),"F",IF(AND(BJ137&gt;9.9,MAX(BL137:BO137)&gt;25.9%,BV137&gt;99%,BU137&lt;&gt;"",BY137&gt;14%),"F",IF(AND(BJ137&gt;9.9,BY137&gt;9%,SUM(BY137-(1/BJ137))&lt;6%,BX137&lt;6%,BX137&gt;1%,BY137&gt;9.9%),"F",""))))</f>
        <v/>
      </c>
      <c r="BQ137" s="69" t="s">
        <v>62</v>
      </c>
      <c r="BR137" s="70" t="s">
        <v>62</v>
      </c>
      <c r="BS137" s="27"/>
      <c r="BT137" s="71">
        <v>12</v>
      </c>
      <c r="BU137" s="72">
        <v>0.40886620998668088</v>
      </c>
      <c r="BV137" s="72">
        <v>0.42673729704553354</v>
      </c>
      <c r="BW137" s="7" t="s">
        <v>62</v>
      </c>
      <c r="BX137" s="74">
        <v>0.17702387486062265</v>
      </c>
      <c r="BY137" s="7">
        <v>5.1930915536372614E-2</v>
      </c>
    </row>
    <row r="138" spans="14:77" x14ac:dyDescent="0.4">
      <c r="N138" t="str">
        <f>+IF(ABS(W138)+ABS(X138)+ABS(Y138)+ABS(Z138)&gt;219%,"F","")</f>
        <v/>
      </c>
      <c r="O138" s="62" t="str">
        <f t="shared" si="61"/>
        <v/>
      </c>
      <c r="T138" s="76">
        <v>5</v>
      </c>
      <c r="U138" s="65">
        <v>2.7001759990150478</v>
      </c>
      <c r="V138" s="77">
        <v>0.25999999999999968</v>
      </c>
      <c r="W138" s="78">
        <v>0.7142972550220732</v>
      </c>
      <c r="X138" s="78">
        <v>0.7142972550220732</v>
      </c>
      <c r="Y138" s="78">
        <v>8.4643130479340065E-2</v>
      </c>
      <c r="Z138" s="79">
        <v>7.4673348676504173E-2</v>
      </c>
      <c r="AA138" s="61" t="str">
        <f t="shared" si="62"/>
        <v/>
      </c>
      <c r="AB138" s="27"/>
      <c r="AC138" s="80" t="s">
        <v>62</v>
      </c>
      <c r="AD138" s="81" t="s">
        <v>62</v>
      </c>
      <c r="AE138" s="82" t="s">
        <v>62</v>
      </c>
      <c r="AF138" s="72">
        <v>0.28298902503946721</v>
      </c>
      <c r="AG138" s="72">
        <v>0.43963094378146317</v>
      </c>
      <c r="AH138" s="7">
        <v>1.9411016552380866E-2</v>
      </c>
      <c r="AI138" s="84">
        <v>4.8448287403415224E-2</v>
      </c>
      <c r="AJ138" s="7">
        <v>0.1354692965779371</v>
      </c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t="str">
        <f>+IF(ABS(BL138)+ABS(BM138)+ABS(BN138)+ABS(BO138)&gt;219%,"F","")</f>
        <v/>
      </c>
      <c r="BD138" s="62" t="str">
        <f>+IF(BL138="","",IF(AND(MAX(BL138:BO138)&gt;49%,BU138&gt;84%,BV138&gt;84%,BX138&gt;19%,BY138&gt;12%,BU138&lt;&gt;""),"F",IF(AND(BJ138&gt;9.9,MAX(BL138:BO138)&gt;34.9%,BV138&gt;99%,BY138&gt;16.9%,BU138&lt;&gt;""),"F",IF(AND(BK138&gt;34%,BR138&gt;39%,BK138&lt;&gt;"",BR138&lt;&gt;"",BU138&lt;&gt;""),"F",IF(AND(BJ138&gt;4.9,BK138&gt;29%,BY138&lt;7%,BU138&lt;&gt;"",BK138&lt;&gt;""),"F",IF(AND(BJ138&gt;9.9,BY138&gt;14.9%,SUM(BY138-(1/BJ138))&lt;6%,BX138&lt;6%,BX138&gt;1%,BY138&gt;14.9%),"F",IF(AND(BJ138&gt;9.9,MAX(BL138:BO138)&gt;34.9%,BX138&gt;19%,BW138&gt;14.9%),"F",IF(AND(BJ138&gt;9.9,BV138&gt;99%,BX138&lt;0,BY138&gt;15%,MAX(BL138:BO138)&gt;4.9%,BU138&lt;&gt;""),"F",IF(AND(BJ138&gt;2.9,BJ138&lt;10,BL138&gt;39.9%,BX138&gt;27.9%),"F",IF(AND(BJ138&lt;19.9,BJ138&gt;3.9,BO138&gt;34.9%,BR138&gt;22.9%,BR138&lt;&gt;""),"F",IF(AND(BR138&gt;11.9%,BJ138&gt;3,BY138&gt;14.9%,BR138&lt;&gt;""),"F",IF(AND(BY138&lt;10%,BX138&gt;22.9%,BJ138&gt;3,BR138&lt;&gt;""),"F",IF(AND(BR138&gt;44%,BJ138&gt;3,BR138&lt;&gt;""),"F","")))))))))))))</f>
        <v/>
      </c>
      <c r="BE138" s="7"/>
      <c r="BF138" s="7"/>
      <c r="BG138" s="7"/>
      <c r="BI138" s="102">
        <v>5</v>
      </c>
      <c r="BJ138" s="65">
        <v>4.0001429991650408</v>
      </c>
      <c r="BK138" s="77" t="s">
        <v>62</v>
      </c>
      <c r="BL138" s="78">
        <v>0.19529390795739093</v>
      </c>
      <c r="BM138" s="78">
        <v>0.1930776111808658</v>
      </c>
      <c r="BN138" s="78">
        <v>0.19351365779661203</v>
      </c>
      <c r="BO138" s="79">
        <v>0.21042544961711843</v>
      </c>
      <c r="BP138" s="27" t="str">
        <f t="shared" si="63"/>
        <v/>
      </c>
      <c r="BQ138" s="27"/>
      <c r="BR138" s="80" t="s">
        <v>62</v>
      </c>
      <c r="BS138" s="81" t="s">
        <v>62</v>
      </c>
      <c r="BT138" s="82" t="s">
        <v>62</v>
      </c>
      <c r="BU138" s="72">
        <v>0.37085208382479118</v>
      </c>
      <c r="BV138" s="72">
        <v>0.6420788344943571</v>
      </c>
      <c r="BW138" s="7">
        <v>-5.8153681168900406E-3</v>
      </c>
      <c r="BX138" s="84">
        <v>0.15350521989305227</v>
      </c>
      <c r="BY138" s="7">
        <v>7.813645995480259E-2</v>
      </c>
    </row>
    <row r="139" spans="14:77" x14ac:dyDescent="0.4">
      <c r="N139" t="str">
        <f>+IF(ABS(W139)+ABS(X139)+ABS(Y139)+ABS(Z139)&gt;219%,"F","")</f>
        <v/>
      </c>
      <c r="O139" s="62" t="str">
        <f>+IF(W139="","",IF(AND(MAX(W139:Z139)&gt;49%,AF139&gt;84%,AG139&gt;84%,AI139&gt;19%,AJ139&gt;12%,AF139&lt;&gt;""),"F",IF(AND(U139&gt;9.9,MAX(W139:Z139)&gt;25.9%,AG139&gt;99%,AJ139&gt;14%,AF139&lt;&gt;""),"F",IF(AND(V139&gt;34%,AC139&gt;39%,V139&lt;&gt;"",AC139&lt;&gt;"",AF139&lt;&gt;""),"F",IF(AND(U139&gt;4.9,V139&gt;29%,AJ139&lt;7%,AF139&lt;&gt;"",V139&lt;&gt;""),"F",IF(AND(U139&gt;9.9,AJ139&gt;14.9%,SUM(AJ139-(1/U139))&lt;6%,AI139&lt;6%,AI139&gt;1%,AJ139&gt;14.9%),"F",IF(AND(U139&gt;9.9,MAX(W139:Z139)&gt;34.9%,AI139&gt;19%,AH139&gt;14.9%),"F",IF(AND(U139&gt;9.9,AG139&gt;99%,AI139&lt;0,AJ139&gt;15%,MAX(W139:Z139)&gt;4.9%,AF139&lt;&gt;""),"F",IF(AND(U139&gt;2.9,U139&lt;10,W139&gt;11.9%,AI139&gt;17.9%),"F",IF(AND(U139&lt;19.9,U139&gt;3,Z139&gt;26.9%,AC139&gt;11.9%,AC139&lt;&gt;""),"F",IF(AND(AC139&gt;11.9%,U139&gt;3,AJ139&gt;14.9%,AC139&lt;&gt;""),"F",IF(AND(AJ139&lt;10%,AI139&gt;22.9%,U139&gt;3,AC139&lt;&gt;""),"F",IF(AND(AC139&gt;44%,U139&gt;3,AC139&lt;&gt;""),"F","")))))))))))))</f>
        <v>F</v>
      </c>
      <c r="T139" s="76">
        <v>3</v>
      </c>
      <c r="U139" s="65">
        <v>3.4000339991150259</v>
      </c>
      <c r="V139" s="77">
        <v>0.11999999999999973</v>
      </c>
      <c r="W139" s="78">
        <v>-9.3947072994451417E-2</v>
      </c>
      <c r="X139" s="78">
        <v>-9.3947072994451417E-2</v>
      </c>
      <c r="Y139" s="78">
        <v>0.63527058079369692</v>
      </c>
      <c r="Z139" s="79">
        <v>0.68488843167891944</v>
      </c>
      <c r="AA139" s="61" t="str">
        <f t="shared" si="62"/>
        <v/>
      </c>
      <c r="AB139" s="27"/>
      <c r="AC139" s="80">
        <v>0.77883550467337082</v>
      </c>
      <c r="AD139" s="85" t="s">
        <v>560</v>
      </c>
      <c r="AE139" s="82" t="s">
        <v>62</v>
      </c>
      <c r="AF139" s="72">
        <v>0.53730449492633137</v>
      </c>
      <c r="AG139" s="72">
        <v>0.40628646141217151</v>
      </c>
      <c r="AH139" s="7">
        <v>0.12609968614411279</v>
      </c>
      <c r="AI139" s="84">
        <v>0.44435762109721949</v>
      </c>
      <c r="AJ139" s="7">
        <v>0.12519442026356919</v>
      </c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t="str">
        <f>+IF(ABS(BL139)+ABS(BM139)+ABS(BN139)+ABS(BO139)&gt;219%,"F","")</f>
        <v/>
      </c>
      <c r="BD139" s="62" t="str">
        <f t="shared" ref="BD139:BD149" si="64">+IF(BL139="","",IF(AND(MAX(BL139:BO139)&gt;49%,BU139&gt;84%,BV139&gt;84%,BX139&gt;19%,BY139&gt;12%,BU139&lt;&gt;""),"F",IF(AND(BJ139&gt;9.9,MAX(BL139:BO139)&gt;34.9%,BV139&gt;99%,BY139&gt;16.9%,BU139&lt;&gt;""),"F",IF(AND(BK139&gt;34%,BR139&gt;39%,BK139&lt;&gt;"",BR139&lt;&gt;"",BU139&lt;&gt;""),"F",IF(AND(BJ139&gt;4.9,BK139&gt;29%,BY139&lt;7%,BU139&lt;&gt;"",BK139&lt;&gt;""),"F",IF(AND(BJ139&gt;9.9,BY139&gt;14.9%,SUM(BY139-(1/BJ139))&lt;6%,BX139&lt;6%,BX139&gt;1%,BY139&gt;14.9%),"F",IF(AND(BJ139&gt;9.9,MAX(BL139:BO139)&gt;34.9%,BX139&gt;19%,BW139&gt;14.9%),"F",IF(AND(BJ139&gt;9.9,BV139&gt;99%,BX139&lt;0,BY139&gt;15%,MAX(BL139:BO139)&gt;4.9%,BU139&lt;&gt;""),"F",IF(AND(BJ139&gt;2.9,BJ139&lt;10,BL139&gt;39.9%,BX139&gt;27.9%),"F",IF(AND(BJ139&lt;19.9,BJ139&gt;3.9,BO139&gt;34.9%,BR139&gt;22.9%,BR139&lt;&gt;""),"F",IF(AND(BR139&gt;11.9%,BJ139&gt;3,BY139&gt;14.9%,BR139&lt;&gt;""),"F",IF(AND(BY139&lt;10%,BX139&gt;22.9%,BJ139&gt;3,BR139&lt;&gt;""),"F",IF(AND(BR139&gt;44%,BJ139&gt;3,BR139&lt;&gt;""),"F","")))))))))))))</f>
        <v/>
      </c>
      <c r="BE139" s="7"/>
      <c r="BF139" s="7"/>
      <c r="BG139" s="7"/>
      <c r="BI139" s="76">
        <v>1</v>
      </c>
      <c r="BJ139" s="65">
        <v>6.3002789998370012</v>
      </c>
      <c r="BK139" s="77" t="s">
        <v>62</v>
      </c>
      <c r="BL139" s="78">
        <v>0.30741268329108928</v>
      </c>
      <c r="BM139" s="78">
        <v>0.3013527433380298</v>
      </c>
      <c r="BN139" s="78">
        <v>0.297756791269983</v>
      </c>
      <c r="BO139" s="79">
        <v>0.27105393888794777</v>
      </c>
      <c r="BP139" s="27" t="str">
        <f t="shared" si="63"/>
        <v/>
      </c>
      <c r="BQ139" s="27"/>
      <c r="BR139" s="80">
        <v>3.6358744403141519E-2</v>
      </c>
      <c r="BS139" s="85" t="s">
        <v>62</v>
      </c>
      <c r="BT139" s="82" t="s">
        <v>62</v>
      </c>
      <c r="BU139" s="72">
        <v>0.47310770076882114</v>
      </c>
      <c r="BV139" s="72">
        <v>0.73201810625603503</v>
      </c>
      <c r="BW139" s="7">
        <v>3.690537851368858E-2</v>
      </c>
      <c r="BX139" s="84">
        <v>0.19773366086460051</v>
      </c>
      <c r="BY139" s="7">
        <v>8.9081434199133044E-2</v>
      </c>
    </row>
    <row r="140" spans="14:77" x14ac:dyDescent="0.4">
      <c r="O140" s="62" t="str">
        <f t="shared" si="61"/>
        <v/>
      </c>
      <c r="T140" s="76">
        <v>2</v>
      </c>
      <c r="U140" s="65">
        <v>10.000370999452009</v>
      </c>
      <c r="V140" s="77" t="s">
        <v>62</v>
      </c>
      <c r="W140" s="78">
        <v>1.540628418963595E-2</v>
      </c>
      <c r="X140" s="78">
        <v>1.540628418963595E-2</v>
      </c>
      <c r="Y140" s="78">
        <v>0.10089558353782618</v>
      </c>
      <c r="Z140" s="79">
        <v>9.2558619861942845E-2</v>
      </c>
      <c r="AA140" s="61" t="str">
        <f>+IF(W140="","",IF(AND(MAX(W140:Z140)&gt;49%,AF140&gt;84%,AG140&gt;84%,AI140&gt;19%,AJ140&gt;12%),"F",IF(AND(U140&gt;9.9,MAX(W140:Z140)&gt;25.9%,AG140&gt;99%,AF140&lt;&gt;"",AJ140&gt;14%),"F",IF(AND(U140&gt;9.9,AJ140&gt;9%,SUM(AJ140-(1/U140))&lt;6%,AI140&lt;6%,AI140&gt;1%,AJ140&gt;9.9%),"F",""))))</f>
        <v/>
      </c>
      <c r="AB140" s="27"/>
      <c r="AC140" s="80" t="s">
        <v>62</v>
      </c>
      <c r="AD140" s="85" t="s">
        <v>62</v>
      </c>
      <c r="AE140" s="82" t="s">
        <v>62</v>
      </c>
      <c r="AF140" s="72">
        <v>0.15175516753216589</v>
      </c>
      <c r="AG140" s="72">
        <v>0.54276875687483417</v>
      </c>
      <c r="AH140" s="7">
        <v>5.8378645889161633E-2</v>
      </c>
      <c r="AI140" s="84">
        <v>6.0052303749782709E-2</v>
      </c>
      <c r="AJ140" s="7">
        <v>0.16725051486563589</v>
      </c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5"/>
      <c r="BD140" s="62" t="str">
        <f t="shared" si="64"/>
        <v/>
      </c>
      <c r="BE140" s="7"/>
      <c r="BF140" s="7"/>
      <c r="BG140" s="7"/>
      <c r="BI140" s="102">
        <v>4</v>
      </c>
      <c r="BJ140" s="65">
        <v>9.0003769991360336</v>
      </c>
      <c r="BK140" s="77" t="s">
        <v>62</v>
      </c>
      <c r="BL140" s="78">
        <v>-5.210428301307217E-2</v>
      </c>
      <c r="BM140" s="78">
        <v>-5.0954018308455265E-2</v>
      </c>
      <c r="BN140" s="78">
        <v>-5.0275219212283395E-2</v>
      </c>
      <c r="BO140" s="79">
        <v>-3.7078820758854505E-2</v>
      </c>
      <c r="BP140" s="27" t="str">
        <f>+IF(BL140="","",IF(AND(MAX(BL140:BO140)&gt;49%,BU140&gt;84%,BV140&gt;84%,BX140&gt;19%,BY140&gt;12%),"F",IF(AND(BJ140&gt;9.9,MAX(BL140:BO140)&gt;25.9%,BV140&gt;99%,BU140&lt;&gt;"",BY140&gt;14%),"F",IF(AND(BJ140&gt;9.9,BY140&gt;9%,SUM(BY140-(1/BJ140))&lt;6%,BX140&lt;6%,BX140&gt;1%,BY140&gt;9.9%),"F",""))))</f>
        <v/>
      </c>
      <c r="BQ140" s="27"/>
      <c r="BR140" s="80" t="s">
        <v>62</v>
      </c>
      <c r="BS140" s="85" t="s">
        <v>62</v>
      </c>
      <c r="BT140" s="82" t="s">
        <v>62</v>
      </c>
      <c r="BU140" s="72">
        <v>-9.2132035129794819E-4</v>
      </c>
      <c r="BV140" s="72">
        <v>0.59755668813528517</v>
      </c>
      <c r="BW140" s="7">
        <v>1.0900492967186676E-2</v>
      </c>
      <c r="BX140" s="84">
        <v>-2.7048974087115346E-2</v>
      </c>
      <c r="BY140" s="7">
        <v>7.2718429147375224E-2</v>
      </c>
    </row>
    <row r="141" spans="14:77" x14ac:dyDescent="0.4">
      <c r="O141" s="62" t="str">
        <f t="shared" si="61"/>
        <v/>
      </c>
      <c r="T141" s="76">
        <v>4</v>
      </c>
      <c r="U141" s="65">
        <v>15.800590998176075</v>
      </c>
      <c r="V141" s="77" t="s">
        <v>62</v>
      </c>
      <c r="W141" s="78">
        <v>0.38625051658077331</v>
      </c>
      <c r="X141" s="78">
        <v>0.38625051658077331</v>
      </c>
      <c r="Y141" s="78">
        <v>0.32746259424045621</v>
      </c>
      <c r="Z141" s="79">
        <v>0.32809365145031705</v>
      </c>
      <c r="AA141" s="61" t="str">
        <f t="shared" si="62"/>
        <v/>
      </c>
      <c r="AB141" s="27"/>
      <c r="AC141" s="80">
        <v>5.87879223403171E-2</v>
      </c>
      <c r="AD141" s="85" t="s">
        <v>560</v>
      </c>
      <c r="AE141" s="82" t="s">
        <v>62</v>
      </c>
      <c r="AF141" s="72" t="s">
        <v>62</v>
      </c>
      <c r="AG141" s="72">
        <v>0.74152063889996267</v>
      </c>
      <c r="AH141" s="7">
        <v>4.5015472899024682E-2</v>
      </c>
      <c r="AI141" s="84">
        <v>0.21286812232785823</v>
      </c>
      <c r="AJ141" s="7">
        <v>0.22849456065525478</v>
      </c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5"/>
      <c r="BD141" s="62" t="str">
        <f t="shared" si="64"/>
        <v/>
      </c>
      <c r="BE141" s="7"/>
      <c r="BF141" s="7"/>
      <c r="BG141" s="7"/>
      <c r="BI141" s="102">
        <v>7</v>
      </c>
      <c r="BJ141" s="65">
        <v>10.700559999999999</v>
      </c>
      <c r="BK141" s="77" t="s">
        <v>62</v>
      </c>
      <c r="BL141" s="78">
        <v>0.11529900568523758</v>
      </c>
      <c r="BM141" s="78">
        <v>0.10443098012483658</v>
      </c>
      <c r="BN141" s="78">
        <v>0.10329110127477642</v>
      </c>
      <c r="BO141" s="79">
        <v>9.7701794962529495E-2</v>
      </c>
      <c r="BP141" s="27" t="str">
        <f t="shared" si="63"/>
        <v/>
      </c>
      <c r="BQ141" s="27"/>
      <c r="BR141" s="80" t="s">
        <v>62</v>
      </c>
      <c r="BS141" s="85" t="s">
        <v>62</v>
      </c>
      <c r="BT141" s="82" t="s">
        <v>62</v>
      </c>
      <c r="BU141" s="72">
        <v>0.28632745135068249</v>
      </c>
      <c r="BV141" s="72">
        <v>0.74222546361532815</v>
      </c>
      <c r="BW141" s="7">
        <v>2.475624488752963E-2</v>
      </c>
      <c r="BX141" s="84">
        <v>7.12733918209906E-2</v>
      </c>
      <c r="BY141" s="7">
        <v>9.0323597507906264E-2</v>
      </c>
    </row>
    <row r="142" spans="14:77" x14ac:dyDescent="0.4">
      <c r="O142" s="62" t="str">
        <f t="shared" si="61"/>
        <v/>
      </c>
      <c r="T142" s="76" t="s">
        <v>62</v>
      </c>
      <c r="U142" s="65" t="s">
        <v>62</v>
      </c>
      <c r="V142" s="77" t="s">
        <v>62</v>
      </c>
      <c r="W142" s="78" t="s">
        <v>62</v>
      </c>
      <c r="X142" s="78" t="s">
        <v>62</v>
      </c>
      <c r="Y142" s="78" t="s">
        <v>62</v>
      </c>
      <c r="Z142" s="79" t="s">
        <v>62</v>
      </c>
      <c r="AA142" s="61" t="str">
        <f>+IF(W142="","",IF(AND(MAX(W142:Z142)&gt;49%,AF142&gt;84%,AG142&gt;84%,AI142&gt;19%,AJ142&gt;12%),"F",IF(AND(U142&gt;9.9,MAX(W142:Z142)&gt;25.9%,AG142&gt;99%,AF142&lt;&gt;"",AJ142&gt;14%),"F",IF(AND(U142&gt;9.9,AJ142&gt;9%,SUM(AJ142-(1/U142))&lt;6%,AI142&lt;6%,AI142&gt;1%,AJ142&gt;9.9%),"F",""))))</f>
        <v/>
      </c>
      <c r="AB142" s="27"/>
      <c r="AC142" s="80" t="s">
        <v>62</v>
      </c>
      <c r="AD142" s="85" t="s">
        <v>62</v>
      </c>
      <c r="AE142" s="82" t="s">
        <v>62</v>
      </c>
      <c r="AF142" s="72" t="s">
        <v>62</v>
      </c>
      <c r="AG142" s="72" t="s">
        <v>62</v>
      </c>
      <c r="AH142" s="7" t="s">
        <v>62</v>
      </c>
      <c r="AI142" s="84" t="s">
        <v>62</v>
      </c>
      <c r="AJ142" s="7" t="s">
        <v>62</v>
      </c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5"/>
      <c r="BD142" s="62" t="str">
        <f t="shared" si="64"/>
        <v/>
      </c>
      <c r="BE142" s="7"/>
      <c r="BF142" s="7"/>
      <c r="BG142" s="7"/>
      <c r="BI142" s="76">
        <v>11</v>
      </c>
      <c r="BJ142" s="65">
        <v>13.300830000000001</v>
      </c>
      <c r="BK142" s="77" t="s">
        <v>62</v>
      </c>
      <c r="BL142" s="78">
        <v>0.1505958174152226</v>
      </c>
      <c r="BM142" s="78">
        <v>0.15035907836274964</v>
      </c>
      <c r="BN142" s="78">
        <v>0.15028192362552842</v>
      </c>
      <c r="BO142" s="79">
        <v>0.14772913022552633</v>
      </c>
      <c r="BP142" s="27" t="str">
        <f>+IF(BL142="","",IF(AND(MAX(BL142:BO142)&gt;49%,BU142&gt;84%,BV142&gt;84%,BX142&gt;19%,BY142&gt;12%),"F",IF(AND(BJ142&gt;9.9,MAX(BL142:BO142)&gt;25.9%,BV142&gt;99%,BU142&lt;&gt;"",BY142&gt;14%),"F",IF(AND(BJ142&gt;9.9,BY142&gt;9%,SUM(BY142-(1/BJ142))&lt;6%,BX142&lt;6%,BX142&gt;1%,BY142&gt;9.9%),"F",""))))</f>
        <v/>
      </c>
      <c r="BQ142" s="27"/>
      <c r="BR142" s="80" t="s">
        <v>62</v>
      </c>
      <c r="BS142" s="85" t="s">
        <v>62</v>
      </c>
      <c r="BT142" s="82" t="s">
        <v>62</v>
      </c>
      <c r="BU142" s="72">
        <v>0.62892131724011324</v>
      </c>
      <c r="BV142" s="72">
        <v>0.67064719073251822</v>
      </c>
      <c r="BW142" s="7">
        <v>1.9665324954895792E-2</v>
      </c>
      <c r="BX142" s="84">
        <v>0.10776829827923035</v>
      </c>
      <c r="BY142" s="7">
        <v>8.1613027166265825E-2</v>
      </c>
    </row>
    <row r="143" spans="14:77" x14ac:dyDescent="0.4">
      <c r="O143" s="62" t="str">
        <f t="shared" si="61"/>
        <v/>
      </c>
      <c r="T143" s="76" t="s">
        <v>62</v>
      </c>
      <c r="U143" s="65" t="s">
        <v>62</v>
      </c>
      <c r="V143" s="77" t="s">
        <v>62</v>
      </c>
      <c r="W143" s="78" t="s">
        <v>62</v>
      </c>
      <c r="X143" s="78" t="s">
        <v>62</v>
      </c>
      <c r="Y143" s="78" t="s">
        <v>62</v>
      </c>
      <c r="Z143" s="79" t="s">
        <v>62</v>
      </c>
      <c r="AA143" s="61" t="str">
        <f t="shared" ref="AA143:AA149" si="65">+IF(W143="","",IF(AND(MAX(W143:Z143)&gt;49%,AF143&gt;84%,AG143&gt;84%,AI143&gt;19%,AJ143&gt;12%),"F",IF(AND(U143&gt;9.9,MAX(W143:Z143)&gt;25.9%,AG143&gt;99%,AF143&lt;&gt;"",AJ143&gt;14%),"F",IF(AND(U143&gt;9.9,AJ143&gt;9%,SUM(AJ143-(1/U143))&lt;6%,AI143&lt;6%,AI143&gt;1%,AJ143&gt;9.9%),"F",""))))</f>
        <v/>
      </c>
      <c r="AB143" s="27"/>
      <c r="AC143" s="80" t="s">
        <v>62</v>
      </c>
      <c r="AD143" s="85" t="s">
        <v>62</v>
      </c>
      <c r="AE143" s="82" t="s">
        <v>62</v>
      </c>
      <c r="AF143" s="72" t="s">
        <v>62</v>
      </c>
      <c r="AG143" s="72" t="s">
        <v>62</v>
      </c>
      <c r="AH143" s="7" t="s">
        <v>62</v>
      </c>
      <c r="AI143" s="84" t="s">
        <v>62</v>
      </c>
      <c r="AJ143" s="7" t="s">
        <v>62</v>
      </c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5"/>
      <c r="BD143" s="62" t="str">
        <f t="shared" si="64"/>
        <v/>
      </c>
      <c r="BE143" s="7"/>
      <c r="BF143" s="7"/>
      <c r="BG143" s="7"/>
      <c r="BI143" s="76">
        <v>3</v>
      </c>
      <c r="BJ143" s="65">
        <v>36.400133996115116</v>
      </c>
      <c r="BK143" s="77" t="s">
        <v>62</v>
      </c>
      <c r="BL143" s="78">
        <v>-1.2735303714396892E-2</v>
      </c>
      <c r="BM143" s="78">
        <v>-4.5283596043876337E-3</v>
      </c>
      <c r="BN143" s="78">
        <v>-4.7303527806861591E-3</v>
      </c>
      <c r="BO143" s="79">
        <v>-1.6157210900054006E-3</v>
      </c>
      <c r="BP143" s="27" t="str">
        <f t="shared" ref="BP143:BP149" si="66">+IF(BL143="","",IF(AND(MAX(BL143:BO143)&gt;49%,BU143&gt;84%,BV143&gt;84%,BX143&gt;19%,BY143&gt;12%),"F",IF(AND(BJ143&gt;9.9,MAX(BL143:BO143)&gt;25.9%,BV143&gt;99%,BU143&lt;&gt;"",BY143&gt;14%),"F",IF(AND(BJ143&gt;9.9,BY143&gt;9%,SUM(BY143-(1/BJ143))&lt;6%,BX143&lt;6%,BX143&gt;1%,BY143&gt;9.9%),"F",""))))</f>
        <v/>
      </c>
      <c r="BQ143" s="27"/>
      <c r="BR143" s="80" t="s">
        <v>62</v>
      </c>
      <c r="BS143" s="85" t="s">
        <v>62</v>
      </c>
      <c r="BT143" s="82" t="s">
        <v>62</v>
      </c>
      <c r="BU143" s="72">
        <v>-0.60605675748422827</v>
      </c>
      <c r="BV143" s="72">
        <v>0.60104607668889742</v>
      </c>
      <c r="BW143" s="7">
        <v>1.6440813115179767E-2</v>
      </c>
      <c r="BX143" s="84">
        <v>-1.1786674171703621E-3</v>
      </c>
      <c r="BY143" s="7">
        <v>7.3143063093144181E-2</v>
      </c>
    </row>
    <row r="144" spans="14:77" x14ac:dyDescent="0.4">
      <c r="O144" s="62" t="str">
        <f t="shared" si="61"/>
        <v/>
      </c>
      <c r="T144" s="76" t="s">
        <v>62</v>
      </c>
      <c r="U144" s="65" t="s">
        <v>62</v>
      </c>
      <c r="V144" s="77" t="s">
        <v>62</v>
      </c>
      <c r="W144" s="78" t="s">
        <v>62</v>
      </c>
      <c r="X144" s="78" t="s">
        <v>62</v>
      </c>
      <c r="Y144" s="78" t="s">
        <v>62</v>
      </c>
      <c r="Z144" s="79" t="s">
        <v>62</v>
      </c>
      <c r="AA144" s="61" t="str">
        <f t="shared" si="65"/>
        <v/>
      </c>
      <c r="AB144" s="14"/>
      <c r="AC144" s="80" t="s">
        <v>62</v>
      </c>
      <c r="AD144" s="85" t="s">
        <v>62</v>
      </c>
      <c r="AE144" s="82" t="s">
        <v>62</v>
      </c>
      <c r="AF144" s="72" t="s">
        <v>62</v>
      </c>
      <c r="AG144" s="72" t="s">
        <v>62</v>
      </c>
      <c r="AH144" s="7" t="s">
        <v>62</v>
      </c>
      <c r="AI144" s="84" t="s">
        <v>62</v>
      </c>
      <c r="AJ144" s="7" t="s">
        <v>62</v>
      </c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5"/>
      <c r="BD144" s="62" t="str">
        <f t="shared" si="64"/>
        <v/>
      </c>
      <c r="BE144" s="7"/>
      <c r="BF144" s="7"/>
      <c r="BG144" s="7"/>
      <c r="BI144" s="76">
        <v>8</v>
      </c>
      <c r="BJ144" s="65">
        <v>43.101260000000003</v>
      </c>
      <c r="BK144" s="77" t="s">
        <v>62</v>
      </c>
      <c r="BL144" s="78">
        <v>4.4067506648595564E-3</v>
      </c>
      <c r="BM144" s="78">
        <v>4.8152486923107647E-2</v>
      </c>
      <c r="BN144" s="78">
        <v>4.779522563043765E-2</v>
      </c>
      <c r="BO144" s="79">
        <v>5.0916281010277486E-3</v>
      </c>
      <c r="BP144" s="27" t="str">
        <f t="shared" si="66"/>
        <v/>
      </c>
      <c r="BQ144" s="14"/>
      <c r="BR144" s="80" t="s">
        <v>62</v>
      </c>
      <c r="BS144" s="85" t="s">
        <v>62</v>
      </c>
      <c r="BT144" s="82" t="s">
        <v>62</v>
      </c>
      <c r="BU144" s="72">
        <v>0.72304713032055234</v>
      </c>
      <c r="BV144" s="72">
        <v>1.2932630219764911</v>
      </c>
      <c r="BW144" s="7">
        <v>1.3784997939396082E-2</v>
      </c>
      <c r="BX144" s="84">
        <v>3.714339176578027E-3</v>
      </c>
      <c r="BY144" s="7">
        <v>0.15738097706844931</v>
      </c>
    </row>
    <row r="145" spans="14:77" x14ac:dyDescent="0.4">
      <c r="O145" s="62" t="str">
        <f t="shared" si="61"/>
        <v/>
      </c>
      <c r="T145" s="76" t="s">
        <v>62</v>
      </c>
      <c r="U145" s="65" t="s">
        <v>62</v>
      </c>
      <c r="V145" s="77" t="s">
        <v>62</v>
      </c>
      <c r="W145" s="78" t="s">
        <v>62</v>
      </c>
      <c r="X145" s="78" t="s">
        <v>62</v>
      </c>
      <c r="Y145" s="78" t="s">
        <v>62</v>
      </c>
      <c r="Z145" s="79" t="s">
        <v>62</v>
      </c>
      <c r="AA145" s="61" t="str">
        <f t="shared" si="65"/>
        <v/>
      </c>
      <c r="AB145" s="27"/>
      <c r="AC145" s="80" t="s">
        <v>62</v>
      </c>
      <c r="AD145" s="85" t="s">
        <v>62</v>
      </c>
      <c r="AE145" s="82" t="s">
        <v>62</v>
      </c>
      <c r="AF145" s="72" t="s">
        <v>62</v>
      </c>
      <c r="AG145" s="72" t="s">
        <v>62</v>
      </c>
      <c r="AH145" s="7" t="s">
        <v>62</v>
      </c>
      <c r="AI145" s="84" t="s">
        <v>62</v>
      </c>
      <c r="AJ145" s="7" t="s">
        <v>62</v>
      </c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5"/>
      <c r="BD145" s="62" t="str">
        <f t="shared" si="64"/>
        <v/>
      </c>
      <c r="BE145" s="7"/>
      <c r="BF145" s="7"/>
      <c r="BG145" s="7"/>
      <c r="BI145" s="76">
        <v>6</v>
      </c>
      <c r="BJ145" s="65">
        <v>46.600820992572437</v>
      </c>
      <c r="BK145" s="77" t="s">
        <v>62</v>
      </c>
      <c r="BL145" s="78">
        <v>4.44686579416156E-2</v>
      </c>
      <c r="BM145" s="78">
        <v>5.7665786846747009E-2</v>
      </c>
      <c r="BN145" s="78">
        <v>5.8649646527490495E-2</v>
      </c>
      <c r="BO145" s="79">
        <v>4.1381185864181477E-2</v>
      </c>
      <c r="BP145" s="27" t="str">
        <f t="shared" si="66"/>
        <v/>
      </c>
      <c r="BQ145" s="27"/>
      <c r="BR145" s="80" t="s">
        <v>62</v>
      </c>
      <c r="BS145" s="85" t="s">
        <v>62</v>
      </c>
      <c r="BT145" s="82" t="s">
        <v>62</v>
      </c>
      <c r="BU145" s="72">
        <v>0.2537701296671615</v>
      </c>
      <c r="BV145" s="72">
        <v>0.77576569834767628</v>
      </c>
      <c r="BW145" s="7">
        <v>1.6192882813308711E-2</v>
      </c>
      <c r="BX145" s="84">
        <v>3.0187546454455483E-2</v>
      </c>
      <c r="BY145" s="7">
        <v>9.4405207221926246E-2</v>
      </c>
    </row>
    <row r="146" spans="14:77" x14ac:dyDescent="0.4">
      <c r="O146" s="62" t="str">
        <f t="shared" si="61"/>
        <v/>
      </c>
      <c r="T146" s="76" t="s">
        <v>62</v>
      </c>
      <c r="U146" s="65" t="s">
        <v>62</v>
      </c>
      <c r="V146" s="77" t="s">
        <v>62</v>
      </c>
      <c r="W146" s="78" t="s">
        <v>62</v>
      </c>
      <c r="X146" s="78" t="s">
        <v>62</v>
      </c>
      <c r="Y146" s="78" t="s">
        <v>62</v>
      </c>
      <c r="Z146" s="79" t="s">
        <v>62</v>
      </c>
      <c r="AA146" s="61" t="str">
        <f t="shared" si="65"/>
        <v/>
      </c>
      <c r="AB146" s="89"/>
      <c r="AC146" s="80" t="s">
        <v>62</v>
      </c>
      <c r="AD146" s="85" t="s">
        <v>62</v>
      </c>
      <c r="AE146" s="82" t="s">
        <v>62</v>
      </c>
      <c r="AF146" s="72" t="s">
        <v>62</v>
      </c>
      <c r="AG146" s="72" t="s">
        <v>62</v>
      </c>
      <c r="AH146" s="7" t="s">
        <v>62</v>
      </c>
      <c r="AI146" s="84" t="s">
        <v>62</v>
      </c>
      <c r="AJ146" s="7" t="s">
        <v>62</v>
      </c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5"/>
      <c r="BD146" s="62" t="str">
        <f t="shared" si="64"/>
        <v/>
      </c>
      <c r="BE146" s="7"/>
      <c r="BF146" s="7"/>
      <c r="BG146" s="7"/>
      <c r="BI146" s="76">
        <v>9</v>
      </c>
      <c r="BJ146" s="65">
        <v>54.701889999999999</v>
      </c>
      <c r="BK146" s="77" t="s">
        <v>62</v>
      </c>
      <c r="BL146" s="78">
        <v>1.8475547864865549E-2</v>
      </c>
      <c r="BM146" s="78">
        <v>-4.2387574708988698E-2</v>
      </c>
      <c r="BN146" s="78">
        <v>-4.2813104125931284E-2</v>
      </c>
      <c r="BO146" s="79">
        <v>1.5504004417042258E-2</v>
      </c>
      <c r="BP146" s="27" t="str">
        <f t="shared" si="66"/>
        <v/>
      </c>
      <c r="BQ146" s="89"/>
      <c r="BR146" s="80" t="s">
        <v>62</v>
      </c>
      <c r="BS146" s="85" t="s">
        <v>62</v>
      </c>
      <c r="BT146" s="82" t="s">
        <v>62</v>
      </c>
      <c r="BU146" s="72">
        <v>0.46739237710381681</v>
      </c>
      <c r="BV146" s="72">
        <v>0.67784284132992867</v>
      </c>
      <c r="BW146" s="7">
        <v>1.2216054275019577E-2</v>
      </c>
      <c r="BX146" s="84">
        <v>1.1310160494328883E-2</v>
      </c>
      <c r="BY146" s="7">
        <v>8.2488687030051994E-2</v>
      </c>
    </row>
    <row r="147" spans="14:77" x14ac:dyDescent="0.4">
      <c r="O147" s="62" t="str">
        <f t="shared" si="61"/>
        <v/>
      </c>
      <c r="T147" s="76" t="s">
        <v>62</v>
      </c>
      <c r="U147" s="65" t="s">
        <v>62</v>
      </c>
      <c r="V147" s="77" t="s">
        <v>62</v>
      </c>
      <c r="W147" s="78" t="s">
        <v>62</v>
      </c>
      <c r="X147" s="78" t="s">
        <v>62</v>
      </c>
      <c r="Y147" s="78" t="s">
        <v>62</v>
      </c>
      <c r="Z147" s="79" t="s">
        <v>62</v>
      </c>
      <c r="AA147" s="61" t="str">
        <f t="shared" si="65"/>
        <v/>
      </c>
      <c r="AB147" s="89"/>
      <c r="AC147" s="80" t="s">
        <v>62</v>
      </c>
      <c r="AD147" s="85" t="s">
        <v>62</v>
      </c>
      <c r="AE147" s="82" t="s">
        <v>62</v>
      </c>
      <c r="AF147" s="72" t="s">
        <v>62</v>
      </c>
      <c r="AG147" s="72" t="s">
        <v>62</v>
      </c>
      <c r="AH147" s="7" t="s">
        <v>62</v>
      </c>
      <c r="AI147" s="84" t="s">
        <v>62</v>
      </c>
      <c r="AJ147" s="7" t="s">
        <v>62</v>
      </c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5"/>
      <c r="BD147" s="62" t="str">
        <f t="shared" si="64"/>
        <v/>
      </c>
      <c r="BE147" s="7"/>
      <c r="BF147" s="7"/>
      <c r="BG147" s="7"/>
      <c r="BI147" s="76">
        <v>10</v>
      </c>
      <c r="BJ147" s="65">
        <v>66.201848999018011</v>
      </c>
      <c r="BK147" s="77" t="s">
        <v>62</v>
      </c>
      <c r="BL147" s="78">
        <v>5.5145199479748165E-3</v>
      </c>
      <c r="BM147" s="78">
        <v>8.2309438384897318E-3</v>
      </c>
      <c r="BN147" s="78">
        <v>8.3266559257303991E-3</v>
      </c>
      <c r="BO147" s="79">
        <v>7.1425122119345846E-3</v>
      </c>
      <c r="BP147" s="27" t="str">
        <f t="shared" si="66"/>
        <v/>
      </c>
      <c r="BQ147" s="89"/>
      <c r="BR147" s="80" t="s">
        <v>62</v>
      </c>
      <c r="BS147" s="85" t="s">
        <v>62</v>
      </c>
      <c r="BT147" s="82" t="s">
        <v>62</v>
      </c>
      <c r="BU147" s="72">
        <v>0.20661791016545897</v>
      </c>
      <c r="BV147" s="72">
        <v>0.37343883216621909</v>
      </c>
      <c r="BW147" s="7">
        <v>5.5754752280106293E-3</v>
      </c>
      <c r="BX147" s="84">
        <v>5.2104577163875274E-3</v>
      </c>
      <c r="BY147" s="7">
        <v>4.5444868741239382E-2</v>
      </c>
    </row>
    <row r="148" spans="14:77" x14ac:dyDescent="0.4">
      <c r="O148" s="62" t="str">
        <f t="shared" si="61"/>
        <v/>
      </c>
      <c r="T148" s="76" t="s">
        <v>62</v>
      </c>
      <c r="U148" s="65" t="s">
        <v>62</v>
      </c>
      <c r="V148" s="77" t="s">
        <v>62</v>
      </c>
      <c r="W148" s="78" t="s">
        <v>62</v>
      </c>
      <c r="X148" s="78" t="s">
        <v>62</v>
      </c>
      <c r="Y148" s="78" t="s">
        <v>62</v>
      </c>
      <c r="Z148" s="79" t="s">
        <v>62</v>
      </c>
      <c r="AA148" s="61" t="str">
        <f t="shared" si="65"/>
        <v/>
      </c>
      <c r="AB148" s="27"/>
      <c r="AC148" s="80" t="s">
        <v>62</v>
      </c>
      <c r="AD148" s="85" t="s">
        <v>62</v>
      </c>
      <c r="AE148" s="82" t="s">
        <v>62</v>
      </c>
      <c r="AF148" s="72" t="s">
        <v>62</v>
      </c>
      <c r="AG148" s="72" t="s">
        <v>62</v>
      </c>
      <c r="AH148" s="7" t="s">
        <v>62</v>
      </c>
      <c r="AI148" s="84" t="s">
        <v>62</v>
      </c>
      <c r="AJ148" s="7" t="s">
        <v>62</v>
      </c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5"/>
      <c r="BD148" s="62" t="str">
        <f t="shared" si="64"/>
        <v/>
      </c>
      <c r="BE148" s="7"/>
      <c r="BF148" s="7"/>
      <c r="BG148" s="7"/>
      <c r="BI148" s="76" t="s">
        <v>62</v>
      </c>
      <c r="BJ148" s="65">
        <v>170.30338199643208</v>
      </c>
      <c r="BK148" s="77" t="s">
        <v>62</v>
      </c>
      <c r="BL148" s="78" t="s">
        <v>62</v>
      </c>
      <c r="BM148" s="78" t="s">
        <v>62</v>
      </c>
      <c r="BN148" s="78" t="s">
        <v>62</v>
      </c>
      <c r="BO148" s="79" t="s">
        <v>62</v>
      </c>
      <c r="BP148" s="27" t="str">
        <f t="shared" si="66"/>
        <v/>
      </c>
      <c r="BQ148" s="27"/>
      <c r="BR148" s="80" t="s">
        <v>62</v>
      </c>
      <c r="BS148" s="85" t="s">
        <v>62</v>
      </c>
      <c r="BT148" s="82" t="s">
        <v>62</v>
      </c>
      <c r="BU148" s="72">
        <v>0.42432247893645325</v>
      </c>
      <c r="BV148" s="72">
        <v>0.68478364098075173</v>
      </c>
      <c r="BW148" s="7" t="s">
        <v>62</v>
      </c>
      <c r="BX148" s="84" t="s">
        <v>62</v>
      </c>
      <c r="BY148" s="7" t="s">
        <v>62</v>
      </c>
    </row>
    <row r="149" spans="14:77" ht="19.5" thickBot="1" x14ac:dyDescent="0.45">
      <c r="O149" s="62" t="str">
        <f t="shared" si="61"/>
        <v/>
      </c>
      <c r="T149" s="76" t="s">
        <v>62</v>
      </c>
      <c r="U149" s="90" t="s">
        <v>62</v>
      </c>
      <c r="V149" s="91" t="s">
        <v>62</v>
      </c>
      <c r="W149" s="92" t="s">
        <v>62</v>
      </c>
      <c r="X149" s="92" t="s">
        <v>62</v>
      </c>
      <c r="Y149" s="92" t="s">
        <v>62</v>
      </c>
      <c r="Z149" s="93" t="s">
        <v>62</v>
      </c>
      <c r="AA149" s="61" t="str">
        <f t="shared" si="65"/>
        <v/>
      </c>
      <c r="AB149" s="27"/>
      <c r="AC149" s="94" t="s">
        <v>62</v>
      </c>
      <c r="AD149" s="95" t="s">
        <v>62</v>
      </c>
      <c r="AE149" s="96" t="s">
        <v>62</v>
      </c>
      <c r="AF149" s="72"/>
      <c r="AG149" s="72"/>
      <c r="AH149" s="27"/>
      <c r="AI149" s="98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75"/>
      <c r="BD149" s="62" t="str">
        <f t="shared" si="64"/>
        <v/>
      </c>
      <c r="BE149" s="27"/>
      <c r="BF149" s="27"/>
      <c r="BG149" s="27"/>
      <c r="BI149" s="76" t="s">
        <v>62</v>
      </c>
      <c r="BJ149" s="90" t="s">
        <v>62</v>
      </c>
      <c r="BK149" s="91" t="s">
        <v>62</v>
      </c>
      <c r="BL149" s="92" t="s">
        <v>62</v>
      </c>
      <c r="BM149" s="92" t="s">
        <v>62</v>
      </c>
      <c r="BN149" s="92" t="s">
        <v>62</v>
      </c>
      <c r="BO149" s="93" t="s">
        <v>62</v>
      </c>
      <c r="BP149" s="27" t="str">
        <f t="shared" si="66"/>
        <v/>
      </c>
      <c r="BQ149" s="27"/>
      <c r="BR149" s="94" t="s">
        <v>62</v>
      </c>
      <c r="BS149" s="95" t="s">
        <v>62</v>
      </c>
      <c r="BT149" s="96" t="s">
        <v>62</v>
      </c>
      <c r="BU149" s="72"/>
      <c r="BV149" s="72"/>
      <c r="BW149" s="27"/>
      <c r="BX149" s="98"/>
      <c r="BY149" s="27"/>
    </row>
    <row r="150" spans="14:77" ht="19.5" thickBot="1" x14ac:dyDescent="0.45"/>
    <row r="151" spans="14:77" ht="19.5" thickBot="1" x14ac:dyDescent="0.45">
      <c r="T151" s="56" t="s">
        <v>62</v>
      </c>
      <c r="U151" s="57" t="s">
        <v>62</v>
      </c>
      <c r="V151" s="58" t="s">
        <v>541</v>
      </c>
      <c r="W151" s="59" t="s">
        <v>542</v>
      </c>
      <c r="X151" s="59" t="s">
        <v>543</v>
      </c>
      <c r="Y151" s="59" t="s">
        <v>544</v>
      </c>
      <c r="Z151" s="60" t="s">
        <v>545</v>
      </c>
      <c r="AA151" s="61"/>
      <c r="AB151" s="27"/>
      <c r="AC151" s="27"/>
      <c r="AD151" s="27"/>
      <c r="AE151" s="27"/>
      <c r="AF151" s="27" t="s">
        <v>448</v>
      </c>
      <c r="AG151" s="27"/>
      <c r="AH151" t="s">
        <v>437</v>
      </c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I151" s="56" t="s">
        <v>62</v>
      </c>
      <c r="BJ151" s="57" t="s">
        <v>62</v>
      </c>
      <c r="BK151" s="58" t="s">
        <v>541</v>
      </c>
      <c r="BL151" s="59" t="s">
        <v>542</v>
      </c>
      <c r="BM151" s="59" t="s">
        <v>543</v>
      </c>
      <c r="BN151" s="59" t="s">
        <v>544</v>
      </c>
      <c r="BO151" s="60" t="s">
        <v>545</v>
      </c>
      <c r="BP151" s="27"/>
      <c r="BQ151" s="27"/>
      <c r="BR151" s="27"/>
      <c r="BS151" s="27"/>
      <c r="BT151" s="27"/>
      <c r="BU151" s="27" t="s">
        <v>392</v>
      </c>
      <c r="BV151" s="27"/>
      <c r="BW151" s="27" t="s">
        <v>438</v>
      </c>
      <c r="BX151" s="27"/>
      <c r="BY151" s="27"/>
    </row>
    <row r="152" spans="14:77" ht="19.5" thickBot="1" x14ac:dyDescent="0.45">
      <c r="N152" t="str">
        <f>+IF(ABS(W152)+ABS(X152)+ABS(Y152)+ABS(Z152)&gt;219%,"F","")</f>
        <v>F</v>
      </c>
      <c r="O152" s="62" t="str">
        <f t="shared" ref="O152:O164" si="67">+IF(W152="","",IF(AND(MAX(W152:Z152)&gt;49%,AF152&gt;84%,AG152&gt;84%,AI152&gt;19%,AJ152&gt;12%,AF152&lt;&gt;""),"F",IF(AND(U152&gt;9.9,MAX(W152:Z152)&gt;25.9%,AG152&gt;99%,AJ152&gt;14%,AF152&lt;&gt;""),"F",IF(AND(V152&gt;34%,AC152&gt;39%,V152&lt;&gt;"",AC152&lt;&gt;"",AF152&lt;&gt;""),"F",IF(AND(U152&gt;4.9,V152&gt;29%,AJ152&lt;7%,AF152&lt;&gt;"",V152&lt;&gt;""),"F",IF(AND(U152&gt;9.9,AJ152&gt;14.9%,SUM(AJ152-(1/U152))&lt;6%,AI152&lt;6%,AI152&gt;1%,AJ152&gt;14.9%),"F",IF(AND(U152&gt;9.9,MAX(W152:Z152)&gt;34.9%,AI152&gt;19%,AH152&gt;14.9%),"F",IF(AND(U152&gt;9.9,AG152&gt;99%,AI152&lt;0,AJ152&gt;15%,MAX(W152:Z152)&gt;4.9%,AF152&lt;&gt;""),"F",IF(AND(U152&gt;2.9,U152&lt;10,W152&gt;11.9%,AI152&gt;17.9%),"F",IF(AND(U152&lt;19.9,U152&gt;3,Z152&gt;26.9%,AC152&gt;11.9%,AC152&lt;&gt;""),"F",IF(AND(AC152&gt;11.9%,U152&gt;3,AJ152&gt;14.9%,AC152&lt;&gt;""),"F",IF(AND(AJ152&lt;10%,AI152&gt;22.9%,U152&gt;3,AC152&lt;&gt;""),"F",IF(AND(AC152&gt;44%,U152&gt;3,AC152&lt;&gt;""),"F","")))))))))))))</f>
        <v/>
      </c>
      <c r="T152" s="76">
        <v>1</v>
      </c>
      <c r="U152" s="65">
        <v>1.5001339998870009</v>
      </c>
      <c r="V152" s="66">
        <v>0.49999999999999989</v>
      </c>
      <c r="W152" s="67">
        <v>0.76523874085767307</v>
      </c>
      <c r="X152" s="67">
        <v>0.69052310164794506</v>
      </c>
      <c r="Y152" s="67">
        <v>0.49906206234104966</v>
      </c>
      <c r="Z152" s="68">
        <v>0.49906206234104966</v>
      </c>
      <c r="AA152" s="61" t="str">
        <f t="shared" ref="AA152:AA156" si="68">+IF(W152="","",IF(AND(MAX(W152:Z152)&gt;49%,AF152&gt;84%,AG152&gt;84%,AI152&gt;19%,AJ152&gt;12%),"F",IF(AND(U152&gt;9.9,MAX(W152:Z152)&gt;25.9%,AG152&gt;99%,AF152&lt;&gt;"",AJ152&gt;14%),"F",IF(AND(U152&gt;9.9,AJ152&gt;9%,SUM(AJ152-(1/U152))&lt;6%,AI152&lt;6%,AI152&gt;1%,AJ152&gt;9.9%),"F",""))))</f>
        <v/>
      </c>
      <c r="AB152" s="69" t="s">
        <v>546</v>
      </c>
      <c r="AC152" s="70">
        <v>0.26617667851662341</v>
      </c>
      <c r="AD152" s="27"/>
      <c r="AE152" s="71" t="s">
        <v>62</v>
      </c>
      <c r="AF152" s="72">
        <v>0.5362911356774015</v>
      </c>
      <c r="AG152" s="72">
        <v>7.0931177587743588E-2</v>
      </c>
      <c r="AH152" s="7" t="s">
        <v>62</v>
      </c>
      <c r="AI152" s="74">
        <v>0.32852881705690334</v>
      </c>
      <c r="AJ152" s="7">
        <v>6.5406363492841969E-3</v>
      </c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t="str">
        <f>+IF(ABS(BL152)+ABS(BM152)+ABS(BN152)+ABS(BO152)&gt;219%,"F","")</f>
        <v/>
      </c>
      <c r="BD152" s="62" t="str">
        <f>+IF(BL152="","",IF(AND(MAX(BL152:BO152)&gt;49%,BU152&gt;84%,BV152&gt;84%,BX152&gt;19%,BY152&gt;12%,BU152&lt;&gt;""),"F",IF(AND(BJ152&gt;9.9,MAX(BL152:BO152)&gt;34.9%,BV152&gt;99%,BY152&gt;16.9%,BU152&lt;&gt;""),"F",IF(AND(BK152&gt;34%,BR152&gt;39%,BK152&lt;&gt;"",BR152&lt;&gt;"",BU152&lt;&gt;""),"F",IF(AND(BJ152&gt;4.9,BK152&gt;29%,BY152&lt;7%,BU152&lt;&gt;"",BK152&lt;&gt;""),"F",IF(AND(BJ152&gt;9.9,BY152&gt;14.9%,SUM(BY152-(1/BJ152))&lt;6%,BX152&lt;6%,BX152&gt;1%,BY152&gt;14.9%),"F",IF(AND(BJ152&gt;9.9,MAX(BL152:BO152)&gt;34.9%,BX152&gt;19%,BW152&gt;14.9%),"F",IF(AND(BJ152&gt;9.9,BV152&gt;99%,BX152&lt;0,BY152&gt;15%,MAX(BL152:BO152)&gt;4.9%,BU152&lt;&gt;""),"F",IF(AND(BJ152&gt;2.9,BJ152&lt;10,BL152&gt;39.9%,BX152&gt;27.9%),"F",IF(AND(BJ152&lt;19.9,BJ152&gt;3.9,BO152&gt;34.9%,BR152&gt;22.9%,BR152&lt;&gt;""),"F",IF(AND(BR152&gt;11.9%,BJ152&gt;3,BY152&gt;14.9%,BR152&lt;&gt;""),"F",IF(AND(BY152&lt;10%,BX152&gt;22.9%,BJ152&gt;3,BR152&lt;&gt;""),"F",IF(AND(BR152&gt;44%,BJ152&gt;3,BR152&lt;&gt;""),"F","")))))))))))))</f>
        <v/>
      </c>
      <c r="BE152" s="7"/>
      <c r="BF152" s="7"/>
      <c r="BG152" s="7"/>
      <c r="BI152" s="76">
        <v>10</v>
      </c>
      <c r="BJ152" s="65">
        <v>1.8001419998880008</v>
      </c>
      <c r="BK152" s="66">
        <v>0.43999999999999984</v>
      </c>
      <c r="BL152" s="67">
        <v>0.403552764021056</v>
      </c>
      <c r="BM152" s="67">
        <v>0.39741633603216669</v>
      </c>
      <c r="BN152" s="67">
        <v>0.41237791111397643</v>
      </c>
      <c r="BO152" s="68">
        <v>0.42414440593248448</v>
      </c>
      <c r="BP152" s="27" t="str">
        <f t="shared" ref="BP152:BP156" si="69">+IF(BL152="","",IF(AND(MAX(BL152:BO152)&gt;49%,BU152&gt;84%,BV152&gt;84%,BX152&gt;19%,BY152&gt;12%),"F",IF(AND(BJ152&gt;9.9,MAX(BL152:BO152)&gt;25.9%,BV152&gt;99%,BU152&lt;&gt;"",BY152&gt;14%),"F",IF(AND(BJ152&gt;9.9,BY152&gt;9%,SUM(BY152-(1/BJ152))&lt;6%,BX152&lt;6%,BX152&gt;1%,BY152&gt;9.9%),"F",""))))</f>
        <v/>
      </c>
      <c r="BQ152" s="69" t="s">
        <v>62</v>
      </c>
      <c r="BR152" s="70">
        <v>2.6728069900317786E-2</v>
      </c>
      <c r="BS152" s="27"/>
      <c r="BT152" s="71">
        <v>10</v>
      </c>
      <c r="BU152" s="72">
        <v>0.71545377118292053</v>
      </c>
      <c r="BV152" s="72">
        <v>0.41628408807151474</v>
      </c>
      <c r="BW152" s="7" t="s">
        <v>62</v>
      </c>
      <c r="BX152" s="74">
        <v>0.32732272084326125</v>
      </c>
      <c r="BY152" s="7">
        <v>6.5942846583836645E-2</v>
      </c>
    </row>
    <row r="153" spans="14:77" x14ac:dyDescent="0.4">
      <c r="N153" t="str">
        <f>+IF(ABS(W153)+ABS(X153)+ABS(Y153)+ABS(Z153)&gt;219%,"F","")</f>
        <v/>
      </c>
      <c r="O153" s="62" t="str">
        <f t="shared" si="67"/>
        <v/>
      </c>
      <c r="T153" s="76">
        <v>11</v>
      </c>
      <c r="U153" s="65">
        <v>9.4006200000000018</v>
      </c>
      <c r="V153" s="77" t="s">
        <v>62</v>
      </c>
      <c r="W153" s="78">
        <v>2.9206095825892328E-2</v>
      </c>
      <c r="X153" s="78">
        <v>0.26597647101920419</v>
      </c>
      <c r="Y153" s="78">
        <v>-0.1749418845882903</v>
      </c>
      <c r="Z153" s="79">
        <v>-0.1749418845882903</v>
      </c>
      <c r="AA153" s="61" t="str">
        <f t="shared" si="68"/>
        <v/>
      </c>
      <c r="AB153" s="27"/>
      <c r="AC153" s="80" t="s">
        <v>62</v>
      </c>
      <c r="AD153" s="81" t="s">
        <v>62</v>
      </c>
      <c r="AE153" s="82" t="s">
        <v>62</v>
      </c>
      <c r="AF153" s="72">
        <v>-0.2762035632228772</v>
      </c>
      <c r="AG153" s="72">
        <v>1.0126930665677707</v>
      </c>
      <c r="AH153" s="7">
        <v>9.9710364716699695E-3</v>
      </c>
      <c r="AI153" s="84">
        <v>-0.11516293209685019</v>
      </c>
      <c r="AJ153" s="7">
        <v>9.3381462244407507E-2</v>
      </c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t="str">
        <f>+IF(ABS(BL153)+ABS(BM153)+ABS(BN153)+ABS(BO153)&gt;219%,"F","")</f>
        <v/>
      </c>
      <c r="BD153" s="62" t="str">
        <f>+IF(BL153="","",IF(AND(MAX(BL153:BO153)&gt;49%,BU153&gt;84%,BV153&gt;84%,BX153&gt;19%,BY153&gt;12%,BU153&lt;&gt;""),"F",IF(AND(BJ153&gt;9.9,MAX(BL153:BO153)&gt;34.9%,BV153&gt;99%,BY153&gt;16.9%,BU153&lt;&gt;""),"F",IF(AND(BK153&gt;34%,BR153&gt;39%,BK153&lt;&gt;"",BR153&lt;&gt;"",BU153&lt;&gt;""),"F",IF(AND(BJ153&gt;4.9,BK153&gt;29%,BY153&lt;7%,BU153&lt;&gt;"",BK153&lt;&gt;""),"F",IF(AND(BJ153&gt;9.9,BY153&gt;14.9%,SUM(BY153-(1/BJ153))&lt;6%,BX153&lt;6%,BX153&gt;1%,BY153&gt;14.9%),"F",IF(AND(BJ153&gt;9.9,MAX(BL153:BO153)&gt;34.9%,BX153&gt;19%,BW153&gt;14.9%),"F",IF(AND(BJ153&gt;9.9,BV153&gt;99%,BX153&lt;0,BY153&gt;15%,MAX(BL153:BO153)&gt;4.9%,BU153&lt;&gt;""),"F",IF(AND(BJ153&gt;2.9,BJ153&lt;10,BL153&gt;39.9%,BX153&gt;27.9%),"F",IF(AND(BJ153&lt;19.9,BJ153&gt;3.9,BO153&gt;34.9%,BR153&gt;22.9%,BR153&lt;&gt;""),"F",IF(AND(BR153&gt;11.9%,BJ153&gt;3,BY153&gt;14.9%,BR153&lt;&gt;""),"F",IF(AND(BY153&lt;10%,BX153&gt;22.9%,BJ153&gt;3,BR153&lt;&gt;""),"F",IF(AND(BR153&gt;44%,BJ153&gt;3,BR153&lt;&gt;""),"F","")))))))))))))</f>
        <v/>
      </c>
      <c r="BE153" s="7"/>
      <c r="BF153" s="7"/>
      <c r="BG153" s="7"/>
      <c r="BI153" s="76">
        <v>2</v>
      </c>
      <c r="BJ153" s="65">
        <v>4.1002479997120052</v>
      </c>
      <c r="BK153" s="77" t="s">
        <v>62</v>
      </c>
      <c r="BL153" s="78">
        <v>7.8419475397111804E-2</v>
      </c>
      <c r="BM153" s="78">
        <v>0.17258915486037721</v>
      </c>
      <c r="BN153" s="78">
        <v>0.15452757908846559</v>
      </c>
      <c r="BO153" s="79">
        <v>9.7663572197438694E-2</v>
      </c>
      <c r="BP153" s="27" t="str">
        <f t="shared" si="69"/>
        <v/>
      </c>
      <c r="BQ153" s="27"/>
      <c r="BR153" s="80" t="s">
        <v>62</v>
      </c>
      <c r="BS153" s="81" t="s">
        <v>62</v>
      </c>
      <c r="BT153" s="82" t="s">
        <v>62</v>
      </c>
      <c r="BU153" s="72">
        <v>0.25268194808359479</v>
      </c>
      <c r="BV153" s="72">
        <v>0.46163047331662893</v>
      </c>
      <c r="BW153" s="7">
        <v>2.4960200226805146E-2</v>
      </c>
      <c r="BX153" s="84">
        <v>7.5369392432884097E-2</v>
      </c>
      <c r="BY153" s="7">
        <v>7.3126089496634253E-2</v>
      </c>
    </row>
    <row r="154" spans="14:77" x14ac:dyDescent="0.4">
      <c r="N154" t="str">
        <f>+IF(ABS(W154)+ABS(X154)+ABS(Y154)+ABS(Z154)&gt;219%,"F","")</f>
        <v/>
      </c>
      <c r="O154" s="62" t="str">
        <f>+IF(W154="","",IF(AND(MAX(W154:Z154)&gt;49%,AF154&gt;84%,AG154&gt;84%,AI154&gt;19%,AJ154&gt;12%,AF154&lt;&gt;""),"F",IF(AND(U154&gt;9.9,MAX(W154:Z154)&gt;25.9%,AG154&gt;99%,AJ154&gt;14%,AF154&lt;&gt;""),"F",IF(AND(V154&gt;34%,AC154&gt;39%,V154&lt;&gt;"",AC154&lt;&gt;"",AF154&lt;&gt;""),"F",IF(AND(U154&gt;4.9,V154&gt;29%,AJ154&lt;7%,AF154&lt;&gt;"",V154&lt;&gt;""),"F",IF(AND(U154&gt;9.9,AJ154&gt;14.9%,SUM(AJ154-(1/U154))&lt;6%,AI154&lt;6%,AI154&gt;1%,AJ154&gt;14.9%),"F",IF(AND(U154&gt;9.9,MAX(W154:Z154)&gt;34.9%,AI154&gt;19%,AH154&gt;14.9%),"F",IF(AND(U154&gt;9.9,AG154&gt;99%,AI154&lt;0,AJ154&gt;15%,MAX(W154:Z154)&gt;4.9%,AF154&lt;&gt;""),"F",IF(AND(U154&gt;2.9,U154&lt;10,W154&gt;11.9%,AI154&gt;17.9%),"F",IF(AND(U154&lt;19.9,U154&gt;3,Z154&gt;26.9%,AC154&gt;11.9%,AC154&lt;&gt;""),"F",IF(AND(AC154&gt;11.9%,U154&gt;3,AJ154&gt;14.9%,AC154&lt;&gt;""),"F",IF(AND(AJ154&lt;10%,AI154&gt;22.9%,U154&gt;3,AC154&lt;&gt;""),"F",IF(AND(AC154&gt;44%,U154&gt;3,AC154&lt;&gt;""),"F","")))))))))))))</f>
        <v>F</v>
      </c>
      <c r="T154" s="102">
        <v>5</v>
      </c>
      <c r="U154" s="65">
        <v>9.700178998865054</v>
      </c>
      <c r="V154" s="77" t="s">
        <v>62</v>
      </c>
      <c r="W154" s="78">
        <v>0.42931477665556589</v>
      </c>
      <c r="X154" s="78">
        <v>0.13284326216267317</v>
      </c>
      <c r="Y154" s="78">
        <v>0.36644276453764063</v>
      </c>
      <c r="Z154" s="79">
        <v>0.36644276453764063</v>
      </c>
      <c r="AA154" s="61" t="str">
        <f t="shared" si="68"/>
        <v/>
      </c>
      <c r="AB154" s="27"/>
      <c r="AC154" s="80" t="s">
        <v>62</v>
      </c>
      <c r="AD154" s="85" t="s">
        <v>62</v>
      </c>
      <c r="AE154" s="82" t="s">
        <v>62</v>
      </c>
      <c r="AF154" s="72">
        <v>0.90868661511641968</v>
      </c>
      <c r="AG154" s="72">
        <v>1.2783073203348869</v>
      </c>
      <c r="AH154" s="7">
        <v>4.9726179240179136E-2</v>
      </c>
      <c r="AI154" s="84">
        <v>0.24122652679285853</v>
      </c>
      <c r="AJ154" s="7">
        <v>0.11787402393814411</v>
      </c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t="str">
        <f>+IF(ABS(BL154)+ABS(BM154)+ABS(BN154)+ABS(BO154)&gt;219%,"F","")</f>
        <v/>
      </c>
      <c r="BD154" s="62" t="str">
        <f t="shared" ref="BD154:BD164" si="70">+IF(BL154="","",IF(AND(MAX(BL154:BO154)&gt;49%,BU154&gt;84%,BV154&gt;84%,BX154&gt;19%,BY154&gt;12%,BU154&lt;&gt;""),"F",IF(AND(BJ154&gt;9.9,MAX(BL154:BO154)&gt;34.9%,BV154&gt;99%,BY154&gt;16.9%,BU154&lt;&gt;""),"F",IF(AND(BK154&gt;34%,BR154&gt;39%,BK154&lt;&gt;"",BR154&lt;&gt;"",BU154&lt;&gt;""),"F",IF(AND(BJ154&gt;4.9,BK154&gt;29%,BY154&lt;7%,BU154&lt;&gt;"",BK154&lt;&gt;""),"F",IF(AND(BJ154&gt;9.9,BY154&gt;14.9%,SUM(BY154-(1/BJ154))&lt;6%,BX154&lt;6%,BX154&gt;1%,BY154&gt;14.9%),"F",IF(AND(BJ154&gt;9.9,MAX(BL154:BO154)&gt;34.9%,BX154&gt;19%,BW154&gt;14.9%),"F",IF(AND(BJ154&gt;9.9,BV154&gt;99%,BX154&lt;0,BY154&gt;15%,MAX(BL154:BO154)&gt;4.9%,BU154&lt;&gt;""),"F",IF(AND(BJ154&gt;2.9,BJ154&lt;10,BL154&gt;39.9%,BX154&gt;27.9%),"F",IF(AND(BJ154&lt;19.9,BJ154&gt;3.9,BO154&gt;34.9%,BR154&gt;22.9%,BR154&lt;&gt;""),"F",IF(AND(BR154&gt;11.9%,BJ154&gt;3,BY154&gt;14.9%,BR154&lt;&gt;""),"F",IF(AND(BY154&lt;10%,BX154&gt;22.9%,BJ154&gt;3,BR154&lt;&gt;""),"F",IF(AND(BR154&gt;44%,BJ154&gt;3,BR154&lt;&gt;""),"F","")))))))))))))</f>
        <v/>
      </c>
      <c r="BE154" s="7"/>
      <c r="BF154" s="7"/>
      <c r="BG154" s="7"/>
      <c r="BI154" s="76">
        <v>6</v>
      </c>
      <c r="BJ154" s="65">
        <v>6.4001599986320805</v>
      </c>
      <c r="BK154" s="77" t="s">
        <v>62</v>
      </c>
      <c r="BL154" s="78">
        <v>0.24160218018133559</v>
      </c>
      <c r="BM154" s="78">
        <v>0.15901325047381273</v>
      </c>
      <c r="BN154" s="78">
        <v>0.14519735351021798</v>
      </c>
      <c r="BO154" s="79">
        <v>0.18471205494112269</v>
      </c>
      <c r="BP154" s="27" t="str">
        <f t="shared" si="69"/>
        <v/>
      </c>
      <c r="BQ154" s="27"/>
      <c r="BR154" s="80" t="s">
        <v>62</v>
      </c>
      <c r="BS154" s="85" t="s">
        <v>62</v>
      </c>
      <c r="BT154" s="82" t="s">
        <v>62</v>
      </c>
      <c r="BU154" s="72">
        <v>0.23023884658541963</v>
      </c>
      <c r="BV154" s="72">
        <v>0.58458975143629932</v>
      </c>
      <c r="BW154" s="7">
        <v>5.653941918134063E-2</v>
      </c>
      <c r="BX154" s="84">
        <v>0.14254685798096406</v>
      </c>
      <c r="BY154" s="7">
        <v>9.2603857313000512E-2</v>
      </c>
    </row>
    <row r="155" spans="14:77" x14ac:dyDescent="0.4">
      <c r="O155" s="62" t="str">
        <f t="shared" si="67"/>
        <v/>
      </c>
      <c r="T155" s="76">
        <v>10</v>
      </c>
      <c r="U155" s="65">
        <v>11.100508999718002</v>
      </c>
      <c r="V155" s="77" t="s">
        <v>62</v>
      </c>
      <c r="W155" s="78">
        <v>-0.3107593107514634</v>
      </c>
      <c r="X155" s="78">
        <v>-0.29470700068446576</v>
      </c>
      <c r="Y155" s="78">
        <v>0.1024555098302205</v>
      </c>
      <c r="Z155" s="79">
        <v>0.1024555098302205</v>
      </c>
      <c r="AA155" s="61" t="str">
        <f>+IF(W155="","",IF(AND(MAX(W155:Z155)&gt;49%,AF155&gt;84%,AG155&gt;84%,AI155&gt;19%,AJ155&gt;12%),"F",IF(AND(U155&gt;9.9,MAX(W155:Z155)&gt;25.9%,AG155&gt;99%,AF155&lt;&gt;"",AJ155&gt;14%),"F",IF(AND(U155&gt;9.9,AJ155&gt;9%,SUM(AJ155-(1/U155))&lt;6%,AI155&lt;6%,AI155&gt;1%,AJ155&gt;9.9%),"F",""))))</f>
        <v/>
      </c>
      <c r="AB155" s="27"/>
      <c r="AC155" s="80" t="s">
        <v>62</v>
      </c>
      <c r="AD155" s="85" t="s">
        <v>62</v>
      </c>
      <c r="AE155" s="82" t="s">
        <v>62</v>
      </c>
      <c r="AF155" s="72">
        <v>0.29282154610518052</v>
      </c>
      <c r="AG155" s="72">
        <v>0.65326256507169067</v>
      </c>
      <c r="AH155" s="7">
        <v>2.5060663330019189E-2</v>
      </c>
      <c r="AI155" s="84">
        <v>6.7445694604776313E-2</v>
      </c>
      <c r="AJ155" s="7">
        <v>6.0238008504074729E-2</v>
      </c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5"/>
      <c r="BD155" s="62" t="str">
        <f t="shared" si="70"/>
        <v/>
      </c>
      <c r="BE155" s="7"/>
      <c r="BF155" s="7"/>
      <c r="BG155" s="7"/>
      <c r="BI155" s="76">
        <v>9</v>
      </c>
      <c r="BJ155" s="65">
        <v>10.200639999999998</v>
      </c>
      <c r="BK155" s="77" t="s">
        <v>62</v>
      </c>
      <c r="BL155" s="78">
        <v>-2.4212491853276067E-2</v>
      </c>
      <c r="BM155" s="78">
        <v>1.8394286841596559E-2</v>
      </c>
      <c r="BN155" s="78">
        <v>3.8583827903402E-2</v>
      </c>
      <c r="BO155" s="79">
        <v>1.5138206527705715E-2</v>
      </c>
      <c r="BP155" s="27" t="str">
        <f>+IF(BL155="","",IF(AND(MAX(BL155:BO155)&gt;49%,BU155&gt;84%,BV155&gt;84%,BX155&gt;19%,BY155&gt;12%),"F",IF(AND(BJ155&gt;9.9,MAX(BL155:BO155)&gt;25.9%,BV155&gt;99%,BU155&lt;&gt;"",BY155&gt;14%),"F",IF(AND(BJ155&gt;9.9,BY155&gt;9%,SUM(BY155-(1/BJ155))&lt;6%,BX155&lt;6%,BX155&gt;1%,BY155&gt;9.9%),"F",""))))</f>
        <v>F</v>
      </c>
      <c r="BQ155" s="27"/>
      <c r="BR155" s="80" t="s">
        <v>62</v>
      </c>
      <c r="BS155" s="85" t="s">
        <v>62</v>
      </c>
      <c r="BT155" s="82" t="s">
        <v>62</v>
      </c>
      <c r="BU155" s="72">
        <v>0.20608060379117332</v>
      </c>
      <c r="BV155" s="72">
        <v>0.75895431019476844</v>
      </c>
      <c r="BW155" s="7">
        <v>6.9223438127961459E-2</v>
      </c>
      <c r="BX155" s="84">
        <v>1.1682528120209618E-2</v>
      </c>
      <c r="BY155" s="7">
        <v>0.12022464724310422</v>
      </c>
    </row>
    <row r="156" spans="14:77" x14ac:dyDescent="0.4">
      <c r="O156" s="62" t="str">
        <f t="shared" si="67"/>
        <v/>
      </c>
      <c r="T156" s="102">
        <v>3</v>
      </c>
      <c r="U156" s="65">
        <v>16.10010399701509</v>
      </c>
      <c r="V156" s="77" t="s">
        <v>62</v>
      </c>
      <c r="W156" s="78">
        <v>-0.29635307683810647</v>
      </c>
      <c r="X156" s="78">
        <v>-0.22630075343857003</v>
      </c>
      <c r="Y156" s="78">
        <v>-0.19557809726545913</v>
      </c>
      <c r="Z156" s="79">
        <v>-0.19557809726545913</v>
      </c>
      <c r="AA156" s="61" t="str">
        <f t="shared" si="68"/>
        <v/>
      </c>
      <c r="AB156" s="27"/>
      <c r="AC156" s="80" t="s">
        <v>62</v>
      </c>
      <c r="AD156" s="85" t="s">
        <v>62</v>
      </c>
      <c r="AE156" s="82" t="s">
        <v>62</v>
      </c>
      <c r="AF156" s="72">
        <v>-0.64718342129164641</v>
      </c>
      <c r="AG156" s="72">
        <v>0.66256146305361407</v>
      </c>
      <c r="AH156" s="7">
        <v>1.2167907512369756E-2</v>
      </c>
      <c r="AI156" s="84">
        <v>-0.12874759631188304</v>
      </c>
      <c r="AJ156" s="7">
        <v>6.1095469386824308E-2</v>
      </c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5"/>
      <c r="BD156" s="62" t="str">
        <f t="shared" si="70"/>
        <v/>
      </c>
      <c r="BE156" s="7"/>
      <c r="BF156" s="7"/>
      <c r="BG156" s="7"/>
      <c r="BI156" s="76">
        <v>5</v>
      </c>
      <c r="BJ156" s="65">
        <v>12.100279997815107</v>
      </c>
      <c r="BK156" s="77" t="s">
        <v>62</v>
      </c>
      <c r="BL156" s="78">
        <v>4.6185913322293444E-2</v>
      </c>
      <c r="BM156" s="78">
        <v>5.7345887143189032E-3</v>
      </c>
      <c r="BN156" s="78">
        <v>6.84215616037345E-3</v>
      </c>
      <c r="BO156" s="79">
        <v>3.3502513387012517E-2</v>
      </c>
      <c r="BP156" s="27" t="str">
        <f t="shared" si="69"/>
        <v>F</v>
      </c>
      <c r="BQ156" s="27"/>
      <c r="BR156" s="80" t="s">
        <v>62</v>
      </c>
      <c r="BS156" s="85" t="s">
        <v>62</v>
      </c>
      <c r="BT156" s="82" t="s">
        <v>62</v>
      </c>
      <c r="BU156" s="72">
        <v>0.25809763426582738</v>
      </c>
      <c r="BV156" s="72">
        <v>0.73164315215971676</v>
      </c>
      <c r="BW156" s="7">
        <v>3.1819482703743324E-2</v>
      </c>
      <c r="BX156" s="84">
        <v>2.5854717599812727E-2</v>
      </c>
      <c r="BY156" s="7">
        <v>0.11589833366077258</v>
      </c>
    </row>
    <row r="157" spans="14:77" x14ac:dyDescent="0.4">
      <c r="O157" s="62" t="str">
        <f t="shared" si="67"/>
        <v/>
      </c>
      <c r="T157" s="76">
        <v>9</v>
      </c>
      <c r="U157" s="65">
        <v>17.30086</v>
      </c>
      <c r="V157" s="77" t="s">
        <v>62</v>
      </c>
      <c r="W157" s="78">
        <v>0.31395369353282593</v>
      </c>
      <c r="X157" s="78">
        <v>0.29045983429602307</v>
      </c>
      <c r="Y157" s="78">
        <v>1.4937130320517066E-2</v>
      </c>
      <c r="Z157" s="79">
        <v>1.4937130320517066E-2</v>
      </c>
      <c r="AA157" s="61" t="str">
        <f>+IF(W157="","",IF(AND(MAX(W157:Z157)&gt;49%,AF157&gt;84%,AG157&gt;84%,AI157&gt;19%,AJ157&gt;12%),"F",IF(AND(U157&gt;9.9,MAX(W157:Z157)&gt;25.9%,AG157&gt;99%,AF157&lt;&gt;"",AJ157&gt;14%),"F",IF(AND(U157&gt;9.9,AJ157&gt;9%,SUM(AJ157-(1/U157))&lt;6%,AI157&lt;6%,AI157&gt;1%,AJ157&gt;9.9%),"F",""))))</f>
        <v/>
      </c>
      <c r="AB157" s="27"/>
      <c r="AC157" s="80" t="s">
        <v>62</v>
      </c>
      <c r="AD157" s="85" t="s">
        <v>62</v>
      </c>
      <c r="AE157" s="82" t="s">
        <v>62</v>
      </c>
      <c r="AF157" s="72">
        <v>0.49712727404187657</v>
      </c>
      <c r="AG157" s="72">
        <v>1.275490827174049</v>
      </c>
      <c r="AH157" s="7">
        <v>3.6163530780960518E-2</v>
      </c>
      <c r="AI157" s="84">
        <v>9.8330009927116713E-3</v>
      </c>
      <c r="AJ157" s="7">
        <v>0.11761431222642893</v>
      </c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5"/>
      <c r="BD157" s="62" t="str">
        <f t="shared" si="70"/>
        <v/>
      </c>
      <c r="BE157" s="7"/>
      <c r="BF157" s="7"/>
      <c r="BG157" s="7"/>
      <c r="BI157" s="76">
        <v>7</v>
      </c>
      <c r="BJ157" s="65">
        <v>19.400709999999997</v>
      </c>
      <c r="BK157" s="77" t="s">
        <v>62</v>
      </c>
      <c r="BL157" s="78">
        <v>0.22636566013730633</v>
      </c>
      <c r="BM157" s="78">
        <v>0.21066276154073482</v>
      </c>
      <c r="BN157" s="78">
        <v>0.19434544663735079</v>
      </c>
      <c r="BO157" s="79">
        <v>0.17613553315190916</v>
      </c>
      <c r="BP157" s="27" t="str">
        <f>+IF(BL157="","",IF(AND(MAX(BL157:BO157)&gt;49%,BU157&gt;84%,BV157&gt;84%,BX157&gt;19%,BY157&gt;12%),"F",IF(AND(BJ157&gt;9.9,MAX(BL157:BO157)&gt;25.9%,BV157&gt;99%,BU157&lt;&gt;"",BY157&gt;14%),"F",IF(AND(BJ157&gt;9.9,BY157&gt;9%,SUM(BY157-(1/BJ157))&lt;6%,BX157&lt;6%,BX157&gt;1%,BY157&gt;9.9%),"F",""))))</f>
        <v/>
      </c>
      <c r="BQ157" s="27"/>
      <c r="BR157" s="80" t="s">
        <v>62</v>
      </c>
      <c r="BS157" s="85" t="s">
        <v>62</v>
      </c>
      <c r="BT157" s="82" t="s">
        <v>62</v>
      </c>
      <c r="BU157" s="72">
        <v>0.74179365508639394</v>
      </c>
      <c r="BV157" s="72">
        <v>0.90677854304446992</v>
      </c>
      <c r="BW157" s="7">
        <v>8.3783123704732496E-2</v>
      </c>
      <c r="BX157" s="84">
        <v>0.13592814414635615</v>
      </c>
      <c r="BY157" s="7">
        <v>0.14364122978254198</v>
      </c>
    </row>
    <row r="158" spans="14:77" x14ac:dyDescent="0.4">
      <c r="O158" s="62" t="str">
        <f t="shared" si="67"/>
        <v/>
      </c>
      <c r="T158" s="76">
        <v>7</v>
      </c>
      <c r="U158" s="65">
        <v>18.201269999999997</v>
      </c>
      <c r="V158" s="77" t="s">
        <v>62</v>
      </c>
      <c r="W158" s="78">
        <v>0.24464955367047672</v>
      </c>
      <c r="X158" s="78">
        <v>0.14750170855781478</v>
      </c>
      <c r="Y158" s="78">
        <v>0.27965008776771239</v>
      </c>
      <c r="Z158" s="79">
        <v>0.27965008776771239</v>
      </c>
      <c r="AA158" s="61" t="str">
        <f t="shared" ref="AA158:AA164" si="71">+IF(W158="","",IF(AND(MAX(W158:Z158)&gt;49%,AF158&gt;84%,AG158&gt;84%,AI158&gt;19%,AJ158&gt;12%),"F",IF(AND(U158&gt;9.9,MAX(W158:Z158)&gt;25.9%,AG158&gt;99%,AF158&lt;&gt;"",AJ158&gt;14%),"F",IF(AND(U158&gt;9.9,AJ158&gt;9%,SUM(AJ158-(1/U158))&lt;6%,AI158&lt;6%,AI158&gt;1%,AJ158&gt;9.9%),"F",""))))</f>
        <v/>
      </c>
      <c r="AB158" s="27"/>
      <c r="AC158" s="80" t="s">
        <v>62</v>
      </c>
      <c r="AD158" s="85" t="s">
        <v>62</v>
      </c>
      <c r="AE158" s="82" t="s">
        <v>62</v>
      </c>
      <c r="AF158" s="72">
        <v>0.92047522964011697</v>
      </c>
      <c r="AG158" s="72">
        <v>0.92816691328678924</v>
      </c>
      <c r="AH158" s="7">
        <v>4.724121554302483E-2</v>
      </c>
      <c r="AI158" s="84">
        <v>0.18409155785799119</v>
      </c>
      <c r="AJ158" s="7">
        <v>8.5587219297702438E-2</v>
      </c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5"/>
      <c r="BD158" s="62" t="str">
        <f t="shared" si="70"/>
        <v/>
      </c>
      <c r="BE158" s="7"/>
      <c r="BF158" s="7"/>
      <c r="BG158" s="7"/>
      <c r="BI158" s="76">
        <v>4</v>
      </c>
      <c r="BJ158" s="65">
        <v>25.400710998576056</v>
      </c>
      <c r="BK158" s="77" t="s">
        <v>62</v>
      </c>
      <c r="BL158" s="78">
        <v>3.3988495543922671E-2</v>
      </c>
      <c r="BM158" s="78">
        <v>1.1450170493509998E-2</v>
      </c>
      <c r="BN158" s="78">
        <v>2.3512579345935845E-2</v>
      </c>
      <c r="BO158" s="79">
        <v>4.2051848527780038E-2</v>
      </c>
      <c r="BP158" s="27" t="str">
        <f t="shared" ref="BP158:BP164" si="72">+IF(BL158="","",IF(AND(MAX(BL158:BO158)&gt;49%,BU158&gt;84%,BV158&gt;84%,BX158&gt;19%,BY158&gt;12%),"F",IF(AND(BJ158&gt;9.9,MAX(BL158:BO158)&gt;25.9%,BV158&gt;99%,BU158&lt;&gt;"",BY158&gt;14%),"F",IF(AND(BJ158&gt;9.9,BY158&gt;9%,SUM(BY158-(1/BJ158))&lt;6%,BX158&lt;6%,BX158&gt;1%,BY158&gt;9.9%),"F",""))))</f>
        <v/>
      </c>
      <c r="BQ158" s="27"/>
      <c r="BR158" s="80" t="s">
        <v>62</v>
      </c>
      <c r="BS158" s="85" t="s">
        <v>62</v>
      </c>
      <c r="BT158" s="82" t="s">
        <v>62</v>
      </c>
      <c r="BU158" s="72">
        <v>-0.10415526156061868</v>
      </c>
      <c r="BV158" s="72">
        <v>0.43274372408601469</v>
      </c>
      <c r="BW158" s="7">
        <v>9.8910514334771688E-3</v>
      </c>
      <c r="BX158" s="84">
        <v>3.2452450825893236E-2</v>
      </c>
      <c r="BY158" s="7">
        <v>6.8550189222269423E-2</v>
      </c>
    </row>
    <row r="159" spans="14:77" x14ac:dyDescent="0.4">
      <c r="O159" s="62" t="str">
        <f t="shared" si="67"/>
        <v/>
      </c>
      <c r="T159" s="76">
        <v>8</v>
      </c>
      <c r="U159" s="65">
        <v>29.802230000000002</v>
      </c>
      <c r="V159" s="77" t="s">
        <v>62</v>
      </c>
      <c r="W159" s="78">
        <v>4.6650618404346797E-2</v>
      </c>
      <c r="X159" s="78">
        <v>9.4007487821863491E-3</v>
      </c>
      <c r="Y159" s="78">
        <v>-3.0993761771026647E-2</v>
      </c>
      <c r="Z159" s="79">
        <v>-3.0993761771026647E-2</v>
      </c>
      <c r="AA159" s="61" t="str">
        <f t="shared" si="71"/>
        <v/>
      </c>
      <c r="AB159" s="14"/>
      <c r="AC159" s="80" t="s">
        <v>62</v>
      </c>
      <c r="AD159" s="85" t="s">
        <v>62</v>
      </c>
      <c r="AE159" s="82" t="s">
        <v>62</v>
      </c>
      <c r="AF159" s="72">
        <v>-0.33608308557465705</v>
      </c>
      <c r="AG159" s="72">
        <v>0.35914970861183038</v>
      </c>
      <c r="AH159" s="7">
        <v>1.9771679594300866E-2</v>
      </c>
      <c r="AI159" s="84">
        <v>-2.0402961192871508E-2</v>
      </c>
      <c r="AJ159" s="7">
        <v>3.3117561541615624E-2</v>
      </c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5"/>
      <c r="BD159" s="62" t="str">
        <f t="shared" si="70"/>
        <v/>
      </c>
      <c r="BE159" s="7"/>
      <c r="BF159" s="7"/>
      <c r="BG159" s="7"/>
      <c r="BI159" s="76">
        <v>1</v>
      </c>
      <c r="BJ159" s="65">
        <v>48.10106399948701</v>
      </c>
      <c r="BK159" s="77" t="s">
        <v>62</v>
      </c>
      <c r="BL159" s="78">
        <v>2.1058995315727882E-2</v>
      </c>
      <c r="BM159" s="78">
        <v>1.4065210428382416E-2</v>
      </c>
      <c r="BN159" s="78">
        <v>8.0909954771554143E-3</v>
      </c>
      <c r="BO159" s="79">
        <v>1.6229779618586737E-2</v>
      </c>
      <c r="BP159" s="27" t="str">
        <f t="shared" si="72"/>
        <v/>
      </c>
      <c r="BQ159" s="14"/>
      <c r="BR159" s="80" t="s">
        <v>62</v>
      </c>
      <c r="BS159" s="85" t="s">
        <v>62</v>
      </c>
      <c r="BT159" s="82" t="s">
        <v>62</v>
      </c>
      <c r="BU159" s="72">
        <v>0.98998231852955387</v>
      </c>
      <c r="BV159" s="72">
        <v>1.0202829646425444</v>
      </c>
      <c r="BW159" s="7">
        <v>-4.9799494552199806E-3</v>
      </c>
      <c r="BX159" s="84">
        <v>1.2524922052816002E-2</v>
      </c>
      <c r="BY159" s="7">
        <v>0.1616212700351089</v>
      </c>
    </row>
    <row r="160" spans="14:77" x14ac:dyDescent="0.4">
      <c r="O160" s="62" t="str">
        <f t="shared" si="67"/>
        <v/>
      </c>
      <c r="T160" s="76">
        <v>12</v>
      </c>
      <c r="U160" s="65">
        <v>34.200830000000003</v>
      </c>
      <c r="V160" s="77" t="s">
        <v>62</v>
      </c>
      <c r="W160" s="78">
        <v>-8.9802653153670225E-2</v>
      </c>
      <c r="X160" s="78">
        <v>-0.22736613368350311</v>
      </c>
      <c r="Y160" s="78">
        <v>-4.9021423536992792E-2</v>
      </c>
      <c r="Z160" s="79">
        <v>-4.9021423536992792E-2</v>
      </c>
      <c r="AA160" s="61" t="str">
        <f t="shared" si="71"/>
        <v/>
      </c>
      <c r="AB160" s="27"/>
      <c r="AC160" s="80" t="s">
        <v>62</v>
      </c>
      <c r="AD160" s="85" t="s">
        <v>62</v>
      </c>
      <c r="AE160" s="82" t="s">
        <v>62</v>
      </c>
      <c r="AF160" s="72">
        <v>-1.0521835571305926</v>
      </c>
      <c r="AG160" s="72">
        <v>0.72812127233585777</v>
      </c>
      <c r="AH160" s="7">
        <v>1.2493220987330314E-2</v>
      </c>
      <c r="AI160" s="84">
        <v>-3.2270435884280579E-2</v>
      </c>
      <c r="AJ160" s="7">
        <v>6.7140806377220988E-2</v>
      </c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5"/>
      <c r="BD160" s="62" t="str">
        <f t="shared" si="70"/>
        <v/>
      </c>
      <c r="BE160" s="7"/>
      <c r="BF160" s="7"/>
      <c r="BG160" s="7"/>
      <c r="BI160" s="76">
        <v>3</v>
      </c>
      <c r="BJ160" s="65">
        <v>74.50024899266522</v>
      </c>
      <c r="BK160" s="77" t="s">
        <v>62</v>
      </c>
      <c r="BL160" s="78">
        <v>-2.6960992065477602E-2</v>
      </c>
      <c r="BM160" s="78">
        <v>1.0674240615100788E-2</v>
      </c>
      <c r="BN160" s="78">
        <v>1.6522150763122537E-2</v>
      </c>
      <c r="BO160" s="79">
        <v>1.0422085715960037E-2</v>
      </c>
      <c r="BP160" s="27" t="str">
        <f t="shared" si="72"/>
        <v/>
      </c>
      <c r="BQ160" s="27"/>
      <c r="BR160" s="80" t="s">
        <v>62</v>
      </c>
      <c r="BS160" s="85" t="s">
        <v>62</v>
      </c>
      <c r="BT160" s="82" t="s">
        <v>62</v>
      </c>
      <c r="BU160" s="72">
        <v>-0.35937500376631054</v>
      </c>
      <c r="BV160" s="72">
        <v>0.36861416893546145</v>
      </c>
      <c r="BW160" s="7">
        <v>1.5338334979548496E-2</v>
      </c>
      <c r="BX160" s="84">
        <v>8.0429811302350496E-3</v>
      </c>
      <c r="BY160" s="7">
        <v>5.8391536662731447E-2</v>
      </c>
    </row>
    <row r="161" spans="14:77" x14ac:dyDescent="0.4">
      <c r="O161" s="62" t="str">
        <f t="shared" si="67"/>
        <v/>
      </c>
      <c r="T161" s="76">
        <v>2</v>
      </c>
      <c r="U161" s="65">
        <v>34.700426999532013</v>
      </c>
      <c r="V161" s="77" t="s">
        <v>62</v>
      </c>
      <c r="W161" s="78">
        <v>-0.138506745699807</v>
      </c>
      <c r="X161" s="78">
        <v>9.8260740728762119E-2</v>
      </c>
      <c r="Y161" s="78">
        <v>9.1512191830917938E-2</v>
      </c>
      <c r="Z161" s="79">
        <v>9.1512191830917938E-2</v>
      </c>
      <c r="AA161" s="61" t="str">
        <f t="shared" si="71"/>
        <v/>
      </c>
      <c r="AB161" s="89"/>
      <c r="AC161" s="80" t="s">
        <v>62</v>
      </c>
      <c r="AD161" s="85" t="s">
        <v>62</v>
      </c>
      <c r="AE161" s="82" t="s">
        <v>62</v>
      </c>
      <c r="AF161" s="72">
        <v>1.4714853022821039</v>
      </c>
      <c r="AG161" s="72">
        <v>1.5934788181915762</v>
      </c>
      <c r="AH161" s="7">
        <v>9.8591247999174556E-3</v>
      </c>
      <c r="AI161" s="84">
        <v>6.0241790344605362E-2</v>
      </c>
      <c r="AJ161" s="7">
        <v>0.14693630973749913</v>
      </c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5"/>
      <c r="BD161" s="62" t="str">
        <f t="shared" si="70"/>
        <v/>
      </c>
      <c r="BE161" s="7"/>
      <c r="BF161" s="7"/>
      <c r="BG161" s="7"/>
      <c r="BI161" s="76" t="s">
        <v>62</v>
      </c>
      <c r="BJ161" s="65">
        <v>133.80311000000003</v>
      </c>
      <c r="BK161" s="77" t="s">
        <v>62</v>
      </c>
      <c r="BL161" s="78" t="s">
        <v>62</v>
      </c>
      <c r="BM161" s="78" t="s">
        <v>62</v>
      </c>
      <c r="BN161" s="78" t="s">
        <v>62</v>
      </c>
      <c r="BO161" s="79" t="s">
        <v>62</v>
      </c>
      <c r="BP161" s="27" t="str">
        <f t="shared" si="72"/>
        <v/>
      </c>
      <c r="BQ161" s="89"/>
      <c r="BR161" s="80" t="s">
        <v>62</v>
      </c>
      <c r="BS161" s="85" t="s">
        <v>62</v>
      </c>
      <c r="BT161" s="82" t="s">
        <v>62</v>
      </c>
      <c r="BU161" s="72" t="s">
        <v>62</v>
      </c>
      <c r="BV161" s="72" t="s">
        <v>62</v>
      </c>
      <c r="BW161" s="7" t="s">
        <v>62</v>
      </c>
      <c r="BX161" s="84" t="s">
        <v>62</v>
      </c>
      <c r="BY161" s="7" t="s">
        <v>62</v>
      </c>
    </row>
    <row r="162" spans="14:77" x14ac:dyDescent="0.4">
      <c r="O162" s="62" t="str">
        <f t="shared" si="67"/>
        <v/>
      </c>
      <c r="T162" s="76">
        <v>4</v>
      </c>
      <c r="U162" s="65">
        <v>73.202280995376185</v>
      </c>
      <c r="V162" s="77" t="s">
        <v>62</v>
      </c>
      <c r="W162" s="78">
        <v>6.4083074962665038E-3</v>
      </c>
      <c r="X162" s="78">
        <v>4.0648242617121945E-2</v>
      </c>
      <c r="Y162" s="78">
        <v>3.8885847580031281E-2</v>
      </c>
      <c r="Z162" s="79">
        <v>3.8885847580031281E-2</v>
      </c>
      <c r="AA162" s="61" t="str">
        <f t="shared" si="71"/>
        <v/>
      </c>
      <c r="AB162" s="89"/>
      <c r="AC162" s="80" t="s">
        <v>62</v>
      </c>
      <c r="AD162" s="85" t="s">
        <v>62</v>
      </c>
      <c r="AE162" s="82" t="s">
        <v>62</v>
      </c>
      <c r="AF162" s="72">
        <v>0.55878762793409942</v>
      </c>
      <c r="AG162" s="72">
        <v>0.91589166366422292</v>
      </c>
      <c r="AH162" s="7">
        <v>1.1417125404586554E-2</v>
      </c>
      <c r="AI162" s="84">
        <v>2.5598262159611813E-2</v>
      </c>
      <c r="AJ162" s="7">
        <v>8.4455305989502016E-2</v>
      </c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5"/>
      <c r="BD162" s="62" t="str">
        <f t="shared" si="70"/>
        <v/>
      </c>
      <c r="BE162" s="7"/>
      <c r="BF162" s="7"/>
      <c r="BG162" s="7"/>
      <c r="BI162" s="76" t="s">
        <v>62</v>
      </c>
      <c r="BJ162" s="65" t="s">
        <v>62</v>
      </c>
      <c r="BK162" s="77" t="s">
        <v>62</v>
      </c>
      <c r="BL162" s="78" t="s">
        <v>62</v>
      </c>
      <c r="BM162" s="78" t="s">
        <v>62</v>
      </c>
      <c r="BN162" s="78" t="s">
        <v>62</v>
      </c>
      <c r="BO162" s="79" t="s">
        <v>62</v>
      </c>
      <c r="BP162" s="27" t="str">
        <f t="shared" si="72"/>
        <v/>
      </c>
      <c r="BQ162" s="89"/>
      <c r="BR162" s="80" t="s">
        <v>62</v>
      </c>
      <c r="BS162" s="85" t="s">
        <v>62</v>
      </c>
      <c r="BT162" s="82" t="s">
        <v>62</v>
      </c>
      <c r="BU162" s="72" t="s">
        <v>62</v>
      </c>
      <c r="BV162" s="72" t="s">
        <v>62</v>
      </c>
      <c r="BW162" s="7" t="s">
        <v>62</v>
      </c>
      <c r="BX162" s="84" t="s">
        <v>62</v>
      </c>
      <c r="BY162" s="7" t="s">
        <v>62</v>
      </c>
    </row>
    <row r="163" spans="14:77" x14ac:dyDescent="0.4">
      <c r="O163" s="62" t="str">
        <f t="shared" si="67"/>
        <v/>
      </c>
      <c r="T163" s="76" t="s">
        <v>62</v>
      </c>
      <c r="U163" s="65">
        <v>78.600612994252344</v>
      </c>
      <c r="V163" s="77" t="s">
        <v>62</v>
      </c>
      <c r="W163" s="78" t="s">
        <v>62</v>
      </c>
      <c r="X163" s="78" t="s">
        <v>62</v>
      </c>
      <c r="Y163" s="78" t="s">
        <v>62</v>
      </c>
      <c r="Z163" s="79" t="s">
        <v>62</v>
      </c>
      <c r="AA163" s="61" t="str">
        <f t="shared" si="71"/>
        <v/>
      </c>
      <c r="AB163" s="27"/>
      <c r="AC163" s="80" t="s">
        <v>62</v>
      </c>
      <c r="AD163" s="85" t="s">
        <v>62</v>
      </c>
      <c r="AE163" s="82" t="s">
        <v>62</v>
      </c>
      <c r="AF163" s="72">
        <v>0.74081067582817117</v>
      </c>
      <c r="AG163" s="72">
        <v>0.86164134508000279</v>
      </c>
      <c r="AH163" s="7" t="s">
        <v>62</v>
      </c>
      <c r="AI163" s="84" t="s">
        <v>62</v>
      </c>
      <c r="AJ163" s="7" t="s">
        <v>62</v>
      </c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5"/>
      <c r="BD163" s="62" t="str">
        <f t="shared" si="70"/>
        <v/>
      </c>
      <c r="BE163" s="7"/>
      <c r="BF163" s="7"/>
      <c r="BG163" s="7"/>
      <c r="BI163" s="76" t="s">
        <v>62</v>
      </c>
      <c r="BJ163" s="65" t="s">
        <v>62</v>
      </c>
      <c r="BK163" s="77" t="s">
        <v>62</v>
      </c>
      <c r="BL163" s="78" t="s">
        <v>62</v>
      </c>
      <c r="BM163" s="78" t="s">
        <v>62</v>
      </c>
      <c r="BN163" s="78" t="s">
        <v>62</v>
      </c>
      <c r="BO163" s="79" t="s">
        <v>62</v>
      </c>
      <c r="BP163" s="27" t="str">
        <f t="shared" si="72"/>
        <v/>
      </c>
      <c r="BQ163" s="27"/>
      <c r="BR163" s="80" t="s">
        <v>62</v>
      </c>
      <c r="BS163" s="85" t="s">
        <v>62</v>
      </c>
      <c r="BT163" s="82" t="s">
        <v>62</v>
      </c>
      <c r="BU163" s="72" t="s">
        <v>62</v>
      </c>
      <c r="BV163" s="72" t="s">
        <v>62</v>
      </c>
      <c r="BW163" s="7" t="s">
        <v>62</v>
      </c>
      <c r="BX163" s="84" t="s">
        <v>62</v>
      </c>
      <c r="BY163" s="7" t="s">
        <v>62</v>
      </c>
    </row>
    <row r="164" spans="14:77" ht="19.5" thickBot="1" x14ac:dyDescent="0.45">
      <c r="O164" s="62" t="str">
        <f t="shared" si="67"/>
        <v/>
      </c>
      <c r="T164" s="76" t="s">
        <v>62</v>
      </c>
      <c r="U164" s="90" t="s">
        <v>62</v>
      </c>
      <c r="V164" s="91" t="s">
        <v>62</v>
      </c>
      <c r="W164" s="92" t="s">
        <v>62</v>
      </c>
      <c r="X164" s="92" t="s">
        <v>62</v>
      </c>
      <c r="Y164" s="92" t="s">
        <v>62</v>
      </c>
      <c r="Z164" s="93" t="s">
        <v>62</v>
      </c>
      <c r="AA164" s="61" t="str">
        <f t="shared" si="71"/>
        <v/>
      </c>
      <c r="AB164" s="27"/>
      <c r="AC164" s="94" t="s">
        <v>62</v>
      </c>
      <c r="AD164" s="95" t="s">
        <v>62</v>
      </c>
      <c r="AE164" s="96" t="s">
        <v>62</v>
      </c>
      <c r="AF164" s="72"/>
      <c r="AG164" s="72"/>
      <c r="AH164" s="27"/>
      <c r="AI164" s="98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75"/>
      <c r="BD164" s="62" t="str">
        <f t="shared" si="70"/>
        <v/>
      </c>
      <c r="BE164" s="27"/>
      <c r="BF164" s="27"/>
      <c r="BG164" s="27"/>
      <c r="BI164" s="76" t="s">
        <v>62</v>
      </c>
      <c r="BJ164" s="90" t="s">
        <v>62</v>
      </c>
      <c r="BK164" s="91" t="s">
        <v>62</v>
      </c>
      <c r="BL164" s="92" t="s">
        <v>62</v>
      </c>
      <c r="BM164" s="92" t="s">
        <v>62</v>
      </c>
      <c r="BN164" s="92" t="s">
        <v>62</v>
      </c>
      <c r="BO164" s="93" t="s">
        <v>62</v>
      </c>
      <c r="BP164" s="27" t="str">
        <f t="shared" si="72"/>
        <v/>
      </c>
      <c r="BQ164" s="27"/>
      <c r="BR164" s="94" t="s">
        <v>62</v>
      </c>
      <c r="BS164" s="95" t="s">
        <v>62</v>
      </c>
      <c r="BT164" s="96" t="s">
        <v>62</v>
      </c>
      <c r="BU164" s="72"/>
      <c r="BV164" s="72"/>
      <c r="BW164" s="27"/>
      <c r="BX164" s="98"/>
      <c r="BY164" s="27"/>
    </row>
    <row r="165" spans="14:77" ht="19.5" thickBot="1" x14ac:dyDescent="0.45"/>
    <row r="166" spans="14:77" ht="19.5" thickBot="1" x14ac:dyDescent="0.45">
      <c r="T166" s="56" t="s">
        <v>62</v>
      </c>
      <c r="U166" s="57" t="s">
        <v>62</v>
      </c>
      <c r="V166" s="58" t="s">
        <v>541</v>
      </c>
      <c r="W166" s="59" t="s">
        <v>542</v>
      </c>
      <c r="X166" s="59" t="s">
        <v>543</v>
      </c>
      <c r="Y166" s="59" t="s">
        <v>544</v>
      </c>
      <c r="Z166" s="60" t="s">
        <v>545</v>
      </c>
      <c r="AA166" s="61"/>
      <c r="AB166" s="27"/>
      <c r="AC166" s="27"/>
      <c r="AD166" s="27"/>
      <c r="AE166" s="27"/>
      <c r="AF166" s="27" t="s">
        <v>323</v>
      </c>
      <c r="AG166" s="27"/>
      <c r="AH166" t="s">
        <v>439</v>
      </c>
      <c r="AI166" s="27"/>
      <c r="BI166" s="56" t="s">
        <v>62</v>
      </c>
      <c r="BJ166" s="57" t="s">
        <v>62</v>
      </c>
      <c r="BK166" s="58" t="s">
        <v>541</v>
      </c>
      <c r="BL166" s="59" t="s">
        <v>542</v>
      </c>
      <c r="BM166" s="59" t="s">
        <v>543</v>
      </c>
      <c r="BN166" s="59" t="s">
        <v>544</v>
      </c>
      <c r="BO166" s="60" t="s">
        <v>545</v>
      </c>
      <c r="BP166" s="27"/>
      <c r="BQ166" s="27"/>
      <c r="BR166" s="27"/>
      <c r="BS166" s="27"/>
      <c r="BT166" s="27"/>
      <c r="BU166" s="27" t="s">
        <v>449</v>
      </c>
      <c r="BV166" s="27"/>
      <c r="BW166" t="s">
        <v>440</v>
      </c>
      <c r="BX166" s="27"/>
      <c r="BY166" s="27"/>
    </row>
    <row r="167" spans="14:77" ht="19.5" thickBot="1" x14ac:dyDescent="0.45">
      <c r="N167" t="str">
        <f>+IF(ABS(W167)+ABS(X167)+ABS(Y167)+ABS(Z167)&gt;219%,"F","")</f>
        <v/>
      </c>
      <c r="O167" s="62" t="str">
        <f t="shared" ref="O167:O179" si="73">+IF(W167="","",IF(AND(MAX(W167:Z167)&gt;49%,AF167&gt;84%,AG167&gt;84%,AI167&gt;19%,AJ167&gt;12%,AF167&lt;&gt;""),"F",IF(AND(U167&gt;9.9,MAX(W167:Z167)&gt;25.9%,AG167&gt;99%,AJ167&gt;14%,AF167&lt;&gt;""),"F",IF(AND(V167&gt;34%,AC167&gt;39%,V167&lt;&gt;"",AC167&lt;&gt;"",AF167&lt;&gt;""),"F",IF(AND(U167&gt;4.9,V167&gt;29%,AJ167&lt;7%,AF167&lt;&gt;"",V167&lt;&gt;""),"F",IF(AND(U167&gt;9.9,AJ167&gt;14.9%,SUM(AJ167-(1/U167))&lt;6%,AI167&lt;6%,AI167&gt;1%,AJ167&gt;14.9%),"F",IF(AND(U167&gt;9.9,MAX(W167:Z167)&gt;34.9%,AI167&gt;19%,AH167&gt;14.9%),"F",IF(AND(U167&gt;9.9,AG167&gt;99%,AI167&lt;0,AJ167&gt;15%,MAX(W167:Z167)&gt;4.9%,AF167&lt;&gt;""),"F",IF(AND(U167&gt;2.9,U167&lt;10,W167&gt;11.9%,AI167&gt;17.9%),"F",IF(AND(U167&lt;19.9,U167&gt;3,Z167&gt;26.9%,AC167&gt;11.9%,AC167&lt;&gt;""),"F",IF(AND(AC167&gt;11.9%,U167&gt;3,AJ167&gt;14.9%,AC167&lt;&gt;""),"F",IF(AND(AJ167&lt;10%,AI167&gt;22.9%,U167&gt;3,AC167&lt;&gt;""),"F",IF(AND(AC167&gt;44%,U167&gt;3,AC167&lt;&gt;""),"F","")))))))))))))</f>
        <v/>
      </c>
      <c r="T167" s="76">
        <v>4</v>
      </c>
      <c r="U167" s="65">
        <v>2.8001259995760157</v>
      </c>
      <c r="V167" s="66">
        <v>0.23999999999999969</v>
      </c>
      <c r="W167" s="67">
        <v>0.15740064794977371</v>
      </c>
      <c r="X167" s="67">
        <v>0.16369907935668127</v>
      </c>
      <c r="Y167" s="67">
        <v>0.14939285347966832</v>
      </c>
      <c r="Z167" s="68">
        <v>0.17028951395155581</v>
      </c>
      <c r="AA167" s="61" t="str">
        <f t="shared" ref="AA167:AA171" si="74">+IF(W167="","",IF(AND(MAX(W167:Z167)&gt;49%,AF167&gt;84%,AG167&gt;84%,AI167&gt;19%,AJ167&gt;12%),"F",IF(AND(U167&gt;9.9,MAX(W167:Z167)&gt;25.9%,AG167&gt;99%,AF167&lt;&gt;"",AJ167&gt;14%),"F",IF(AND(U167&gt;9.9,AJ167&gt;9%,SUM(AJ167-(1/U167))&lt;6%,AI167&lt;6%,AI167&gt;1%,AJ167&gt;9.9%),"F",""))))</f>
        <v/>
      </c>
      <c r="AB167" s="69" t="s">
        <v>62</v>
      </c>
      <c r="AC167" s="70" t="s">
        <v>62</v>
      </c>
      <c r="AD167" s="27"/>
      <c r="AE167" s="71">
        <v>4</v>
      </c>
      <c r="AF167" s="72">
        <v>-0.2389573135404702</v>
      </c>
      <c r="AG167" s="72">
        <v>0.45373722737581729</v>
      </c>
      <c r="AH167" s="7" t="s">
        <v>62</v>
      </c>
      <c r="AI167" s="74">
        <v>0.11919215822258455</v>
      </c>
      <c r="BC167" t="str">
        <f>+IF(ABS(BL167)+ABS(BM167)+ABS(BN167)+ABS(BO167)&gt;219%,"F","")</f>
        <v/>
      </c>
      <c r="BD167" s="62" t="str">
        <f>+IF(BL167="","",IF(AND(MAX(BL167:BO167)&gt;49%,BU167&gt;84%,BV167&gt;84%,BX167&gt;19%,BY167&gt;12%,BU167&lt;&gt;""),"F",IF(AND(BJ167&gt;9.9,MAX(BL167:BO167)&gt;34.9%,BV167&gt;99%,BY167&gt;16.9%,BU167&lt;&gt;""),"F",IF(AND(BK167&gt;34%,BR167&gt;39%,BK167&lt;&gt;"",BR167&lt;&gt;"",BU167&lt;&gt;""),"F",IF(AND(BJ167&gt;4.9,BK167&gt;29%,BY167&lt;7%,BU167&lt;&gt;"",BK167&lt;&gt;""),"F",IF(AND(BJ167&gt;9.9,BY167&gt;14.9%,SUM(BY167-(1/BJ167))&lt;6%,BX167&lt;6%,BX167&gt;1%,BY167&gt;14.9%),"F",IF(AND(BJ167&gt;9.9,MAX(BL167:BO167)&gt;34.9%,BX167&gt;19%,BW167&gt;14.9%),"F",IF(AND(BJ167&gt;9.9,BV167&gt;99%,BX167&lt;0,BY167&gt;15%,MAX(BL167:BO167)&gt;4.9%,BU167&lt;&gt;""),"F",IF(AND(BJ167&gt;2.9,BJ167&lt;10,BL167&gt;39.9%,BX167&gt;27.9%),"F",IF(AND(BJ167&lt;19.9,BJ167&gt;3.9,BO167&gt;34.9%,BR167&gt;22.9%,BR167&lt;&gt;""),"F",IF(AND(BR167&gt;11.9%,BJ167&gt;3,BY167&gt;14.9%,BR167&lt;&gt;""),"F",IF(AND(BY167&lt;10%,BX167&gt;22.9%,BJ167&gt;3,BR167&lt;&gt;""),"F",IF(AND(BR167&gt;44%,BJ167&gt;3,BR167&lt;&gt;""),"F","")))))))))))))</f>
        <v/>
      </c>
      <c r="BI167" s="76">
        <v>11</v>
      </c>
      <c r="BJ167" s="65">
        <v>1.70038</v>
      </c>
      <c r="BK167" s="66">
        <v>0.45999999999999985</v>
      </c>
      <c r="BL167" s="67">
        <v>0.49185491509257934</v>
      </c>
      <c r="BM167" s="67">
        <v>0.49213651073834735</v>
      </c>
      <c r="BN167" s="67">
        <v>0.49213651073834735</v>
      </c>
      <c r="BO167" s="68">
        <v>0.49213651073834735</v>
      </c>
      <c r="BP167" s="27" t="str">
        <f t="shared" ref="BP167:BP171" si="75">+IF(BL167="","",IF(AND(MAX(BL167:BO167)&gt;49%,BU167&gt;84%,BV167&gt;84%,BX167&gt;19%,BY167&gt;12%),"F",IF(AND(BJ167&gt;9.9,MAX(BL167:BO167)&gt;25.9%,BV167&gt;99%,BU167&lt;&gt;"",BY167&gt;14%),"F",IF(AND(BJ167&gt;9.9,BY167&gt;9%,SUM(BY167-(1/BJ167))&lt;6%,BX167&lt;6%,BX167&gt;1%,BY167&gt;9.9%),"F",""))))</f>
        <v/>
      </c>
      <c r="BQ167" s="69" t="s">
        <v>62</v>
      </c>
      <c r="BR167" s="70">
        <v>2.8159564576801799E-4</v>
      </c>
      <c r="BS167" s="27"/>
      <c r="BT167" s="71">
        <v>11</v>
      </c>
      <c r="BU167" s="72">
        <v>0.64792832060562056</v>
      </c>
      <c r="BV167" s="72">
        <v>0.25837232945369742</v>
      </c>
      <c r="BW167" s="7" t="s">
        <v>62</v>
      </c>
      <c r="BX167" s="74">
        <v>0.38729012891341053</v>
      </c>
      <c r="BY167" s="7">
        <v>3.7958409483028727E-2</v>
      </c>
    </row>
    <row r="168" spans="14:77" x14ac:dyDescent="0.4">
      <c r="N168" t="str">
        <f>+IF(ABS(W168)+ABS(X168)+ABS(Y168)+ABS(Z168)&gt;219%,"F","")</f>
        <v/>
      </c>
      <c r="O168" s="62" t="str">
        <f t="shared" si="73"/>
        <v/>
      </c>
      <c r="T168" s="76">
        <v>9</v>
      </c>
      <c r="U168" s="65">
        <v>3.1003899999999995</v>
      </c>
      <c r="V168" s="77">
        <v>0.17999999999999972</v>
      </c>
      <c r="W168" s="78">
        <v>0.23328587229783468</v>
      </c>
      <c r="X168" s="78">
        <v>0.21473795810723328</v>
      </c>
      <c r="Y168" s="78">
        <v>0.21672283249332017</v>
      </c>
      <c r="Z168" s="79">
        <v>0.14350787120786887</v>
      </c>
      <c r="AA168" s="61" t="str">
        <f t="shared" si="74"/>
        <v/>
      </c>
      <c r="AB168" s="27"/>
      <c r="AC168" s="80" t="s">
        <v>62</v>
      </c>
      <c r="AD168" s="81" t="s">
        <v>62</v>
      </c>
      <c r="AE168" s="82" t="s">
        <v>62</v>
      </c>
      <c r="AF168" s="72">
        <v>0.75996993827211523</v>
      </c>
      <c r="AG168" s="72">
        <v>0.77236333143973535</v>
      </c>
      <c r="AH168" s="7">
        <v>-0.11803656867497592</v>
      </c>
      <c r="AI168" s="84">
        <v>0.10044665989275564</v>
      </c>
      <c r="BC168" t="str">
        <f>+IF(ABS(BL168)+ABS(BM168)+ABS(BN168)+ABS(BO168)&gt;219%,"F","")</f>
        <v/>
      </c>
      <c r="BD168" s="62" t="str">
        <f>+IF(BL168="","",IF(AND(MAX(BL168:BO168)&gt;49%,BU168&gt;84%,BV168&gt;84%,BX168&gt;19%,BY168&gt;12%,BU168&lt;&gt;""),"F",IF(AND(BJ168&gt;9.9,MAX(BL168:BO168)&gt;34.9%,BV168&gt;99%,BY168&gt;16.9%,BU168&lt;&gt;""),"F",IF(AND(BK168&gt;34%,BR168&gt;39%,BK168&lt;&gt;"",BR168&lt;&gt;"",BU168&lt;&gt;""),"F",IF(AND(BJ168&gt;4.9,BK168&gt;29%,BY168&lt;7%,BU168&lt;&gt;"",BK168&lt;&gt;""),"F",IF(AND(BJ168&gt;9.9,BY168&gt;14.9%,SUM(BY168-(1/BJ168))&lt;6%,BX168&lt;6%,BX168&gt;1%,BY168&gt;14.9%),"F",IF(AND(BJ168&gt;9.9,MAX(BL168:BO168)&gt;34.9%,BX168&gt;19%,BW168&gt;14.9%),"F",IF(AND(BJ168&gt;9.9,BV168&gt;99%,BX168&lt;0,BY168&gt;15%,MAX(BL168:BO168)&gt;4.9%,BU168&lt;&gt;""),"F",IF(AND(BJ168&gt;2.9,BJ168&lt;10,BL168&gt;39.9%,BX168&gt;27.9%),"F",IF(AND(BJ168&lt;19.9,BJ168&gt;3.9,BO168&gt;34.9%,BR168&gt;22.9%,BR168&lt;&gt;""),"F",IF(AND(BR168&gt;11.9%,BJ168&gt;3,BY168&gt;14.9%,BR168&lt;&gt;""),"F",IF(AND(BY168&lt;10%,BX168&gt;22.9%,BJ168&gt;3,BR168&lt;&gt;""),"F",IF(AND(BR168&gt;44%,BJ168&gt;3,BR168&lt;&gt;""),"F","")))))))))))))</f>
        <v/>
      </c>
      <c r="BI168" s="76">
        <v>3</v>
      </c>
      <c r="BJ168" s="65">
        <v>4.2000369990250288</v>
      </c>
      <c r="BK168" s="77" t="s">
        <v>62</v>
      </c>
      <c r="BL168" s="78">
        <v>-6.7017520377998926E-3</v>
      </c>
      <c r="BM168" s="78">
        <v>9.1701376909914889E-4</v>
      </c>
      <c r="BN168" s="78">
        <v>9.1701376909914889E-4</v>
      </c>
      <c r="BO168" s="79">
        <v>9.1701376909914889E-4</v>
      </c>
      <c r="BP168" s="27" t="str">
        <f t="shared" si="75"/>
        <v/>
      </c>
      <c r="BQ168" s="27"/>
      <c r="BR168" s="80" t="s">
        <v>62</v>
      </c>
      <c r="BS168" s="81" t="s">
        <v>62</v>
      </c>
      <c r="BT168" s="82" t="s">
        <v>62</v>
      </c>
      <c r="BU168" s="72">
        <v>-0.11275184387775448</v>
      </c>
      <c r="BV168" s="72">
        <v>0.32950414100399178</v>
      </c>
      <c r="BW168" s="7">
        <v>4.4585721699805014E-2</v>
      </c>
      <c r="BX168" s="84">
        <v>7.2165013791997135E-4</v>
      </c>
      <c r="BY168" s="7">
        <v>4.8408640108748957E-2</v>
      </c>
    </row>
    <row r="169" spans="14:77" x14ac:dyDescent="0.4">
      <c r="N169" t="str">
        <f>+IF(ABS(W169)+ABS(X169)+ABS(Y169)+ABS(Z169)&gt;219%,"F","")</f>
        <v/>
      </c>
      <c r="O169" s="62" t="str">
        <f>+IF(W169="","",IF(AND(MAX(W169:Z169)&gt;49%,AF169&gt;84%,AG169&gt;84%,AI169&gt;19%,AJ169&gt;12%,AF169&lt;&gt;""),"F",IF(AND(U169&gt;9.9,MAX(W169:Z169)&gt;25.9%,AG169&gt;99%,AJ169&gt;14%,AF169&lt;&gt;""),"F",IF(AND(V169&gt;34%,AC169&gt;39%,V169&lt;&gt;"",AC169&lt;&gt;"",AF169&lt;&gt;""),"F",IF(AND(U169&gt;4.9,V169&gt;29%,AJ169&lt;7%,AF169&lt;&gt;"",V169&lt;&gt;""),"F",IF(AND(U169&gt;9.9,AJ169&gt;14.9%,SUM(AJ169-(1/U169))&lt;6%,AI169&lt;6%,AI169&gt;1%,AJ169&gt;14.9%),"F",IF(AND(U169&gt;9.9,MAX(W169:Z169)&gt;34.9%,AI169&gt;19%,AH169&gt;14.9%),"F",IF(AND(U169&gt;9.9,AG169&gt;99%,AI169&lt;0,AJ169&gt;15%,MAX(W169:Z169)&gt;4.9%,AF169&lt;&gt;""),"F",IF(AND(U169&gt;2.9,U169&lt;10,W169&gt;11.9%,AI169&gt;17.9%),"F",IF(AND(U169&lt;19.9,U169&gt;3,Z169&gt;26.9%,AC169&gt;11.9%,AC169&lt;&gt;""),"F",IF(AND(AC169&gt;11.9%,U169&gt;3,AJ169&gt;14.9%,AC169&lt;&gt;""),"F",IF(AND(AJ169&lt;10%,AI169&gt;22.9%,U169&gt;3,AC169&lt;&gt;""),"F",IF(AND(AC169&gt;44%,U169&gt;3,AC169&lt;&gt;""),"F","")))))))))))))</f>
        <v/>
      </c>
      <c r="T169" s="76">
        <v>8</v>
      </c>
      <c r="U169" s="65">
        <v>4.9006700000000007</v>
      </c>
      <c r="V169" s="77" t="s">
        <v>62</v>
      </c>
      <c r="W169" s="78">
        <v>0.18987330766566698</v>
      </c>
      <c r="X169" s="78">
        <v>0.18325746191319683</v>
      </c>
      <c r="Y169" s="78">
        <v>0.18031977558444739</v>
      </c>
      <c r="Z169" s="79">
        <v>0.25191846715510779</v>
      </c>
      <c r="AA169" s="61" t="str">
        <f t="shared" si="74"/>
        <v/>
      </c>
      <c r="AB169" s="27"/>
      <c r="AC169" s="80" t="s">
        <v>62</v>
      </c>
      <c r="AD169" s="85" t="s">
        <v>62</v>
      </c>
      <c r="AE169" s="82" t="s">
        <v>62</v>
      </c>
      <c r="AF169" s="72">
        <v>0.2114460051936852</v>
      </c>
      <c r="AG169" s="72">
        <v>0.50445954641148338</v>
      </c>
      <c r="AH169" s="7">
        <v>-1.3429362895227184E-2</v>
      </c>
      <c r="AI169" s="84">
        <v>0.17632739150858467</v>
      </c>
      <c r="BC169" t="str">
        <f>+IF(ABS(BL169)+ABS(BM169)+ABS(BN169)+ABS(BO169)&gt;219%,"F","")</f>
        <v/>
      </c>
      <c r="BD169" s="62" t="str">
        <f t="shared" ref="BD169:BD179" si="76">+IF(BL169="","",IF(AND(MAX(BL169:BO169)&gt;49%,BU169&gt;84%,BV169&gt;84%,BX169&gt;19%,BY169&gt;12%,BU169&lt;&gt;""),"F",IF(AND(BJ169&gt;9.9,MAX(BL169:BO169)&gt;34.9%,BV169&gt;99%,BY169&gt;16.9%,BU169&lt;&gt;""),"F",IF(AND(BK169&gt;34%,BR169&gt;39%,BK169&lt;&gt;"",BR169&lt;&gt;"",BU169&lt;&gt;""),"F",IF(AND(BJ169&gt;4.9,BK169&gt;29%,BY169&lt;7%,BU169&lt;&gt;"",BK169&lt;&gt;""),"F",IF(AND(BJ169&gt;9.9,BY169&gt;14.9%,SUM(BY169-(1/BJ169))&lt;6%,BX169&lt;6%,BX169&gt;1%,BY169&gt;14.9%),"F",IF(AND(BJ169&gt;9.9,MAX(BL169:BO169)&gt;34.9%,BX169&gt;19%,BW169&gt;14.9%),"F",IF(AND(BJ169&gt;9.9,BV169&gt;99%,BX169&lt;0,BY169&gt;15%,MAX(BL169:BO169)&gt;4.9%,BU169&lt;&gt;""),"F",IF(AND(BJ169&gt;2.9,BJ169&lt;10,BL169&gt;39.9%,BX169&gt;27.9%),"F",IF(AND(BJ169&lt;19.9,BJ169&gt;3.9,BO169&gt;34.9%,BR169&gt;22.9%,BR169&lt;&gt;""),"F",IF(AND(BR169&gt;11.9%,BJ169&gt;3,BY169&gt;14.9%,BR169&lt;&gt;""),"F",IF(AND(BY169&lt;10%,BX169&gt;22.9%,BJ169&gt;3,BR169&lt;&gt;""),"F",IF(AND(BR169&gt;44%,BJ169&gt;3,BR169&lt;&gt;""),"F","")))))))))))))</f>
        <v/>
      </c>
      <c r="BI169" s="76">
        <v>1</v>
      </c>
      <c r="BJ169" s="65">
        <v>6.400299999827002</v>
      </c>
      <c r="BK169" s="77" t="s">
        <v>62</v>
      </c>
      <c r="BL169" s="78">
        <v>0.15852948751355975</v>
      </c>
      <c r="BM169" s="78">
        <v>0.12626192552500856</v>
      </c>
      <c r="BN169" s="78">
        <v>0.12626192552500856</v>
      </c>
      <c r="BO169" s="79">
        <v>0.12626192552500856</v>
      </c>
      <c r="BP169" s="27" t="str">
        <f t="shared" si="75"/>
        <v/>
      </c>
      <c r="BQ169" s="27"/>
      <c r="BR169" s="80" t="s">
        <v>62</v>
      </c>
      <c r="BS169" s="85" t="s">
        <v>62</v>
      </c>
      <c r="BT169" s="82" t="s">
        <v>62</v>
      </c>
      <c r="BU169" s="72">
        <v>0.30194668908014322</v>
      </c>
      <c r="BV169" s="72">
        <v>0.80483954344676234</v>
      </c>
      <c r="BW169" s="7">
        <v>4.5448990442107096E-2</v>
      </c>
      <c r="BX169" s="84">
        <v>9.9362669394456926E-2</v>
      </c>
      <c r="BY169" s="7">
        <v>0.1182418760665352</v>
      </c>
    </row>
    <row r="170" spans="14:77" x14ac:dyDescent="0.4">
      <c r="O170" s="62" t="str">
        <f t="shared" si="73"/>
        <v>F</v>
      </c>
      <c r="T170" s="76">
        <v>6</v>
      </c>
      <c r="U170" s="65">
        <v>6.100174998332097</v>
      </c>
      <c r="V170" s="77" t="s">
        <v>62</v>
      </c>
      <c r="W170" s="78">
        <v>0.13895015251300902</v>
      </c>
      <c r="X170" s="78">
        <v>0.15255311561712309</v>
      </c>
      <c r="Y170" s="78">
        <v>0.28553428467995273</v>
      </c>
      <c r="Z170" s="79">
        <v>0.2719872673568155</v>
      </c>
      <c r="AA170" s="61" t="str">
        <f>+IF(W170="","",IF(AND(MAX(W170:Z170)&gt;49%,AF170&gt;84%,AG170&gt;84%,AI170&gt;19%,AJ170&gt;12%),"F",IF(AND(U170&gt;9.9,MAX(W170:Z170)&gt;25.9%,AG170&gt;99%,AF170&lt;&gt;"",AJ170&gt;14%),"F",IF(AND(U170&gt;9.9,AJ170&gt;9%,SUM(AJ170-(1/U170))&lt;6%,AI170&lt;6%,AI170&gt;1%,AJ170&gt;9.9%),"F",""))))</f>
        <v/>
      </c>
      <c r="AB170" s="27"/>
      <c r="AC170" s="80" t="s">
        <v>62</v>
      </c>
      <c r="AD170" s="85" t="s">
        <v>62</v>
      </c>
      <c r="AE170" s="82" t="s">
        <v>62</v>
      </c>
      <c r="AF170" s="72">
        <v>0.45101937368089506</v>
      </c>
      <c r="AG170" s="72">
        <v>0.48942773128069178</v>
      </c>
      <c r="AH170" s="7">
        <v>2.4156298404958004E-3</v>
      </c>
      <c r="AI170" s="84">
        <v>0.19037431403171712</v>
      </c>
      <c r="BC170" s="75"/>
      <c r="BD170" s="62" t="str">
        <f t="shared" si="76"/>
        <v>F</v>
      </c>
      <c r="BI170" s="76">
        <v>6</v>
      </c>
      <c r="BJ170" s="65">
        <v>10.300168998692076</v>
      </c>
      <c r="BK170" s="77" t="s">
        <v>62</v>
      </c>
      <c r="BL170" s="78">
        <v>0.28530776370172933</v>
      </c>
      <c r="BM170" s="78">
        <v>3.9186167609965183E-2</v>
      </c>
      <c r="BN170" s="78">
        <v>3.9186167609965183E-2</v>
      </c>
      <c r="BO170" s="79">
        <v>3.9186167609965183E-2</v>
      </c>
      <c r="BP170" s="27" t="str">
        <f>+IF(BL170="","",IF(AND(MAX(BL170:BO170)&gt;49%,BU170&gt;84%,BV170&gt;84%,BX170&gt;19%,BY170&gt;12%),"F",IF(AND(BJ170&gt;9.9,MAX(BL170:BO170)&gt;25.9%,BV170&gt;99%,BU170&lt;&gt;"",BY170&gt;14%),"F",IF(AND(BJ170&gt;9.9,BY170&gt;9%,SUM(BY170-(1/BJ170))&lt;6%,BX170&lt;6%,BX170&gt;1%,BY170&gt;9.9%),"F",""))))</f>
        <v>F</v>
      </c>
      <c r="BQ170" s="27"/>
      <c r="BR170" s="80" t="s">
        <v>62</v>
      </c>
      <c r="BS170" s="85" t="s">
        <v>62</v>
      </c>
      <c r="BT170" s="82" t="s">
        <v>62</v>
      </c>
      <c r="BU170" s="72">
        <v>0.1108570815997353</v>
      </c>
      <c r="BV170" s="72">
        <v>1.0299923480839519</v>
      </c>
      <c r="BW170" s="7">
        <v>3.5784503973533638E-2</v>
      </c>
      <c r="BX170" s="84">
        <v>3.0837817504165477E-2</v>
      </c>
      <c r="BY170" s="7">
        <v>0.15131988551414677</v>
      </c>
    </row>
    <row r="171" spans="14:77" x14ac:dyDescent="0.4">
      <c r="O171" s="62" t="str">
        <f t="shared" si="73"/>
        <v/>
      </c>
      <c r="T171" s="76">
        <v>2</v>
      </c>
      <c r="U171" s="65">
        <v>16.400494999572008</v>
      </c>
      <c r="V171" s="77" t="s">
        <v>62</v>
      </c>
      <c r="W171" s="78">
        <v>5.4132827162888988E-2</v>
      </c>
      <c r="X171" s="78">
        <v>-5.6864845732160607E-2</v>
      </c>
      <c r="Y171" s="78">
        <v>-0.11443083389087458</v>
      </c>
      <c r="Z171" s="79">
        <v>-0.11149570429837223</v>
      </c>
      <c r="AA171" s="61" t="str">
        <f t="shared" si="74"/>
        <v/>
      </c>
      <c r="AB171" s="27"/>
      <c r="AC171" s="80" t="s">
        <v>62</v>
      </c>
      <c r="AD171" s="85" t="s">
        <v>62</v>
      </c>
      <c r="AE171" s="82" t="s">
        <v>62</v>
      </c>
      <c r="AF171" s="72">
        <v>-0.31125662287063199</v>
      </c>
      <c r="AG171" s="72">
        <v>0.64958245136905579</v>
      </c>
      <c r="AH171" s="7">
        <v>1.8243788181221486E-2</v>
      </c>
      <c r="AI171" s="84">
        <v>-7.804011720680977E-2</v>
      </c>
      <c r="BC171" s="75"/>
      <c r="BD171" s="62" t="str">
        <f t="shared" si="76"/>
        <v/>
      </c>
      <c r="BI171" s="76">
        <v>7</v>
      </c>
      <c r="BJ171" s="65">
        <v>10.300590000000001</v>
      </c>
      <c r="BK171" s="77" t="s">
        <v>62</v>
      </c>
      <c r="BL171" s="78">
        <v>-3.2039554016517841E-2</v>
      </c>
      <c r="BM171" s="78">
        <v>0.23908356708223244</v>
      </c>
      <c r="BN171" s="78">
        <v>0.23908356708223244</v>
      </c>
      <c r="BO171" s="79">
        <v>0.23908356708223244</v>
      </c>
      <c r="BP171" s="27" t="str">
        <f t="shared" si="75"/>
        <v/>
      </c>
      <c r="BQ171" s="27"/>
      <c r="BR171" s="80" t="s">
        <v>62</v>
      </c>
      <c r="BS171" s="85" t="s">
        <v>62</v>
      </c>
      <c r="BT171" s="82" t="s">
        <v>62</v>
      </c>
      <c r="BU171" s="72">
        <v>0.8819704243576264</v>
      </c>
      <c r="BV171" s="72">
        <v>0.94135150606838858</v>
      </c>
      <c r="BW171" s="7">
        <v>1.330907614510797E-2</v>
      </c>
      <c r="BX171" s="84">
        <v>0.18814841714839842</v>
      </c>
      <c r="BY171" s="7">
        <v>0.13829734016162601</v>
      </c>
    </row>
    <row r="172" spans="14:77" x14ac:dyDescent="0.4">
      <c r="O172" s="62" t="str">
        <f t="shared" si="73"/>
        <v/>
      </c>
      <c r="T172" s="76">
        <v>7</v>
      </c>
      <c r="U172" s="65">
        <v>17.901</v>
      </c>
      <c r="V172" s="77" t="s">
        <v>62</v>
      </c>
      <c r="W172" s="78">
        <v>0.1238901197568343</v>
      </c>
      <c r="X172" s="78">
        <v>0.13030777417805378</v>
      </c>
      <c r="Y172" s="78">
        <v>8.0814806540354139E-2</v>
      </c>
      <c r="Z172" s="79">
        <v>8.0679744073260409E-2</v>
      </c>
      <c r="AA172" s="61" t="str">
        <f>+IF(W172="","",IF(AND(MAX(W172:Z172)&gt;49%,AF172&gt;84%,AG172&gt;84%,AI172&gt;19%,AJ172&gt;12%),"F",IF(AND(U172&gt;9.9,MAX(W172:Z172)&gt;25.9%,AG172&gt;99%,AF172&lt;&gt;"",AJ172&gt;14%),"F",IF(AND(U172&gt;9.9,AJ172&gt;9%,SUM(AJ172-(1/U172))&lt;6%,AI172&lt;6%,AI172&gt;1%,AJ172&gt;9.9%),"F",""))))</f>
        <v/>
      </c>
      <c r="AB172" s="27"/>
      <c r="AC172" s="80" t="s">
        <v>62</v>
      </c>
      <c r="AD172" s="85" t="s">
        <v>62</v>
      </c>
      <c r="AE172" s="82" t="s">
        <v>62</v>
      </c>
      <c r="AF172" s="72">
        <v>0.66315293368957007</v>
      </c>
      <c r="AG172" s="72">
        <v>0.98935247952108318</v>
      </c>
      <c r="AH172" s="7">
        <v>2.3823635574772115E-2</v>
      </c>
      <c r="AI172" s="84">
        <v>5.6470845431347977E-2</v>
      </c>
      <c r="BC172" s="75"/>
      <c r="BD172" s="62" t="str">
        <f t="shared" si="76"/>
        <v/>
      </c>
      <c r="BI172" s="76">
        <v>2</v>
      </c>
      <c r="BJ172" s="65">
        <v>24.900438999492007</v>
      </c>
      <c r="BK172" s="77" t="s">
        <v>62</v>
      </c>
      <c r="BL172" s="78">
        <v>1.3855647031187019E-2</v>
      </c>
      <c r="BM172" s="78">
        <v>1.2549207618650686E-2</v>
      </c>
      <c r="BN172" s="78">
        <v>1.2549207618650686E-2</v>
      </c>
      <c r="BO172" s="79">
        <v>1.2549207618650686E-2</v>
      </c>
      <c r="BP172" s="27" t="str">
        <f>+IF(BL172="","",IF(AND(MAX(BL172:BO172)&gt;49%,BU172&gt;84%,BV172&gt;84%,BX172&gt;19%,BY172&gt;12%),"F",IF(AND(BJ172&gt;9.9,MAX(BL172:BO172)&gt;25.9%,BV172&gt;99%,BU172&lt;&gt;"",BY172&gt;14%),"F",IF(AND(BJ172&gt;9.9,BY172&gt;9%,SUM(BY172-(1/BJ172))&lt;6%,BX172&lt;6%,BX172&gt;1%,BY172&gt;9.9%),"F",""))))</f>
        <v/>
      </c>
      <c r="BQ172" s="27"/>
      <c r="BR172" s="80" t="s">
        <v>62</v>
      </c>
      <c r="BS172" s="85" t="s">
        <v>62</v>
      </c>
      <c r="BT172" s="82" t="s">
        <v>62</v>
      </c>
      <c r="BU172" s="72">
        <v>0.20452113012470163</v>
      </c>
      <c r="BV172" s="72">
        <v>0.72557710185625579</v>
      </c>
      <c r="BW172" s="7">
        <v>2.8145470975964395E-2</v>
      </c>
      <c r="BX172" s="84">
        <v>9.875683129253493E-3</v>
      </c>
      <c r="BY172" s="7">
        <v>0.1065971452980406</v>
      </c>
    </row>
    <row r="173" spans="14:77" x14ac:dyDescent="0.4">
      <c r="O173" s="62" t="str">
        <f t="shared" si="73"/>
        <v/>
      </c>
      <c r="T173" s="76">
        <v>10</v>
      </c>
      <c r="U173" s="65">
        <v>25.001053999568008</v>
      </c>
      <c r="V173" s="77" t="s">
        <v>62</v>
      </c>
      <c r="W173" s="78">
        <v>0.16479600023461288</v>
      </c>
      <c r="X173" s="78">
        <v>0.11530228893878355</v>
      </c>
      <c r="Y173" s="78">
        <v>9.7978074991811701E-2</v>
      </c>
      <c r="Z173" s="79">
        <v>8.2525858327369278E-2</v>
      </c>
      <c r="AA173" s="61" t="str">
        <f t="shared" ref="AA173:AA179" si="77">+IF(W173="","",IF(AND(MAX(W173:Z173)&gt;49%,AF173&gt;84%,AG173&gt;84%,AI173&gt;19%,AJ173&gt;12%),"F",IF(AND(U173&gt;9.9,MAX(W173:Z173)&gt;25.9%,AG173&gt;99%,AF173&lt;&gt;"",AJ173&gt;14%),"F",IF(AND(U173&gt;9.9,AJ173&gt;9%,SUM(AJ173-(1/U173))&lt;6%,AI173&lt;6%,AI173&gt;1%,AJ173&gt;9.9%),"F",""))))</f>
        <v/>
      </c>
      <c r="AB173" s="27"/>
      <c r="AC173" s="80" t="s">
        <v>62</v>
      </c>
      <c r="AD173" s="85" t="s">
        <v>62</v>
      </c>
      <c r="AE173" s="82" t="s">
        <v>62</v>
      </c>
      <c r="AF173" s="72">
        <v>0.30108500508830571</v>
      </c>
      <c r="AG173" s="72">
        <v>0.67123245591182268</v>
      </c>
      <c r="AH173" s="7">
        <v>2.040509962391017E-2</v>
      </c>
      <c r="AI173" s="84">
        <v>5.7763011561643651E-2</v>
      </c>
      <c r="BC173" s="75"/>
      <c r="BD173" s="62" t="str">
        <f t="shared" si="76"/>
        <v/>
      </c>
      <c r="BI173" s="76">
        <v>4</v>
      </c>
      <c r="BJ173" s="65">
        <v>38.100988997856078</v>
      </c>
      <c r="BK173" s="77" t="s">
        <v>62</v>
      </c>
      <c r="BL173" s="78">
        <v>9.1471163039364325E-2</v>
      </c>
      <c r="BM173" s="78">
        <v>5.2317458169323329E-3</v>
      </c>
      <c r="BN173" s="78">
        <v>5.2317458169323329E-3</v>
      </c>
      <c r="BO173" s="79">
        <v>5.2317458169323329E-3</v>
      </c>
      <c r="BP173" s="27" t="str">
        <f t="shared" ref="BP173:BP179" si="78">+IF(BL173="","",IF(AND(MAX(BL173:BO173)&gt;49%,BU173&gt;84%,BV173&gt;84%,BX173&gt;19%,BY173&gt;12%),"F",IF(AND(BJ173&gt;9.9,MAX(BL173:BO173)&gt;25.9%,BV173&gt;99%,BU173&lt;&gt;"",BY173&gt;14%),"F",IF(AND(BJ173&gt;9.9,BY173&gt;9%,SUM(BY173-(1/BJ173))&lt;6%,BX173&lt;6%,BX173&gt;1%,BY173&gt;9.9%),"F",""))))</f>
        <v/>
      </c>
      <c r="BQ173" s="27"/>
      <c r="BR173" s="80" t="s">
        <v>62</v>
      </c>
      <c r="BS173" s="85" t="s">
        <v>62</v>
      </c>
      <c r="BT173" s="82" t="s">
        <v>62</v>
      </c>
      <c r="BU173" s="72">
        <v>-0.22362552000901531</v>
      </c>
      <c r="BV173" s="72">
        <v>0.88803717876060617</v>
      </c>
      <c r="BW173" s="7">
        <v>2.2855755312265628E-2</v>
      </c>
      <c r="BX173" s="84">
        <v>4.1171574708855213E-3</v>
      </c>
      <c r="BY173" s="7">
        <v>0.13046474031805919</v>
      </c>
    </row>
    <row r="174" spans="14:77" x14ac:dyDescent="0.4">
      <c r="O174" s="62" t="str">
        <f t="shared" si="73"/>
        <v/>
      </c>
      <c r="T174" s="76">
        <v>5</v>
      </c>
      <c r="U174" s="65">
        <v>41.900664993565321</v>
      </c>
      <c r="V174" s="77" t="s">
        <v>62</v>
      </c>
      <c r="W174" s="78">
        <v>-2.8631081793667048E-2</v>
      </c>
      <c r="X174" s="78">
        <v>-2.084025143651622E-2</v>
      </c>
      <c r="Y174" s="78">
        <v>-4.0153883974393843E-3</v>
      </c>
      <c r="Z174" s="79">
        <v>1.0482254914552536E-2</v>
      </c>
      <c r="AA174" s="61" t="str">
        <f t="shared" si="77"/>
        <v/>
      </c>
      <c r="AB174" s="14"/>
      <c r="AC174" s="80" t="s">
        <v>62</v>
      </c>
      <c r="AD174" s="85" t="s">
        <v>62</v>
      </c>
      <c r="AE174" s="82" t="s">
        <v>62</v>
      </c>
      <c r="AF174" s="72">
        <v>0.28301605449895068</v>
      </c>
      <c r="AG174" s="72">
        <v>0.75580741347977209</v>
      </c>
      <c r="AH174" s="7">
        <v>9.3616758570211553E-3</v>
      </c>
      <c r="AI174" s="84">
        <v>7.3369320125033777E-3</v>
      </c>
      <c r="BC174" s="75"/>
      <c r="BD174" s="62" t="str">
        <f t="shared" si="76"/>
        <v/>
      </c>
      <c r="BI174" s="76">
        <v>5</v>
      </c>
      <c r="BJ174" s="65">
        <v>38.300545996015195</v>
      </c>
      <c r="BK174" s="77" t="s">
        <v>62</v>
      </c>
      <c r="BL174" s="78">
        <v>-2.2776703241018876E-3</v>
      </c>
      <c r="BM174" s="78">
        <v>8.4633861839764346E-2</v>
      </c>
      <c r="BN174" s="78">
        <v>8.4633861839764346E-2</v>
      </c>
      <c r="BO174" s="79">
        <v>8.4633861839764346E-2</v>
      </c>
      <c r="BP174" s="27" t="str">
        <f t="shared" si="78"/>
        <v/>
      </c>
      <c r="BQ174" s="14"/>
      <c r="BR174" s="80" t="s">
        <v>62</v>
      </c>
      <c r="BS174" s="85" t="s">
        <v>62</v>
      </c>
      <c r="BT174" s="82" t="s">
        <v>62</v>
      </c>
      <c r="BU174" s="72">
        <v>1.1175959750220104</v>
      </c>
      <c r="BV174" s="72">
        <v>1.0727451385310529</v>
      </c>
      <c r="BW174" s="7">
        <v>1.7344149568627766E-2</v>
      </c>
      <c r="BX174" s="84">
        <v>6.6603185390951433E-2</v>
      </c>
      <c r="BY174" s="7">
        <v>0.15760085193870349</v>
      </c>
    </row>
    <row r="175" spans="14:77" x14ac:dyDescent="0.4">
      <c r="O175" s="62" t="str">
        <f t="shared" si="73"/>
        <v/>
      </c>
      <c r="T175" s="76">
        <v>3</v>
      </c>
      <c r="U175" s="65">
        <v>48.500199994135173</v>
      </c>
      <c r="V175" s="77" t="s">
        <v>62</v>
      </c>
      <c r="W175" s="78">
        <v>-9.4485502264305091E-2</v>
      </c>
      <c r="X175" s="78">
        <v>6.3317566479220197E-2</v>
      </c>
      <c r="Y175" s="78">
        <v>6.2114897012989417E-2</v>
      </c>
      <c r="Z175" s="79">
        <v>5.7363567437332279E-2</v>
      </c>
      <c r="AA175" s="61" t="str">
        <f t="shared" si="77"/>
        <v/>
      </c>
      <c r="AB175" s="27"/>
      <c r="AC175" s="80" t="s">
        <v>62</v>
      </c>
      <c r="AD175" s="85" t="s">
        <v>62</v>
      </c>
      <c r="AE175" s="82" t="s">
        <v>62</v>
      </c>
      <c r="AF175" s="72">
        <v>0.46165358099923243</v>
      </c>
      <c r="AG175" s="72">
        <v>0.61838168490027901</v>
      </c>
      <c r="AH175" s="7">
        <v>8.7367209358489364E-3</v>
      </c>
      <c r="AI175" s="84">
        <v>4.015095966594566E-2</v>
      </c>
      <c r="BC175" s="75"/>
      <c r="BD175" s="62" t="e">
        <f t="shared" si="76"/>
        <v>#VALUE!</v>
      </c>
      <c r="BI175" s="76" t="s">
        <v>62</v>
      </c>
      <c r="BJ175" s="65">
        <v>144.80401000000001</v>
      </c>
      <c r="BK175" s="77" t="s">
        <v>62</v>
      </c>
      <c r="BL175" s="78">
        <v>0</v>
      </c>
      <c r="BM175" s="78">
        <v>0</v>
      </c>
      <c r="BN175" s="78">
        <v>0</v>
      </c>
      <c r="BO175" s="79">
        <v>0</v>
      </c>
      <c r="BP175" s="27" t="e">
        <f t="shared" si="78"/>
        <v>#VALUE!</v>
      </c>
      <c r="BQ175" s="27"/>
      <c r="BR175" s="80" t="s">
        <v>62</v>
      </c>
      <c r="BS175" s="85" t="s">
        <v>62</v>
      </c>
      <c r="BT175" s="82" t="s">
        <v>62</v>
      </c>
      <c r="BU175" s="72" t="s">
        <v>62</v>
      </c>
      <c r="BV175" s="72" t="s">
        <v>62</v>
      </c>
      <c r="BW175" s="7" t="s">
        <v>62</v>
      </c>
      <c r="BX175" s="84" t="s">
        <v>62</v>
      </c>
      <c r="BY175" s="7" t="s">
        <v>62</v>
      </c>
    </row>
    <row r="176" spans="14:77" x14ac:dyDescent="0.4">
      <c r="O176" s="62" t="str">
        <f t="shared" si="73"/>
        <v/>
      </c>
      <c r="T176" s="76">
        <v>1</v>
      </c>
      <c r="U176" s="65">
        <v>67.301990999216997</v>
      </c>
      <c r="V176" s="77" t="s">
        <v>62</v>
      </c>
      <c r="W176" s="78">
        <v>6.0787656477351737E-2</v>
      </c>
      <c r="X176" s="78">
        <v>5.4529852578384656E-2</v>
      </c>
      <c r="Y176" s="78">
        <v>4.5568697505770139E-2</v>
      </c>
      <c r="Z176" s="79">
        <v>4.2741159874509764E-2</v>
      </c>
      <c r="AA176" s="61" t="str">
        <f t="shared" si="77"/>
        <v/>
      </c>
      <c r="AB176" s="89"/>
      <c r="AC176" s="80" t="s">
        <v>62</v>
      </c>
      <c r="AD176" s="85" t="s">
        <v>62</v>
      </c>
      <c r="AE176" s="82" t="s">
        <v>62</v>
      </c>
      <c r="AF176" s="72" t="s">
        <v>62</v>
      </c>
      <c r="AG176" s="72">
        <v>0.35661249796740324</v>
      </c>
      <c r="AH176" s="7">
        <v>4.7603033987652938E-3</v>
      </c>
      <c r="AI176" s="84">
        <v>2.9916176117741545E-2</v>
      </c>
      <c r="BC176" s="75"/>
      <c r="BD176" s="62" t="e">
        <f t="shared" si="76"/>
        <v>#VALUE!</v>
      </c>
      <c r="BI176" s="76" t="s">
        <v>62</v>
      </c>
      <c r="BJ176" s="65">
        <v>205.50326299827805</v>
      </c>
      <c r="BK176" s="77" t="s">
        <v>62</v>
      </c>
      <c r="BL176" s="78">
        <v>0</v>
      </c>
      <c r="BM176" s="78">
        <v>0</v>
      </c>
      <c r="BN176" s="78">
        <v>0</v>
      </c>
      <c r="BO176" s="79">
        <v>0</v>
      </c>
      <c r="BP176" s="27" t="e">
        <f t="shared" si="78"/>
        <v>#VALUE!</v>
      </c>
      <c r="BQ176" s="89"/>
      <c r="BR176" s="80" t="s">
        <v>62</v>
      </c>
      <c r="BS176" s="85" t="s">
        <v>62</v>
      </c>
      <c r="BT176" s="82" t="s">
        <v>62</v>
      </c>
      <c r="BU176" s="72" t="s">
        <v>62</v>
      </c>
      <c r="BV176" s="72" t="s">
        <v>62</v>
      </c>
      <c r="BW176" s="7" t="s">
        <v>62</v>
      </c>
      <c r="BX176" s="84" t="s">
        <v>62</v>
      </c>
      <c r="BY176" s="7" t="s">
        <v>62</v>
      </c>
    </row>
    <row r="177" spans="14:77" x14ac:dyDescent="0.4">
      <c r="O177" s="62" t="str">
        <f t="shared" si="73"/>
        <v/>
      </c>
      <c r="T177" s="76" t="s">
        <v>62</v>
      </c>
      <c r="U177" s="65" t="s">
        <v>62</v>
      </c>
      <c r="V177" s="77" t="s">
        <v>62</v>
      </c>
      <c r="W177" s="78" t="s">
        <v>62</v>
      </c>
      <c r="X177" s="78" t="s">
        <v>62</v>
      </c>
      <c r="Y177" s="78" t="s">
        <v>62</v>
      </c>
      <c r="Z177" s="79" t="s">
        <v>62</v>
      </c>
      <c r="AA177" s="61" t="str">
        <f t="shared" si="77"/>
        <v/>
      </c>
      <c r="AB177" s="89"/>
      <c r="AC177" s="80" t="s">
        <v>62</v>
      </c>
      <c r="AD177" s="85" t="s">
        <v>62</v>
      </c>
      <c r="AE177" s="82" t="s">
        <v>62</v>
      </c>
      <c r="AF177" s="72" t="s">
        <v>62</v>
      </c>
      <c r="AG177" s="72" t="s">
        <v>62</v>
      </c>
      <c r="AH177" s="7" t="s">
        <v>62</v>
      </c>
      <c r="AI177" s="84" t="s">
        <v>62</v>
      </c>
      <c r="BC177" s="75"/>
      <c r="BD177" s="62" t="e">
        <f t="shared" si="76"/>
        <v>#VALUE!</v>
      </c>
      <c r="BI177" s="76" t="s">
        <v>62</v>
      </c>
      <c r="BJ177" s="65">
        <v>215.40675000000002</v>
      </c>
      <c r="BK177" s="77" t="s">
        <v>62</v>
      </c>
      <c r="BL177" s="78">
        <v>0</v>
      </c>
      <c r="BM177" s="78">
        <v>0</v>
      </c>
      <c r="BN177" s="78">
        <v>0</v>
      </c>
      <c r="BO177" s="79">
        <v>0</v>
      </c>
      <c r="BP177" s="27" t="e">
        <f t="shared" si="78"/>
        <v>#VALUE!</v>
      </c>
      <c r="BQ177" s="89"/>
      <c r="BR177" s="80" t="s">
        <v>62</v>
      </c>
      <c r="BS177" s="85" t="s">
        <v>62</v>
      </c>
      <c r="BT177" s="82" t="s">
        <v>62</v>
      </c>
      <c r="BU177" s="72" t="s">
        <v>62</v>
      </c>
      <c r="BV177" s="72" t="s">
        <v>62</v>
      </c>
      <c r="BW177" s="7" t="s">
        <v>62</v>
      </c>
      <c r="BX177" s="84" t="s">
        <v>62</v>
      </c>
      <c r="BY177" s="7" t="s">
        <v>62</v>
      </c>
    </row>
    <row r="178" spans="14:77" x14ac:dyDescent="0.4">
      <c r="O178" s="62" t="str">
        <f t="shared" si="73"/>
        <v/>
      </c>
      <c r="T178" s="76" t="s">
        <v>62</v>
      </c>
      <c r="U178" s="65" t="s">
        <v>62</v>
      </c>
      <c r="V178" s="77" t="s">
        <v>62</v>
      </c>
      <c r="W178" s="78" t="s">
        <v>62</v>
      </c>
      <c r="X178" s="78" t="s">
        <v>62</v>
      </c>
      <c r="Y178" s="78" t="s">
        <v>62</v>
      </c>
      <c r="Z178" s="79" t="s">
        <v>62</v>
      </c>
      <c r="AA178" s="61" t="str">
        <f t="shared" si="77"/>
        <v/>
      </c>
      <c r="AB178" s="27"/>
      <c r="AC178" s="80" t="s">
        <v>62</v>
      </c>
      <c r="AD178" s="85" t="s">
        <v>62</v>
      </c>
      <c r="AE178" s="82" t="s">
        <v>62</v>
      </c>
      <c r="AF178" s="72" t="s">
        <v>62</v>
      </c>
      <c r="AG178" s="72" t="s">
        <v>62</v>
      </c>
      <c r="AH178" s="7" t="s">
        <v>62</v>
      </c>
      <c r="AI178" s="84" t="s">
        <v>62</v>
      </c>
      <c r="BC178" s="75"/>
      <c r="BD178" s="62" t="e">
        <f t="shared" si="76"/>
        <v>#VALUE!</v>
      </c>
      <c r="BI178" s="76" t="s">
        <v>62</v>
      </c>
      <c r="BJ178" s="65" t="s">
        <v>62</v>
      </c>
      <c r="BK178" s="77" t="s">
        <v>62</v>
      </c>
      <c r="BL178" s="78">
        <v>0</v>
      </c>
      <c r="BM178" s="78">
        <v>0</v>
      </c>
      <c r="BN178" s="78">
        <v>0</v>
      </c>
      <c r="BO178" s="79">
        <v>0</v>
      </c>
      <c r="BP178" s="27" t="e">
        <f t="shared" si="78"/>
        <v>#VALUE!</v>
      </c>
      <c r="BQ178" s="27"/>
      <c r="BR178" s="80" t="s">
        <v>62</v>
      </c>
      <c r="BS178" s="85" t="s">
        <v>62</v>
      </c>
      <c r="BT178" s="82" t="s">
        <v>62</v>
      </c>
      <c r="BU178" s="72" t="s">
        <v>62</v>
      </c>
      <c r="BV178" s="72" t="s">
        <v>62</v>
      </c>
      <c r="BW178" s="7" t="s">
        <v>62</v>
      </c>
      <c r="BX178" s="84" t="s">
        <v>62</v>
      </c>
      <c r="BY178" s="7" t="s">
        <v>62</v>
      </c>
    </row>
    <row r="179" spans="14:77" ht="19.5" thickBot="1" x14ac:dyDescent="0.45">
      <c r="O179" s="62" t="str">
        <f t="shared" si="73"/>
        <v/>
      </c>
      <c r="T179" s="76" t="s">
        <v>62</v>
      </c>
      <c r="U179" s="90" t="s">
        <v>62</v>
      </c>
      <c r="V179" s="91" t="s">
        <v>62</v>
      </c>
      <c r="W179" s="92" t="s">
        <v>62</v>
      </c>
      <c r="X179" s="92" t="s">
        <v>62</v>
      </c>
      <c r="Y179" s="92" t="s">
        <v>62</v>
      </c>
      <c r="Z179" s="93" t="s">
        <v>62</v>
      </c>
      <c r="AA179" s="61" t="str">
        <f t="shared" si="77"/>
        <v/>
      </c>
      <c r="AB179" s="27"/>
      <c r="AC179" s="94" t="s">
        <v>62</v>
      </c>
      <c r="AD179" s="95" t="s">
        <v>62</v>
      </c>
      <c r="AE179" s="96" t="s">
        <v>62</v>
      </c>
      <c r="AF179" s="72"/>
      <c r="AG179" s="72"/>
      <c r="AH179" s="27"/>
      <c r="AI179" s="98"/>
      <c r="BC179" s="75"/>
      <c r="BD179" s="62" t="e">
        <f t="shared" si="76"/>
        <v>#VALUE!</v>
      </c>
      <c r="BI179" s="76" t="s">
        <v>62</v>
      </c>
      <c r="BJ179" s="90" t="s">
        <v>62</v>
      </c>
      <c r="BK179" s="91" t="s">
        <v>62</v>
      </c>
      <c r="BL179" s="92">
        <v>0</v>
      </c>
      <c r="BM179" s="92">
        <v>0</v>
      </c>
      <c r="BN179" s="92">
        <v>0</v>
      </c>
      <c r="BO179" s="93">
        <v>0</v>
      </c>
      <c r="BP179" s="27" t="e">
        <f t="shared" si="78"/>
        <v>#VALUE!</v>
      </c>
      <c r="BQ179" s="27"/>
      <c r="BR179" s="94" t="s">
        <v>62</v>
      </c>
      <c r="BS179" s="95" t="s">
        <v>62</v>
      </c>
      <c r="BT179" s="96" t="s">
        <v>62</v>
      </c>
      <c r="BU179" s="72"/>
      <c r="BV179" s="72"/>
      <c r="BW179" s="27"/>
      <c r="BX179" s="98"/>
      <c r="BY179" s="27"/>
    </row>
    <row r="180" spans="14:77" ht="19.5" thickBot="1" x14ac:dyDescent="0.45"/>
    <row r="181" spans="14:77" ht="19.5" thickBot="1" x14ac:dyDescent="0.45">
      <c r="T181" s="56" t="s">
        <v>62</v>
      </c>
      <c r="U181" s="57" t="s">
        <v>62</v>
      </c>
      <c r="V181" s="58" t="s">
        <v>541</v>
      </c>
      <c r="W181" s="59" t="s">
        <v>542</v>
      </c>
      <c r="X181" s="59" t="s">
        <v>543</v>
      </c>
      <c r="Y181" s="59" t="s">
        <v>544</v>
      </c>
      <c r="Z181" s="60" t="s">
        <v>545</v>
      </c>
      <c r="AA181" s="61"/>
      <c r="AB181" s="27"/>
      <c r="AC181" s="27"/>
      <c r="AD181" s="27"/>
      <c r="AE181" s="27"/>
      <c r="AF181" s="27" t="s">
        <v>282</v>
      </c>
      <c r="AG181" s="27"/>
      <c r="AH181" t="s">
        <v>441</v>
      </c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I181" s="56" t="s">
        <v>62</v>
      </c>
      <c r="BJ181" s="57" t="s">
        <v>62</v>
      </c>
      <c r="BK181" s="58" t="s">
        <v>541</v>
      </c>
      <c r="BL181" s="59" t="s">
        <v>542</v>
      </c>
      <c r="BM181" s="59" t="s">
        <v>543</v>
      </c>
      <c r="BN181" s="59" t="s">
        <v>544</v>
      </c>
      <c r="BO181" s="60" t="s">
        <v>545</v>
      </c>
      <c r="BP181" s="27"/>
      <c r="BQ181" s="27"/>
      <c r="BR181" s="27"/>
      <c r="BS181" s="27"/>
      <c r="BT181" s="27"/>
      <c r="BU181" s="27" t="s">
        <v>285</v>
      </c>
      <c r="BV181" s="27"/>
      <c r="BW181" s="27" t="s">
        <v>442</v>
      </c>
      <c r="BX181" s="27"/>
    </row>
    <row r="182" spans="14:77" ht="19.5" thickBot="1" x14ac:dyDescent="0.45">
      <c r="N182" t="str">
        <f>+IF(ABS(W182)+ABS(X182)+ABS(Y182)+ABS(Z182)&gt;219%,"F","")</f>
        <v/>
      </c>
      <c r="O182" s="62" t="str">
        <f t="shared" ref="O182:O194" si="79">+IF(W182="","",IF(AND(MAX(W182:Z182)&gt;49%,AF182&gt;84%,AG182&gt;84%,AI182&gt;19%,AJ182&gt;12%,AF182&lt;&gt;""),"F",IF(AND(U182&gt;9.9,MAX(W182:Z182)&gt;25.9%,AG182&gt;99%,AJ182&gt;14%,AF182&lt;&gt;""),"F",IF(AND(V182&gt;34%,AC182&gt;39%,V182&lt;&gt;"",AC182&lt;&gt;"",AF182&lt;&gt;""),"F",IF(AND(U182&gt;4.9,V182&gt;29%,AJ182&lt;7%,AF182&lt;&gt;"",V182&lt;&gt;""),"F",IF(AND(U182&gt;9.9,AJ182&gt;14.9%,SUM(AJ182-(1/U182))&lt;6%,AI182&lt;6%,AI182&gt;1%,AJ182&gt;14.9%),"F",IF(AND(U182&gt;9.9,MAX(W182:Z182)&gt;34.9%,AI182&gt;19%,AH182&gt;14.9%),"F",IF(AND(U182&gt;9.9,AG182&gt;99%,AI182&lt;0,AJ182&gt;15%,MAX(W182:Z182)&gt;4.9%,AF182&lt;&gt;""),"F",IF(AND(U182&gt;2.9,U182&lt;10,W182&gt;11.9%,AI182&gt;17.9%),"F",IF(AND(U182&lt;19.9,U182&gt;3,Z182&gt;26.9%,AC182&gt;11.9%,AC182&lt;&gt;""),"F",IF(AND(AC182&gt;11.9%,U182&gt;3,AJ182&gt;14.9%,AC182&lt;&gt;""),"F",IF(AND(AJ182&lt;10%,AI182&gt;22.9%,U182&gt;3,AC182&lt;&gt;""),"F",IF(AND(AC182&gt;44%,U182&gt;3,AC182&lt;&gt;""),"F","")))))))))))))</f>
        <v/>
      </c>
      <c r="T182" s="76">
        <v>3</v>
      </c>
      <c r="U182" s="65">
        <v>2.1000289992650218</v>
      </c>
      <c r="V182" s="66">
        <v>0.37999999999999978</v>
      </c>
      <c r="W182" s="67">
        <v>0.44908408632041241</v>
      </c>
      <c r="X182" s="67">
        <v>0.45811463272667674</v>
      </c>
      <c r="Y182" s="67">
        <v>0.45496349193506502</v>
      </c>
      <c r="Z182" s="68">
        <v>0.43937517042133928</v>
      </c>
      <c r="AA182" s="61" t="str">
        <f t="shared" ref="AA182:AA186" si="80">+IF(W182="","",IF(AND(MAX(W182:Z182)&gt;49%,AF182&gt;84%,AG182&gt;84%,AI182&gt;19%,AJ182&gt;12%),"F",IF(AND(U182&gt;9.9,MAX(W182:Z182)&gt;25.9%,AG182&gt;99%,AF182&lt;&gt;"",AJ182&gt;14%),"F",IF(AND(U182&gt;9.9,AJ182&gt;9%,SUM(AJ182-(1/U182))&lt;6%,AI182&lt;6%,AI182&gt;1%,AJ182&gt;9.9%),"F",""))))</f>
        <v/>
      </c>
      <c r="AB182" s="69" t="s">
        <v>62</v>
      </c>
      <c r="AC182" s="70">
        <v>1.8739462305337462E-2</v>
      </c>
      <c r="AD182" s="27"/>
      <c r="AE182" s="71">
        <v>3</v>
      </c>
      <c r="AF182" s="72">
        <v>0.55090148560562247</v>
      </c>
      <c r="AG182" s="72">
        <v>0.45787588206394292</v>
      </c>
      <c r="AH182" s="7" t="s">
        <v>62</v>
      </c>
      <c r="AI182" s="74">
        <v>0.33401760091571003</v>
      </c>
      <c r="AJ182" s="7">
        <v>8.1433074124887581E-2</v>
      </c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t="str">
        <f>+IF(ABS(BL182)+ABS(BM182)+ABS(BN182)+ABS(BO182)&gt;219%,"F","")</f>
        <v/>
      </c>
      <c r="BD182" s="62" t="str">
        <f>+IF(BL182="","",IF(AND(MAX(BL182:BO182)&gt;49%,BU182&gt;84%,BV182&gt;84%,BX182&gt;19%,BY182&gt;12%,BU182&lt;&gt;""),"F",IF(AND(BJ182&gt;9.9,MAX(BL182:BO182)&gt;34.9%,BV182&gt;99%,BY182&gt;16.9%,BU182&lt;&gt;""),"F",IF(AND(BK182&gt;34%,BR182&gt;39%,BK182&lt;&gt;"",BR182&lt;&gt;"",BU182&lt;&gt;""),"F",IF(AND(BJ182&gt;4.9,BK182&gt;29%,BY182&lt;7%,BU182&lt;&gt;"",BK182&lt;&gt;""),"F",IF(AND(BJ182&gt;9.9,BY182&gt;14.9%,SUM(BY182-(1/BJ182))&lt;6%,BX182&lt;6%,BX182&gt;1%,BY182&gt;14.9%),"F",IF(AND(BJ182&gt;9.9,MAX(BL182:BO182)&gt;34.9%,BX182&gt;19%,BW182&gt;14.9%),"F",IF(AND(BJ182&gt;9.9,BV182&gt;99%,BX182&lt;0,BY182&gt;15%,MAX(BL182:BO182)&gt;4.9%,BU182&lt;&gt;""),"F",IF(AND(BJ182&gt;2.9,BJ182&lt;10,BL182&gt;39.9%,BX182&gt;27.9%),"F",IF(AND(BJ182&lt;19.9,BJ182&gt;3.9,BO182&gt;34.9%,BR182&gt;22.9%,BR182&lt;&gt;""),"F",IF(AND(BR182&gt;11.9%,BJ182&gt;3,BY182&gt;14.9%,BR182&lt;&gt;""),"F",IF(AND(BY182&lt;10%,BX182&gt;22.9%,BJ182&gt;3,BR182&lt;&gt;""),"F",IF(AND(BR182&gt;44%,BJ182&gt;3,BR182&lt;&gt;""),"F","")))))))))))))</f>
        <v/>
      </c>
      <c r="BE182" s="7"/>
      <c r="BF182" s="7"/>
      <c r="BG182" s="7"/>
      <c r="BI182" s="76">
        <v>12</v>
      </c>
      <c r="BJ182" s="65">
        <v>3.00047</v>
      </c>
      <c r="BK182" s="66">
        <v>0.19999999999999971</v>
      </c>
      <c r="BL182" s="67">
        <v>-0.14814717573859396</v>
      </c>
      <c r="BM182" s="67">
        <v>-0.12206600744231834</v>
      </c>
      <c r="BN182" s="67">
        <v>-0.45040896051240159</v>
      </c>
      <c r="BO182" s="68">
        <v>-0.40298651960169896</v>
      </c>
      <c r="BP182" s="27" t="str">
        <f t="shared" ref="BP182:BP186" si="81">+IF(BL182="","",IF(AND(MAX(BL182:BO182)&gt;49%,BU182&gt;84%,BV182&gt;84%,BX182&gt;19%,BY182&gt;12%),"F",IF(AND(BJ182&gt;9.9,MAX(BL182:BO182)&gt;25.9%,BV182&gt;99%,BU182&lt;&gt;"",BY182&gt;14%),"F",IF(AND(BJ182&gt;9.9,BY182&gt;9%,SUM(BY182-(1/BJ182))&lt;6%,BX182&lt;6%,BX182&gt;1%,BY182&gt;9.9%),"F",""))))</f>
        <v/>
      </c>
      <c r="BQ182" s="69" t="s">
        <v>62</v>
      </c>
      <c r="BR182" s="70" t="s">
        <v>62</v>
      </c>
      <c r="BS182" s="27"/>
      <c r="BT182" s="71">
        <v>12</v>
      </c>
      <c r="BU182" s="72">
        <v>-0.21217074099210748</v>
      </c>
      <c r="BV182" s="72">
        <v>0.28899715212657057</v>
      </c>
      <c r="BW182" s="7" t="s">
        <v>62</v>
      </c>
      <c r="BX182" s="74">
        <v>-0.15437470376503287</v>
      </c>
      <c r="BY182" s="3">
        <v>4.6096201461313088E-2</v>
      </c>
    </row>
    <row r="183" spans="14:77" x14ac:dyDescent="0.4">
      <c r="N183" t="str">
        <f>+IF(ABS(W183)+ABS(X183)+ABS(Y183)+ABS(Z183)&gt;219%,"F","")</f>
        <v/>
      </c>
      <c r="O183" s="62" t="str">
        <f t="shared" si="79"/>
        <v/>
      </c>
      <c r="T183" s="76">
        <v>6</v>
      </c>
      <c r="U183" s="65">
        <v>3.7001689986920763</v>
      </c>
      <c r="V183" s="77">
        <v>5.999999999999972E-2</v>
      </c>
      <c r="W183" s="78">
        <v>-2.5481785260108372E-2</v>
      </c>
      <c r="X183" s="78">
        <v>-1.6920815237300987E-2</v>
      </c>
      <c r="Y183" s="78">
        <v>-2.9398573225874101E-2</v>
      </c>
      <c r="Z183" s="79">
        <v>-4.0292580163850426E-3</v>
      </c>
      <c r="AA183" s="61" t="str">
        <f t="shared" si="80"/>
        <v/>
      </c>
      <c r="AB183" s="27"/>
      <c r="AC183" s="80" t="s">
        <v>62</v>
      </c>
      <c r="AD183" s="81" t="s">
        <v>62</v>
      </c>
      <c r="AE183" s="82">
        <v>6</v>
      </c>
      <c r="AF183" s="72">
        <v>0.25734907209711816</v>
      </c>
      <c r="AG183" s="72">
        <v>0.48523349199402122</v>
      </c>
      <c r="AH183" s="7">
        <v>3.1142791173697781E-3</v>
      </c>
      <c r="AI183" s="84">
        <v>-3.063084094653612E-3</v>
      </c>
      <c r="AJ183" s="7">
        <v>8.6298615998972816E-2</v>
      </c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t="str">
        <f>+IF(ABS(BL183)+ABS(BM183)+ABS(BN183)+ABS(BO183)&gt;219%,"F","")</f>
        <v/>
      </c>
      <c r="BD183" s="62" t="str">
        <f>+IF(BL183="","",IF(AND(MAX(BL183:BO183)&gt;49%,BU183&gt;84%,BV183&gt;84%,BX183&gt;19%,BY183&gt;12%,BU183&lt;&gt;""),"F",IF(AND(BJ183&gt;9.9,MAX(BL183:BO183)&gt;34.9%,BV183&gt;99%,BY183&gt;16.9%,BU183&lt;&gt;""),"F",IF(AND(BK183&gt;34%,BR183&gt;39%,BK183&lt;&gt;"",BR183&lt;&gt;"",BU183&lt;&gt;""),"F",IF(AND(BJ183&gt;4.9,BK183&gt;29%,BY183&lt;7%,BU183&lt;&gt;"",BK183&lt;&gt;""),"F",IF(AND(BJ183&gt;9.9,BY183&gt;14.9%,SUM(BY183-(1/BJ183))&lt;6%,BX183&lt;6%,BX183&gt;1%,BY183&gt;14.9%),"F",IF(AND(BJ183&gt;9.9,MAX(BL183:BO183)&gt;34.9%,BX183&gt;19%,BW183&gt;14.9%),"F",IF(AND(BJ183&gt;9.9,BV183&gt;99%,BX183&lt;0,BY183&gt;15%,MAX(BL183:BO183)&gt;4.9%,BU183&lt;&gt;""),"F",IF(AND(BJ183&gt;2.9,BJ183&lt;10,BL183&gt;39.9%,BX183&gt;27.9%),"F",IF(AND(BJ183&lt;19.9,BJ183&gt;3.9,BO183&gt;34.9%,BR183&gt;22.9%,BR183&lt;&gt;""),"F",IF(AND(BR183&gt;11.9%,BJ183&gt;3,BY183&gt;14.9%,BR183&lt;&gt;""),"F",IF(AND(BY183&lt;10%,BX183&gt;22.9%,BJ183&gt;3,BR183&lt;&gt;""),"F",IF(AND(BR183&gt;44%,BJ183&gt;3,BR183&lt;&gt;""),"F","")))))))))))))</f>
        <v/>
      </c>
      <c r="BE183" s="7"/>
      <c r="BF183" s="7"/>
      <c r="BG183" s="7"/>
      <c r="BI183" s="76">
        <v>4</v>
      </c>
      <c r="BJ183" s="65">
        <v>3.9002419993360258</v>
      </c>
      <c r="BK183" s="77">
        <v>1.9999999999999716E-2</v>
      </c>
      <c r="BL183" s="78">
        <v>0.33629359250697544</v>
      </c>
      <c r="BM183" s="78">
        <v>0.31562958040356581</v>
      </c>
      <c r="BN183" s="78">
        <v>0.2551809805102081</v>
      </c>
      <c r="BO183" s="79">
        <v>0.19014917338814025</v>
      </c>
      <c r="BP183" s="27" t="str">
        <f t="shared" si="81"/>
        <v/>
      </c>
      <c r="BQ183" s="27"/>
      <c r="BR183" s="80">
        <v>0.14614441911883519</v>
      </c>
      <c r="BS183" s="81" t="s">
        <v>62</v>
      </c>
      <c r="BT183" s="82" t="s">
        <v>62</v>
      </c>
      <c r="BU183" s="72">
        <v>0.34326683570923761</v>
      </c>
      <c r="BV183" s="72">
        <v>0.73776154967671081</v>
      </c>
      <c r="BW183" s="7">
        <v>-4.4914382041700396E-2</v>
      </c>
      <c r="BX183" s="84">
        <v>7.2841697886006085E-2</v>
      </c>
      <c r="BY183" s="3">
        <v>0.1176759174755255</v>
      </c>
    </row>
    <row r="184" spans="14:77" x14ac:dyDescent="0.4">
      <c r="N184" t="str">
        <f>+IF(ABS(W184)+ABS(X184)+ABS(Y184)+ABS(Z184)&gt;219%,"F","")</f>
        <v/>
      </c>
      <c r="O184" s="62" t="str">
        <f>+IF(W184="","",IF(AND(MAX(W184:Z184)&gt;49%,AF184&gt;84%,AG184&gt;84%,AI184&gt;19%,AJ184&gt;12%,AF184&lt;&gt;""),"F",IF(AND(U184&gt;9.9,MAX(W184:Z184)&gt;25.9%,AG184&gt;99%,AJ184&gt;14%,AF184&lt;&gt;""),"F",IF(AND(V184&gt;34%,AC184&gt;39%,V184&lt;&gt;"",AC184&lt;&gt;"",AF184&lt;&gt;""),"F",IF(AND(U184&gt;4.9,V184&gt;29%,AJ184&lt;7%,AF184&lt;&gt;"",V184&lt;&gt;""),"F",IF(AND(U184&gt;9.9,AJ184&gt;14.9%,SUM(AJ184-(1/U184))&lt;6%,AI184&lt;6%,AI184&gt;1%,AJ184&gt;14.9%),"F",IF(AND(U184&gt;9.9,MAX(W184:Z184)&gt;34.9%,AI184&gt;19%,AH184&gt;14.9%),"F",IF(AND(U184&gt;9.9,AG184&gt;99%,AI184&lt;0,AJ184&gt;15%,MAX(W184:Z184)&gt;4.9%,AF184&lt;&gt;""),"F",IF(AND(U184&gt;2.9,U184&lt;10,W184&gt;11.9%,AI184&gt;17.9%),"F",IF(AND(U184&lt;19.9,U184&gt;3,Z184&gt;26.9%,AC184&gt;11.9%,AC184&lt;&gt;""),"F",IF(AND(AC184&gt;11.9%,U184&gt;3,AJ184&gt;14.9%,AC184&lt;&gt;""),"F",IF(AND(AJ184&lt;10%,AI184&gt;22.9%,U184&gt;3,AC184&lt;&gt;""),"F",IF(AND(AC184&gt;44%,U184&gt;3,AC184&lt;&gt;""),"F","")))))))))))))</f>
        <v/>
      </c>
      <c r="T184" s="76">
        <v>5</v>
      </c>
      <c r="U184" s="65">
        <v>5.4001689988650563</v>
      </c>
      <c r="V184" s="77" t="s">
        <v>62</v>
      </c>
      <c r="W184" s="78">
        <v>0.35810197966422497</v>
      </c>
      <c r="X184" s="78">
        <v>0.311931918025878</v>
      </c>
      <c r="Y184" s="78">
        <v>1.6699086059749884E-2</v>
      </c>
      <c r="Z184" s="79">
        <v>1.0065120983530891E-2</v>
      </c>
      <c r="AA184" s="61" t="str">
        <f t="shared" si="80"/>
        <v/>
      </c>
      <c r="AB184" s="27"/>
      <c r="AC184" s="80" t="s">
        <v>62</v>
      </c>
      <c r="AD184" s="85" t="s">
        <v>62</v>
      </c>
      <c r="AE184" s="82" t="s">
        <v>62</v>
      </c>
      <c r="AF184" s="72">
        <v>-0.21775122979969841</v>
      </c>
      <c r="AG184" s="72">
        <v>0.5750966581149366</v>
      </c>
      <c r="AH184" s="7">
        <v>7.2147048530066787E-2</v>
      </c>
      <c r="AI184" s="84">
        <v>7.6516102642337214E-3</v>
      </c>
      <c r="AJ184" s="7">
        <v>0.10228075036000396</v>
      </c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t="str">
        <f>+IF(ABS(BL184)+ABS(BM184)+ABS(BN184)+ABS(BO184)&gt;219%,"F","")</f>
        <v/>
      </c>
      <c r="BD184" s="62" t="str">
        <f t="shared" ref="BD184:BD194" si="82">+IF(BL184="","",IF(AND(MAX(BL184:BO184)&gt;49%,BU184&gt;84%,BV184&gt;84%,BX184&gt;19%,BY184&gt;12%,BU184&lt;&gt;""),"F",IF(AND(BJ184&gt;9.9,MAX(BL184:BO184)&gt;34.9%,BV184&gt;99%,BY184&gt;16.9%,BU184&lt;&gt;""),"F",IF(AND(BK184&gt;34%,BR184&gt;39%,BK184&lt;&gt;"",BR184&lt;&gt;"",BU184&lt;&gt;""),"F",IF(AND(BJ184&gt;4.9,BK184&gt;29%,BY184&lt;7%,BU184&lt;&gt;"",BK184&lt;&gt;""),"F",IF(AND(BJ184&gt;9.9,BY184&gt;14.9%,SUM(BY184-(1/BJ184))&lt;6%,BX184&lt;6%,BX184&gt;1%,BY184&gt;14.9%),"F",IF(AND(BJ184&gt;9.9,MAX(BL184:BO184)&gt;34.9%,BX184&gt;19%,BW184&gt;14.9%),"F",IF(AND(BJ184&gt;9.9,BV184&gt;99%,BX184&lt;0,BY184&gt;15%,MAX(BL184:BO184)&gt;4.9%,BU184&lt;&gt;""),"F",IF(AND(BJ184&gt;2.9,BJ184&lt;10,BL184&gt;39.9%,BX184&gt;27.9%),"F",IF(AND(BJ184&lt;19.9,BJ184&gt;3.9,BO184&gt;34.9%,BR184&gt;22.9%,BR184&lt;&gt;""),"F",IF(AND(BR184&gt;11.9%,BJ184&gt;3,BY184&gt;14.9%,BR184&lt;&gt;""),"F",IF(AND(BY184&lt;10%,BX184&gt;22.9%,BJ184&gt;3,BR184&lt;&gt;""),"F",IF(AND(BR184&gt;44%,BJ184&gt;3,BR184&lt;&gt;""),"F","")))))))))))))</f>
        <v/>
      </c>
      <c r="BE184" s="7"/>
      <c r="BF184" s="7"/>
      <c r="BG184" s="7"/>
      <c r="BI184" s="76">
        <v>7</v>
      </c>
      <c r="BJ184" s="65">
        <v>5.30044</v>
      </c>
      <c r="BK184" s="77" t="s">
        <v>62</v>
      </c>
      <c r="BL184" s="78">
        <v>0.13532272983084581</v>
      </c>
      <c r="BM184" s="78">
        <v>0.16186511356423502</v>
      </c>
      <c r="BN184" s="78">
        <v>0.2745674100251298</v>
      </c>
      <c r="BO184" s="79">
        <v>0.33057422941276954</v>
      </c>
      <c r="BP184" s="27" t="str">
        <f t="shared" si="81"/>
        <v/>
      </c>
      <c r="BQ184" s="27"/>
      <c r="BR184" s="80" t="s">
        <v>62</v>
      </c>
      <c r="BS184" s="85" t="s">
        <v>62</v>
      </c>
      <c r="BT184" s="82" t="s">
        <v>62</v>
      </c>
      <c r="BU184" s="72">
        <v>0.29833317183636882</v>
      </c>
      <c r="BV184" s="72">
        <v>0.75724121579955606</v>
      </c>
      <c r="BW184" s="7">
        <v>2.706803664888624E-3</v>
      </c>
      <c r="BX184" s="84">
        <v>0.12663525020238708</v>
      </c>
      <c r="BY184" s="3">
        <v>0.12078300212113655</v>
      </c>
    </row>
    <row r="185" spans="14:77" x14ac:dyDescent="0.4">
      <c r="O185" s="62" t="str">
        <f t="shared" si="79"/>
        <v/>
      </c>
      <c r="T185" s="76">
        <v>9</v>
      </c>
      <c r="U185" s="65">
        <v>6.1004699999999996</v>
      </c>
      <c r="V185" s="77" t="s">
        <v>62</v>
      </c>
      <c r="W185" s="78">
        <v>2.9215826245287159E-3</v>
      </c>
      <c r="X185" s="78">
        <v>6.6397126263400197E-3</v>
      </c>
      <c r="Y185" s="78">
        <v>0.3113552448276577</v>
      </c>
      <c r="Z185" s="79">
        <v>0.30348647309807303</v>
      </c>
      <c r="AA185" s="61" t="str">
        <f>+IF(W185="","",IF(AND(MAX(W185:Z185)&gt;49%,AF185&gt;84%,AG185&gt;84%,AI185&gt;19%,AJ185&gt;12%),"F",IF(AND(U185&gt;9.9,MAX(W185:Z185)&gt;25.9%,AG185&gt;99%,AF185&lt;&gt;"",AJ185&gt;14%),"F",IF(AND(U185&gt;9.9,AJ185&gt;9%,SUM(AJ185-(1/U185))&lt;6%,AI185&lt;6%,AI185&gt;1%,AJ185&gt;9.9%),"F",""))))</f>
        <v/>
      </c>
      <c r="AB185" s="27"/>
      <c r="AC185" s="80" t="s">
        <v>62</v>
      </c>
      <c r="AD185" s="85" t="s">
        <v>62</v>
      </c>
      <c r="AE185" s="82" t="s">
        <v>62</v>
      </c>
      <c r="AF185" s="72">
        <v>0.89995427719972387</v>
      </c>
      <c r="AG185" s="72">
        <v>0.88268506316210571</v>
      </c>
      <c r="AH185" s="7">
        <v>-7.109750336610321E-3</v>
      </c>
      <c r="AI185" s="84">
        <v>0.23071359166103952</v>
      </c>
      <c r="AJ185" s="7">
        <v>0.15698524642399211</v>
      </c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5"/>
      <c r="BD185" s="62" t="str">
        <f t="shared" si="82"/>
        <v/>
      </c>
      <c r="BE185" s="7"/>
      <c r="BF185" s="7"/>
      <c r="BG185" s="7"/>
      <c r="BI185" s="76">
        <v>3</v>
      </c>
      <c r="BJ185" s="65">
        <v>7.0000459987550379</v>
      </c>
      <c r="BK185" s="77" t="s">
        <v>62</v>
      </c>
      <c r="BL185" s="78">
        <v>0.22875236283304007</v>
      </c>
      <c r="BM185" s="78">
        <v>0.22554730650859672</v>
      </c>
      <c r="BN185" s="78">
        <v>0.33408973097437872</v>
      </c>
      <c r="BO185" s="79">
        <v>0.31614623827728949</v>
      </c>
      <c r="BP185" s="27" t="str">
        <f>+IF(BL185="","",IF(AND(MAX(BL185:BO185)&gt;49%,BU185&gt;84%,BV185&gt;84%,BX185&gt;19%,BY185&gt;12%),"F",IF(AND(BJ185&gt;9.9,MAX(BL185:BO185)&gt;25.9%,BV185&gt;99%,BU185&lt;&gt;"",BY185&gt;14%),"F",IF(AND(BJ185&gt;9.9,BY185&gt;9%,SUM(BY185-(1/BJ185))&lt;6%,BX185&lt;6%,BX185&gt;1%,BY185&gt;9.9%),"F",""))))</f>
        <v/>
      </c>
      <c r="BQ185" s="27"/>
      <c r="BR185" s="80">
        <v>0.10854242446578199</v>
      </c>
      <c r="BS185" s="85" t="s">
        <v>62</v>
      </c>
      <c r="BT185" s="82" t="s">
        <v>62</v>
      </c>
      <c r="BU185" s="72">
        <v>0.3046628672090349</v>
      </c>
      <c r="BV185" s="72">
        <v>0.76990004918994193</v>
      </c>
      <c r="BW185" s="7">
        <v>2.6456949826156817E-2</v>
      </c>
      <c r="BX185" s="84">
        <v>0.12110822448533415</v>
      </c>
      <c r="BY185" s="3">
        <v>0.12280213666946892</v>
      </c>
    </row>
    <row r="186" spans="14:77" x14ac:dyDescent="0.4">
      <c r="O186" s="62" t="str">
        <f t="shared" si="79"/>
        <v/>
      </c>
      <c r="T186" s="76">
        <v>4</v>
      </c>
      <c r="U186" s="65">
        <v>14.700376999136033</v>
      </c>
      <c r="V186" s="77" t="s">
        <v>62</v>
      </c>
      <c r="W186" s="78">
        <v>4.1916815495890714E-2</v>
      </c>
      <c r="X186" s="78">
        <v>7.7636555974949201E-2</v>
      </c>
      <c r="Y186" s="78">
        <v>9.0185683012155071E-2</v>
      </c>
      <c r="Z186" s="79">
        <v>9.6641886139849129E-2</v>
      </c>
      <c r="AA186" s="61" t="str">
        <f t="shared" si="80"/>
        <v/>
      </c>
      <c r="AB186" s="27"/>
      <c r="AC186" s="80" t="s">
        <v>62</v>
      </c>
      <c r="AD186" s="85" t="s">
        <v>62</v>
      </c>
      <c r="AE186" s="82" t="s">
        <v>62</v>
      </c>
      <c r="AF186" s="72">
        <v>0.27162906296825462</v>
      </c>
      <c r="AG186" s="72">
        <v>0.65369543385218087</v>
      </c>
      <c r="AH186" s="7">
        <v>4.2743396772360887E-2</v>
      </c>
      <c r="AI186" s="84">
        <v>7.3468172826986533E-2</v>
      </c>
      <c r="AJ186" s="7">
        <v>0.11625951661841673</v>
      </c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5"/>
      <c r="BD186" s="62" t="str">
        <f t="shared" si="82"/>
        <v/>
      </c>
      <c r="BE186" s="7"/>
      <c r="BF186" s="7"/>
      <c r="BG186" s="7"/>
      <c r="BI186" s="76">
        <v>1</v>
      </c>
      <c r="BJ186" s="65">
        <v>8.0002819998070027</v>
      </c>
      <c r="BK186" s="77" t="s">
        <v>62</v>
      </c>
      <c r="BL186" s="78">
        <v>4.8054511249683345E-2</v>
      </c>
      <c r="BM186" s="78">
        <v>2.5790511423133974E-2</v>
      </c>
      <c r="BN186" s="78">
        <v>8.2578416503479579E-2</v>
      </c>
      <c r="BO186" s="79">
        <v>0.10633699543154611</v>
      </c>
      <c r="BP186" s="27" t="str">
        <f t="shared" si="81"/>
        <v/>
      </c>
      <c r="BQ186" s="27"/>
      <c r="BR186" s="80" t="s">
        <v>62</v>
      </c>
      <c r="BS186" s="85" t="s">
        <v>62</v>
      </c>
      <c r="BT186" s="82" t="s">
        <v>62</v>
      </c>
      <c r="BU186" s="72">
        <v>0.17562691221425025</v>
      </c>
      <c r="BV186" s="72">
        <v>0.63197276603612151</v>
      </c>
      <c r="BW186" s="7">
        <v>1.5686590880588436E-2</v>
      </c>
      <c r="BX186" s="84">
        <v>4.0735214133796493E-2</v>
      </c>
      <c r="BY186" s="3">
        <v>0.10080218343641584</v>
      </c>
    </row>
    <row r="187" spans="14:77" x14ac:dyDescent="0.4">
      <c r="O187" s="62" t="str">
        <f t="shared" si="79"/>
        <v/>
      </c>
      <c r="T187" s="76">
        <v>8</v>
      </c>
      <c r="U187" s="65">
        <v>19.500830000000001</v>
      </c>
      <c r="V187" s="77" t="s">
        <v>62</v>
      </c>
      <c r="W187" s="78">
        <v>0.12497267329772552</v>
      </c>
      <c r="X187" s="78">
        <v>0.11249995174969869</v>
      </c>
      <c r="Y187" s="78">
        <v>0.10825500172454615</v>
      </c>
      <c r="Z187" s="79">
        <v>0.102622922937882</v>
      </c>
      <c r="AA187" s="61" t="str">
        <f>+IF(W187="","",IF(AND(MAX(W187:Z187)&gt;49%,AF187&gt;84%,AG187&gt;84%,AI187&gt;19%,AJ187&gt;12%),"F",IF(AND(U187&gt;9.9,MAX(W187:Z187)&gt;25.9%,AG187&gt;99%,AF187&lt;&gt;"",AJ187&gt;14%),"F",IF(AND(U187&gt;9.9,AJ187&gt;9%,SUM(AJ187-(1/U187))&lt;6%,AI187&lt;6%,AI187&gt;1%,AJ187&gt;9.9%),"F",""))))</f>
        <v/>
      </c>
      <c r="AB187" s="27"/>
      <c r="AC187" s="80" t="s">
        <v>62</v>
      </c>
      <c r="AD187" s="85" t="s">
        <v>62</v>
      </c>
      <c r="AE187" s="82" t="s">
        <v>62</v>
      </c>
      <c r="AF187" s="72">
        <v>0.44051963580176007</v>
      </c>
      <c r="AG187" s="72">
        <v>0.6100650007932461</v>
      </c>
      <c r="AH187" s="7">
        <v>2.8067066183970042E-2</v>
      </c>
      <c r="AI187" s="84">
        <v>7.8015019569263197E-2</v>
      </c>
      <c r="AJ187" s="7">
        <v>0.10849985853515258</v>
      </c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5"/>
      <c r="BD187" s="62" t="str">
        <f t="shared" si="82"/>
        <v/>
      </c>
      <c r="BE187" s="7"/>
      <c r="BF187" s="7"/>
      <c r="BG187" s="7"/>
      <c r="BI187" s="76">
        <v>6</v>
      </c>
      <c r="BJ187" s="65">
        <v>10.700292997852126</v>
      </c>
      <c r="BK187" s="77" t="s">
        <v>62</v>
      </c>
      <c r="BL187" s="78">
        <v>0.13297850678130027</v>
      </c>
      <c r="BM187" s="78">
        <v>0.13443830490997938</v>
      </c>
      <c r="BN187" s="78">
        <v>0.15107678143733033</v>
      </c>
      <c r="BO187" s="79">
        <v>0.13771675295446315</v>
      </c>
      <c r="BP187" s="27" t="str">
        <f>+IF(BL187="","",IF(AND(MAX(BL187:BO187)&gt;49%,BU187&gt;84%,BV187&gt;84%,BX187&gt;19%,BY187&gt;12%),"F",IF(AND(BJ187&gt;9.9,MAX(BL187:BO187)&gt;25.9%,BV187&gt;99%,BU187&lt;&gt;"",BY187&gt;14%),"F",IF(AND(BJ187&gt;9.9,BY187&gt;9%,SUM(BY187-(1/BJ187))&lt;6%,BX187&lt;6%,BX187&gt;1%,BY187&gt;9.9%),"F",""))))</f>
        <v>F</v>
      </c>
      <c r="BQ187" s="27"/>
      <c r="BR187" s="80" t="s">
        <v>62</v>
      </c>
      <c r="BS187" s="85" t="s">
        <v>62</v>
      </c>
      <c r="BT187" s="82" t="s">
        <v>62</v>
      </c>
      <c r="BU187" s="72">
        <v>0.11740406186422858</v>
      </c>
      <c r="BV187" s="72">
        <v>0.71631753284543087</v>
      </c>
      <c r="BW187" s="7">
        <v>6.5159873189971768E-3</v>
      </c>
      <c r="BX187" s="84">
        <v>5.2756064797999352E-2</v>
      </c>
      <c r="BY187" s="3">
        <v>0.11425551103649752</v>
      </c>
    </row>
    <row r="188" spans="14:77" x14ac:dyDescent="0.4">
      <c r="O188" s="62" t="str">
        <f t="shared" si="79"/>
        <v/>
      </c>
      <c r="T188" s="76">
        <v>2</v>
      </c>
      <c r="U188" s="65">
        <v>48.100659999272018</v>
      </c>
      <c r="V188" s="77" t="s">
        <v>62</v>
      </c>
      <c r="W188" s="78">
        <v>9.9530209699430928E-3</v>
      </c>
      <c r="X188" s="78">
        <v>1.3593296215654657E-2</v>
      </c>
      <c r="Y188" s="78">
        <v>1.5138954921592779E-2</v>
      </c>
      <c r="Z188" s="79">
        <v>2.05796660536877E-2</v>
      </c>
      <c r="AA188" s="61" t="str">
        <f t="shared" ref="AA188:AA194" si="83">+IF(W188="","",IF(AND(MAX(W188:Z188)&gt;49%,AF188&gt;84%,AG188&gt;84%,AI188&gt;19%,AJ188&gt;12%),"F",IF(AND(U188&gt;9.9,MAX(W188:Z188)&gt;25.9%,AG188&gt;99%,AF188&lt;&gt;"",AJ188&gt;14%),"F",IF(AND(U188&gt;9.9,AJ188&gt;9%,SUM(AJ188-(1/U188))&lt;6%,AI188&lt;6%,AI188&gt;1%,AJ188&gt;9.9%),"F",""))))</f>
        <v/>
      </c>
      <c r="AB188" s="27"/>
      <c r="AC188" s="80" t="s">
        <v>62</v>
      </c>
      <c r="AD188" s="85" t="s">
        <v>62</v>
      </c>
      <c r="AE188" s="82" t="s">
        <v>62</v>
      </c>
      <c r="AF188" s="72">
        <v>0.26157195742837647</v>
      </c>
      <c r="AG188" s="72">
        <v>0.72007415795885865</v>
      </c>
      <c r="AH188" s="7">
        <v>1.497229489167096E-2</v>
      </c>
      <c r="AI188" s="84">
        <v>1.5644877420604907E-2</v>
      </c>
      <c r="AJ188" s="7">
        <v>0.12806495073765622</v>
      </c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5"/>
      <c r="BD188" s="62" t="str">
        <f t="shared" si="82"/>
        <v/>
      </c>
      <c r="BE188" s="7"/>
      <c r="BF188" s="7"/>
      <c r="BG188" s="7"/>
      <c r="BI188" s="76">
        <v>5</v>
      </c>
      <c r="BJ188" s="65">
        <v>16.70042999731513</v>
      </c>
      <c r="BK188" s="77" t="s">
        <v>62</v>
      </c>
      <c r="BL188" s="78">
        <v>0.18526212474707343</v>
      </c>
      <c r="BM188" s="78">
        <v>0.18047558845693062</v>
      </c>
      <c r="BN188" s="78">
        <v>0.25469191530983792</v>
      </c>
      <c r="BO188" s="79">
        <v>0.24641513844661297</v>
      </c>
      <c r="BP188" s="27" t="str">
        <f t="shared" ref="BP188:BP194" si="84">+IF(BL188="","",IF(AND(MAX(BL188:BO188)&gt;49%,BU188&gt;84%,BV188&gt;84%,BX188&gt;19%,BY188&gt;12%),"F",IF(AND(BJ188&gt;9.9,MAX(BL188:BO188)&gt;25.9%,BV188&gt;99%,BU188&lt;&gt;"",BY188&gt;14%),"F",IF(AND(BJ188&gt;9.9,BY188&gt;9%,SUM(BY188-(1/BJ188))&lt;6%,BX188&lt;6%,BX188&gt;1%,BY188&gt;9.9%),"F",""))))</f>
        <v/>
      </c>
      <c r="BQ188" s="27"/>
      <c r="BR188" s="80" t="s">
        <v>62</v>
      </c>
      <c r="BS188" s="85" t="s">
        <v>62</v>
      </c>
      <c r="BT188" s="82" t="s">
        <v>62</v>
      </c>
      <c r="BU188" s="72">
        <v>1.0566264886704961</v>
      </c>
      <c r="BV188" s="72">
        <v>1.0401839056054305</v>
      </c>
      <c r="BW188" s="7">
        <v>1.0965747639040624E-2</v>
      </c>
      <c r="BX188" s="84">
        <v>9.4395872195708719E-2</v>
      </c>
      <c r="BY188" s="3">
        <v>0.16591349263055588</v>
      </c>
    </row>
    <row r="189" spans="14:77" x14ac:dyDescent="0.4">
      <c r="O189" s="62" t="str">
        <f t="shared" si="79"/>
        <v/>
      </c>
      <c r="T189" s="76">
        <v>1</v>
      </c>
      <c r="U189" s="65">
        <v>57.20106099941701</v>
      </c>
      <c r="V189" s="77" t="s">
        <v>62</v>
      </c>
      <c r="W189" s="78">
        <v>3.8531626887383055E-2</v>
      </c>
      <c r="X189" s="78">
        <v>3.6504747918103604E-2</v>
      </c>
      <c r="Y189" s="78">
        <v>3.2801110745107338E-2</v>
      </c>
      <c r="Z189" s="79">
        <v>3.1258018382022988E-2</v>
      </c>
      <c r="AA189" s="61" t="str">
        <f t="shared" si="83"/>
        <v/>
      </c>
      <c r="AB189" s="14"/>
      <c r="AC189" s="80" t="s">
        <v>62</v>
      </c>
      <c r="AD189" s="85" t="s">
        <v>62</v>
      </c>
      <c r="AE189" s="82" t="s">
        <v>62</v>
      </c>
      <c r="AF189" s="72">
        <v>0.57265755801089091</v>
      </c>
      <c r="AG189" s="72">
        <v>0.61325318527201111</v>
      </c>
      <c r="AH189" s="7">
        <v>1.3632609279954432E-2</v>
      </c>
      <c r="AI189" s="84">
        <v>2.3762672568252631E-2</v>
      </c>
      <c r="AJ189" s="7">
        <v>0.10906687608980689</v>
      </c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5"/>
      <c r="BD189" s="62" t="str">
        <f t="shared" si="82"/>
        <v/>
      </c>
      <c r="BE189" s="7"/>
      <c r="BF189" s="7"/>
      <c r="BG189" s="7"/>
      <c r="BI189" s="76">
        <v>2</v>
      </c>
      <c r="BJ189" s="65">
        <v>44.600899998872023</v>
      </c>
      <c r="BK189" s="77" t="s">
        <v>62</v>
      </c>
      <c r="BL189" s="78">
        <v>6.3937920050549296E-2</v>
      </c>
      <c r="BM189" s="78">
        <v>4.6280237572380527E-2</v>
      </c>
      <c r="BN189" s="78">
        <v>6.2651436677550201E-2</v>
      </c>
      <c r="BO189" s="79">
        <v>7.5647991690877478E-2</v>
      </c>
      <c r="BP189" s="27" t="str">
        <f t="shared" si="84"/>
        <v/>
      </c>
      <c r="BQ189" s="14"/>
      <c r="BR189" s="80" t="s">
        <v>62</v>
      </c>
      <c r="BS189" s="85" t="s">
        <v>62</v>
      </c>
      <c r="BT189" s="82" t="s">
        <v>62</v>
      </c>
      <c r="BU189" s="72">
        <v>0.36574690802824505</v>
      </c>
      <c r="BV189" s="72">
        <v>0.63045719664620692</v>
      </c>
      <c r="BW189" s="7">
        <v>8.3650179772546841E-3</v>
      </c>
      <c r="BX189" s="84">
        <v>2.8978975076489492E-2</v>
      </c>
      <c r="BY189" s="3">
        <v>0.10056044405797551</v>
      </c>
    </row>
    <row r="190" spans="14:77" x14ac:dyDescent="0.4">
      <c r="O190" s="62" t="str">
        <f t="shared" si="79"/>
        <v/>
      </c>
      <c r="T190" s="76" t="s">
        <v>62</v>
      </c>
      <c r="U190" s="65">
        <v>97.305109999999999</v>
      </c>
      <c r="V190" s="77" t="s">
        <v>62</v>
      </c>
      <c r="W190" s="78" t="s">
        <v>62</v>
      </c>
      <c r="X190" s="78" t="s">
        <v>62</v>
      </c>
      <c r="Y190" s="78" t="s">
        <v>62</v>
      </c>
      <c r="Z190" s="79" t="s">
        <v>62</v>
      </c>
      <c r="AA190" s="61" t="str">
        <f t="shared" si="83"/>
        <v/>
      </c>
      <c r="AB190" s="27"/>
      <c r="AC190" s="80" t="s">
        <v>62</v>
      </c>
      <c r="AD190" s="85" t="s">
        <v>62</v>
      </c>
      <c r="AE190" s="82" t="s">
        <v>62</v>
      </c>
      <c r="AF190" s="72" t="s">
        <v>62</v>
      </c>
      <c r="AG190" s="72" t="s">
        <v>62</v>
      </c>
      <c r="AH190" s="7" t="s">
        <v>62</v>
      </c>
      <c r="AI190" s="84" t="s">
        <v>62</v>
      </c>
      <c r="AJ190" s="7" t="s">
        <v>62</v>
      </c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5"/>
      <c r="BD190" s="62" t="e">
        <f t="shared" si="82"/>
        <v>#VALUE!</v>
      </c>
      <c r="BE190" s="7"/>
      <c r="BF190" s="7"/>
      <c r="BG190" s="7"/>
      <c r="BI190" s="76">
        <v>11</v>
      </c>
      <c r="BJ190" s="65">
        <v>83.403290000000013</v>
      </c>
      <c r="BK190" s="77" t="s">
        <v>62</v>
      </c>
      <c r="BL190" s="78">
        <v>4.1472546488121008E-2</v>
      </c>
      <c r="BM190" s="78">
        <v>2.2744828831013666E-2</v>
      </c>
      <c r="BN190" s="78">
        <v>2.6254812158157538E-2</v>
      </c>
      <c r="BO190" s="79" t="s">
        <v>62</v>
      </c>
      <c r="BP190" s="27" t="e">
        <f t="shared" si="84"/>
        <v>#VALUE!</v>
      </c>
      <c r="BQ190" s="27"/>
      <c r="BR190" s="80" t="s">
        <v>62</v>
      </c>
      <c r="BS190" s="85" t="s">
        <v>62</v>
      </c>
      <c r="BT190" s="82" t="s">
        <v>62</v>
      </c>
      <c r="BU190" s="72" t="s">
        <v>62</v>
      </c>
      <c r="BV190" s="72" t="s">
        <v>62</v>
      </c>
      <c r="BW190" s="7" t="s">
        <v>62</v>
      </c>
      <c r="BX190" s="84" t="s">
        <v>62</v>
      </c>
      <c r="BY190" s="3" t="s">
        <v>62</v>
      </c>
    </row>
    <row r="191" spans="14:77" x14ac:dyDescent="0.4">
      <c r="O191" s="62" t="str">
        <f t="shared" si="79"/>
        <v/>
      </c>
      <c r="T191" s="76" t="s">
        <v>62</v>
      </c>
      <c r="U191" s="65" t="s">
        <v>62</v>
      </c>
      <c r="V191" s="77" t="s">
        <v>62</v>
      </c>
      <c r="W191" s="78" t="s">
        <v>62</v>
      </c>
      <c r="X191" s="78" t="s">
        <v>62</v>
      </c>
      <c r="Y191" s="78" t="s">
        <v>62</v>
      </c>
      <c r="Z191" s="79" t="s">
        <v>62</v>
      </c>
      <c r="AA191" s="61" t="str">
        <f t="shared" si="83"/>
        <v/>
      </c>
      <c r="AB191" s="89"/>
      <c r="AC191" s="80" t="s">
        <v>62</v>
      </c>
      <c r="AD191" s="85" t="s">
        <v>62</v>
      </c>
      <c r="AE191" s="82" t="s">
        <v>62</v>
      </c>
      <c r="AF191" s="72" t="s">
        <v>62</v>
      </c>
      <c r="AG191" s="72" t="s">
        <v>62</v>
      </c>
      <c r="AH191" s="7" t="s">
        <v>62</v>
      </c>
      <c r="AI191" s="84" t="s">
        <v>62</v>
      </c>
      <c r="AJ191" s="7" t="s">
        <v>62</v>
      </c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5"/>
      <c r="BD191" s="62" t="e">
        <f t="shared" si="82"/>
        <v>#VALUE!</v>
      </c>
      <c r="BE191" s="7"/>
      <c r="BF191" s="7"/>
      <c r="BG191" s="7"/>
      <c r="BI191" s="76">
        <v>10</v>
      </c>
      <c r="BJ191" s="65">
        <v>86.301930998798014</v>
      </c>
      <c r="BK191" s="77" t="s">
        <v>62</v>
      </c>
      <c r="BL191" s="78">
        <v>-4.7449526811598206E-3</v>
      </c>
      <c r="BM191" s="78">
        <v>-3.5863705924791631E-3</v>
      </c>
      <c r="BN191" s="78">
        <v>9.3174769163293716E-3</v>
      </c>
      <c r="BO191" s="79" t="s">
        <v>62</v>
      </c>
      <c r="BP191" s="27" t="e">
        <f t="shared" si="84"/>
        <v>#VALUE!</v>
      </c>
      <c r="BQ191" s="89"/>
      <c r="BR191" s="80" t="s">
        <v>62</v>
      </c>
      <c r="BS191" s="85" t="s">
        <v>62</v>
      </c>
      <c r="BT191" s="82" t="s">
        <v>62</v>
      </c>
      <c r="BU191" s="72" t="s">
        <v>62</v>
      </c>
      <c r="BV191" s="72" t="s">
        <v>62</v>
      </c>
      <c r="BW191" s="7" t="s">
        <v>62</v>
      </c>
      <c r="BX191" s="84" t="s">
        <v>62</v>
      </c>
      <c r="BY191" s="3" t="s">
        <v>62</v>
      </c>
    </row>
    <row r="192" spans="14:77" x14ac:dyDescent="0.4">
      <c r="O192" s="62" t="str">
        <f t="shared" si="79"/>
        <v/>
      </c>
      <c r="T192" s="76" t="s">
        <v>62</v>
      </c>
      <c r="U192" s="65" t="s">
        <v>62</v>
      </c>
      <c r="V192" s="77" t="s">
        <v>62</v>
      </c>
      <c r="W192" s="78" t="s">
        <v>62</v>
      </c>
      <c r="X192" s="78" t="s">
        <v>62</v>
      </c>
      <c r="Y192" s="78" t="s">
        <v>62</v>
      </c>
      <c r="Z192" s="79" t="s">
        <v>62</v>
      </c>
      <c r="AA192" s="61" t="str">
        <f t="shared" si="83"/>
        <v/>
      </c>
      <c r="AB192" s="89"/>
      <c r="AC192" s="80" t="s">
        <v>62</v>
      </c>
      <c r="AD192" s="85" t="s">
        <v>62</v>
      </c>
      <c r="AE192" s="82" t="s">
        <v>62</v>
      </c>
      <c r="AF192" s="72" t="s">
        <v>62</v>
      </c>
      <c r="AG192" s="72" t="s">
        <v>62</v>
      </c>
      <c r="AH192" s="7" t="s">
        <v>62</v>
      </c>
      <c r="AI192" s="84" t="s">
        <v>62</v>
      </c>
      <c r="AJ192" s="7" t="s">
        <v>62</v>
      </c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5"/>
      <c r="BD192" s="62" t="e">
        <f t="shared" si="82"/>
        <v>#VALUE!</v>
      </c>
      <c r="BE192" s="7"/>
      <c r="BF192" s="7"/>
      <c r="BG192" s="7"/>
      <c r="BI192" s="76">
        <v>8</v>
      </c>
      <c r="BJ192" s="65">
        <v>100.10292</v>
      </c>
      <c r="BK192" s="77" t="s">
        <v>62</v>
      </c>
      <c r="BL192" s="78">
        <v>-1.9182166067834985E-2</v>
      </c>
      <c r="BM192" s="78">
        <v>1.2880906364961872E-2</v>
      </c>
      <c r="BN192" s="78" t="s">
        <v>62</v>
      </c>
      <c r="BO192" s="79" t="s">
        <v>62</v>
      </c>
      <c r="BP192" s="27" t="e">
        <f t="shared" si="84"/>
        <v>#VALUE!</v>
      </c>
      <c r="BQ192" s="89"/>
      <c r="BR192" s="80" t="s">
        <v>62</v>
      </c>
      <c r="BS192" s="85" t="s">
        <v>62</v>
      </c>
      <c r="BT192" s="82" t="s">
        <v>62</v>
      </c>
      <c r="BU192" s="72" t="s">
        <v>62</v>
      </c>
      <c r="BV192" s="72" t="s">
        <v>62</v>
      </c>
      <c r="BW192" s="7" t="s">
        <v>62</v>
      </c>
      <c r="BX192" s="84" t="s">
        <v>62</v>
      </c>
      <c r="BY192" s="3" t="s">
        <v>62</v>
      </c>
    </row>
    <row r="193" spans="14:78" x14ac:dyDescent="0.4">
      <c r="O193" s="62" t="str">
        <f t="shared" si="79"/>
        <v/>
      </c>
      <c r="T193" s="76" t="s">
        <v>62</v>
      </c>
      <c r="U193" s="65" t="s">
        <v>62</v>
      </c>
      <c r="V193" s="77" t="s">
        <v>62</v>
      </c>
      <c r="W193" s="78" t="s">
        <v>62</v>
      </c>
      <c r="X193" s="78" t="s">
        <v>62</v>
      </c>
      <c r="Y193" s="78" t="s">
        <v>62</v>
      </c>
      <c r="Z193" s="79" t="s">
        <v>62</v>
      </c>
      <c r="AA193" s="61" t="str">
        <f t="shared" si="83"/>
        <v/>
      </c>
      <c r="AB193" s="27"/>
      <c r="AC193" s="80" t="s">
        <v>62</v>
      </c>
      <c r="AD193" s="85" t="s">
        <v>62</v>
      </c>
      <c r="AE193" s="82" t="s">
        <v>62</v>
      </c>
      <c r="AF193" s="72" t="s">
        <v>62</v>
      </c>
      <c r="AG193" s="72" t="s">
        <v>62</v>
      </c>
      <c r="AH193" s="7" t="s">
        <v>62</v>
      </c>
      <c r="AI193" s="84" t="s">
        <v>62</v>
      </c>
      <c r="AJ193" s="7" t="s">
        <v>62</v>
      </c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5"/>
      <c r="BD193" s="62" t="str">
        <f t="shared" si="82"/>
        <v/>
      </c>
      <c r="BE193" s="7"/>
      <c r="BF193" s="7"/>
      <c r="BG193" s="7"/>
      <c r="BI193" s="76" t="s">
        <v>62</v>
      </c>
      <c r="BJ193" s="65">
        <v>114.80484</v>
      </c>
      <c r="BK193" s="77" t="s">
        <v>62</v>
      </c>
      <c r="BL193" s="78" t="s">
        <v>62</v>
      </c>
      <c r="BM193" s="78" t="s">
        <v>62</v>
      </c>
      <c r="BN193" s="78" t="s">
        <v>62</v>
      </c>
      <c r="BO193" s="79" t="s">
        <v>62</v>
      </c>
      <c r="BP193" s="27" t="str">
        <f t="shared" si="84"/>
        <v/>
      </c>
      <c r="BQ193" s="27"/>
      <c r="BR193" s="80" t="s">
        <v>62</v>
      </c>
      <c r="BS193" s="85" t="s">
        <v>62</v>
      </c>
      <c r="BT193" s="82" t="s">
        <v>62</v>
      </c>
      <c r="BU193" s="72">
        <v>0.38023817793312309</v>
      </c>
      <c r="BV193" s="72">
        <v>0.69660392099074619</v>
      </c>
      <c r="BW193" s="7" t="s">
        <v>62</v>
      </c>
      <c r="BX193" s="84" t="s">
        <v>62</v>
      </c>
      <c r="BY193" s="3" t="s">
        <v>62</v>
      </c>
    </row>
    <row r="194" spans="14:78" ht="19.5" thickBot="1" x14ac:dyDescent="0.45">
      <c r="O194" s="62" t="str">
        <f t="shared" si="79"/>
        <v/>
      </c>
      <c r="T194" s="76" t="s">
        <v>62</v>
      </c>
      <c r="U194" s="90" t="s">
        <v>62</v>
      </c>
      <c r="V194" s="91" t="s">
        <v>62</v>
      </c>
      <c r="W194" s="92" t="s">
        <v>62</v>
      </c>
      <c r="X194" s="92" t="s">
        <v>62</v>
      </c>
      <c r="Y194" s="92" t="s">
        <v>62</v>
      </c>
      <c r="Z194" s="93" t="s">
        <v>62</v>
      </c>
      <c r="AA194" s="61" t="str">
        <f t="shared" si="83"/>
        <v/>
      </c>
      <c r="AB194" s="27"/>
      <c r="AC194" s="94" t="s">
        <v>62</v>
      </c>
      <c r="AD194" s="95" t="s">
        <v>62</v>
      </c>
      <c r="AE194" s="96" t="s">
        <v>62</v>
      </c>
      <c r="AF194" s="72"/>
      <c r="AG194" s="72"/>
      <c r="AH194" s="27"/>
      <c r="AI194" s="98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75"/>
      <c r="BD194" s="62" t="str">
        <f t="shared" si="82"/>
        <v/>
      </c>
      <c r="BE194" s="27"/>
      <c r="BF194" s="27"/>
      <c r="BG194" s="27"/>
      <c r="BI194" s="76" t="s">
        <v>62</v>
      </c>
      <c r="BJ194" s="90" t="s">
        <v>62</v>
      </c>
      <c r="BK194" s="91" t="s">
        <v>62</v>
      </c>
      <c r="BL194" s="92" t="s">
        <v>62</v>
      </c>
      <c r="BM194" s="92" t="s">
        <v>62</v>
      </c>
      <c r="BN194" s="92" t="s">
        <v>62</v>
      </c>
      <c r="BO194" s="93" t="s">
        <v>62</v>
      </c>
      <c r="BP194" s="27" t="str">
        <f t="shared" si="84"/>
        <v/>
      </c>
      <c r="BQ194" s="27"/>
      <c r="BR194" s="94" t="s">
        <v>62</v>
      </c>
      <c r="BS194" s="95" t="s">
        <v>62</v>
      </c>
      <c r="BT194" s="96" t="s">
        <v>62</v>
      </c>
      <c r="BU194" s="72"/>
      <c r="BV194" s="72"/>
      <c r="BW194" s="27"/>
      <c r="BX194" s="98"/>
      <c r="BY194" s="3"/>
    </row>
    <row r="195" spans="14:78" ht="19.5" thickBot="1" x14ac:dyDescent="0.45">
      <c r="T195" s="53"/>
      <c r="U195" s="53"/>
      <c r="V195" s="53"/>
      <c r="W195" s="53"/>
      <c r="X195" s="53"/>
      <c r="Y195" s="53"/>
      <c r="Z195" s="53"/>
      <c r="AA195" s="10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</row>
    <row r="196" spans="14:78" ht="19.5" thickBot="1" x14ac:dyDescent="0.45">
      <c r="T196" s="56" t="s">
        <v>62</v>
      </c>
      <c r="U196" s="57" t="s">
        <v>62</v>
      </c>
      <c r="V196" s="58" t="s">
        <v>541</v>
      </c>
      <c r="W196" s="59" t="s">
        <v>542</v>
      </c>
      <c r="X196" s="59" t="s">
        <v>543</v>
      </c>
      <c r="Y196" s="59" t="s">
        <v>544</v>
      </c>
      <c r="Z196" s="60" t="s">
        <v>545</v>
      </c>
      <c r="AA196" s="61"/>
      <c r="AB196" s="27"/>
      <c r="AC196" s="27"/>
      <c r="AD196" s="27"/>
      <c r="AE196" s="27"/>
      <c r="AF196" s="27" t="s">
        <v>303</v>
      </c>
      <c r="AG196" s="27"/>
      <c r="AH196" s="27" t="s">
        <v>443</v>
      </c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I196" s="56" t="s">
        <v>62</v>
      </c>
      <c r="BJ196" s="57" t="s">
        <v>62</v>
      </c>
      <c r="BK196" s="58" t="s">
        <v>541</v>
      </c>
      <c r="BL196" s="59" t="s">
        <v>542</v>
      </c>
      <c r="BM196" s="59" t="s">
        <v>543</v>
      </c>
      <c r="BN196" s="59" t="s">
        <v>544</v>
      </c>
      <c r="BO196" s="60" t="s">
        <v>545</v>
      </c>
      <c r="BP196" s="27"/>
      <c r="BQ196" s="27"/>
      <c r="BR196" s="27"/>
      <c r="BS196" s="27"/>
      <c r="BT196" s="27"/>
      <c r="BU196" s="27" t="s">
        <v>304</v>
      </c>
      <c r="BV196" s="27"/>
      <c r="BW196" s="27" t="s">
        <v>444</v>
      </c>
      <c r="BX196" s="27"/>
      <c r="BY196" s="27"/>
    </row>
    <row r="197" spans="14:78" ht="19.5" thickBot="1" x14ac:dyDescent="0.45">
      <c r="N197" t="str">
        <f>+IF(ABS(W197)+ABS(X197)+ABS(Y197)+ABS(Z197)&gt;219%,"F","")</f>
        <v/>
      </c>
      <c r="O197" s="62" t="str">
        <f t="shared" ref="O197:O209" si="85">+IF(W197="","",IF(AND(MAX(W197:Z197)&gt;49%,AF197&gt;84%,AG197&gt;84%,AI197&gt;19%,AJ197&gt;12%,AF197&lt;&gt;""),"F",IF(AND(U197&gt;9.9,MAX(W197:Z197)&gt;25.9%,AG197&gt;99%,AJ197&gt;14%,AF197&lt;&gt;""),"F",IF(AND(V197&gt;34%,AC197&gt;39%,V197&lt;&gt;"",AC197&lt;&gt;"",AF197&lt;&gt;""),"F",IF(AND(U197&gt;4.9,V197&gt;29%,AJ197&lt;7%,AF197&lt;&gt;"",V197&lt;&gt;""),"F",IF(AND(U197&gt;9.9,AJ197&gt;14.9%,SUM(AJ197-(1/U197))&lt;6%,AI197&lt;6%,AI197&gt;1%,AJ197&gt;14.9%),"F",IF(AND(U197&gt;9.9,MAX(W197:Z197)&gt;34.9%,AI197&gt;19%,AH197&gt;14.9%),"F",IF(AND(U197&gt;9.9,AG197&gt;99%,AI197&lt;0,AJ197&gt;15%,MAX(W197:Z197)&gt;4.9%,AF197&lt;&gt;""),"F",IF(AND(U197&gt;2.9,U197&lt;10,W197&gt;11.9%,AI197&gt;17.9%),"F",IF(AND(U197&lt;19.9,U197&gt;3,Z197&gt;26.9%,AC197&gt;11.9%,AC197&lt;&gt;""),"F",IF(AND(AC197&gt;11.9%,U197&gt;3,AJ197&gt;14.9%,AC197&lt;&gt;""),"F",IF(AND(AJ197&lt;10%,AI197&gt;22.9%,U197&gt;3,AC197&lt;&gt;""),"F",IF(AND(AC197&gt;44%,U197&gt;3,AC197&lt;&gt;""),"F","")))))))))))))</f>
        <v/>
      </c>
      <c r="T197" s="76">
        <v>8</v>
      </c>
      <c r="U197" s="65">
        <v>1.7003600000000001</v>
      </c>
      <c r="V197" s="66">
        <v>0.45999999999999985</v>
      </c>
      <c r="W197" s="67">
        <v>-4.6419593032083706E-2</v>
      </c>
      <c r="X197" s="67">
        <v>-4.6614028886990691E-2</v>
      </c>
      <c r="Y197" s="67">
        <v>-1.7647003466534656E-2</v>
      </c>
      <c r="Z197" s="68">
        <v>-2.1001831161585004E-2</v>
      </c>
      <c r="AA197" s="61" t="str">
        <f t="shared" ref="AA197:AA201" si="86">+IF(W197="","",IF(AND(MAX(W197:Z197)&gt;49%,AF197&gt;84%,AG197&gt;84%,AI197&gt;19%,AJ197&gt;12%),"F",IF(AND(U197&gt;9.9,MAX(W197:Z197)&gt;25.9%,AG197&gt;99%,AF197&lt;&gt;"",AJ197&gt;14%),"F",IF(AND(U197&gt;9.9,AJ197&gt;9%,SUM(AJ197-(1/U197))&lt;6%,AI197&lt;6%,AI197&gt;1%,AJ197&gt;9.9%),"F",""))))</f>
        <v/>
      </c>
      <c r="AB197" s="69" t="s">
        <v>62</v>
      </c>
      <c r="AC197" s="70" t="s">
        <v>62</v>
      </c>
      <c r="AD197" s="27"/>
      <c r="AE197" s="71">
        <v>8</v>
      </c>
      <c r="AF197" s="72">
        <v>0.31247201343909553</v>
      </c>
      <c r="AG197" s="72">
        <v>0.20637857012230582</v>
      </c>
      <c r="AH197" s="7" t="s">
        <v>62</v>
      </c>
      <c r="AI197" s="74">
        <v>-1.5773106159216455E-2</v>
      </c>
      <c r="AJ197" s="7">
        <v>2.8632939371903896E-2</v>
      </c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t="str">
        <f>+IF(ABS(BL197)+ABS(BM197)+ABS(BN197)+ABS(BO197)&gt;219%,"F","")</f>
        <v>F</v>
      </c>
      <c r="BD197" s="62" t="str">
        <f>+IF(BL197="","",IF(AND(MAX(BL197:BO197)&gt;49%,BU197&gt;84%,BV197&gt;84%,BX197&gt;19%,BY197&gt;12%,BU197&lt;&gt;""),"F",IF(AND(BJ197&gt;9.9,MAX(BL197:BO197)&gt;34.9%,BV197&gt;99%,BY197&gt;16.9%,BU197&lt;&gt;""),"F",IF(AND(BK197&gt;34%,BR197&gt;39%,BK197&lt;&gt;"",BR197&lt;&gt;"",BU197&lt;&gt;""),"F",IF(AND(BJ197&gt;4.9,BK197&gt;29%,BY197&lt;7%,BU197&lt;&gt;"",BK197&lt;&gt;""),"F",IF(AND(BJ197&gt;9.9,BY197&gt;14.9%,SUM(BY197-(1/BJ197))&lt;6%,BX197&lt;6%,BX197&gt;1%,BY197&gt;14.9%),"F",IF(AND(BJ197&gt;9.9,MAX(BL197:BO197)&gt;34.9%,BX197&gt;19%,BW197&gt;14.9%),"F",IF(AND(BJ197&gt;9.9,BV197&gt;99%,BX197&lt;0,BY197&gt;15%,MAX(BL197:BO197)&gt;4.9%,BU197&lt;&gt;""),"F",IF(AND(BJ197&gt;2.9,BJ197&lt;10,BL197&gt;39.9%,BX197&gt;27.9%),"F",IF(AND(BJ197&lt;19.9,BJ197&gt;3.9,BO197&gt;34.9%,BR197&gt;22.9%,BR197&lt;&gt;""),"F",IF(AND(BR197&gt;11.9%,BJ197&gt;3,BY197&gt;14.9%,BR197&lt;&gt;""),"F",IF(AND(BY197&lt;10%,BX197&gt;22.9%,BJ197&gt;3,BR197&lt;&gt;""),"F",IF(AND(BR197&gt;44%,BJ197&gt;3,BR197&lt;&gt;""),"F","")))))))))))))</f>
        <v/>
      </c>
      <c r="BE197" s="7"/>
      <c r="BF197" s="7"/>
      <c r="BG197" s="7"/>
      <c r="BI197" s="76">
        <v>4</v>
      </c>
      <c r="BJ197" s="65">
        <v>1.000135999576016</v>
      </c>
      <c r="BK197" s="66">
        <v>0.6</v>
      </c>
      <c r="BL197" s="67">
        <v>0.58755748275000141</v>
      </c>
      <c r="BM197" s="67">
        <v>0.57739761542031875</v>
      </c>
      <c r="BN197" s="67">
        <v>0.56898716352693313</v>
      </c>
      <c r="BO197" s="68">
        <v>0.61885026174338997</v>
      </c>
      <c r="BP197" s="27" t="str">
        <f t="shared" ref="BP197:BP201" si="87">+IF(BL197="","",IF(AND(MAX(BL197:BO197)&gt;49%,BU197&gt;84%,BV197&gt;84%,BX197&gt;19%,BY197&gt;12%),"F",IF(AND(BJ197&gt;9.9,MAX(BL197:BO197)&gt;25.9%,BV197&gt;99%,BU197&lt;&gt;"",BY197&gt;14%),"F",IF(AND(BJ197&gt;9.9,BY197&gt;9%,SUM(BY197-(1/BJ197))&lt;6%,BX197&lt;6%,BX197&gt;1%,BY197&gt;9.9%),"F",""))))</f>
        <v/>
      </c>
      <c r="BQ197" s="69" t="s">
        <v>62</v>
      </c>
      <c r="BR197" s="70">
        <v>4.9863098216456847E-2</v>
      </c>
      <c r="BS197" s="27"/>
      <c r="BT197" s="71">
        <v>4</v>
      </c>
      <c r="BU197" s="72">
        <v>0.67575371944637952</v>
      </c>
      <c r="BV197" s="72">
        <v>-0.15228993410563418</v>
      </c>
      <c r="BW197" s="7" t="s">
        <v>62</v>
      </c>
      <c r="BX197" s="74">
        <v>0.58486908227175916</v>
      </c>
      <c r="BY197" s="7">
        <v>-1.3451214026545135E-2</v>
      </c>
    </row>
    <row r="198" spans="14:78" x14ac:dyDescent="0.4">
      <c r="N198" t="str">
        <f>+IF(ABS(W198)+ABS(X198)+ABS(Y198)+ABS(Z198)&gt;219%,"F","")</f>
        <v>F</v>
      </c>
      <c r="O198" s="62" t="str">
        <f t="shared" si="85"/>
        <v>F</v>
      </c>
      <c r="T198" s="76">
        <v>3</v>
      </c>
      <c r="U198" s="65">
        <v>3.4000269993250201</v>
      </c>
      <c r="V198" s="77">
        <v>0.11999999999999973</v>
      </c>
      <c r="W198" s="78">
        <v>0.56220584104692639</v>
      </c>
      <c r="X198" s="78">
        <v>0.56251168700215981</v>
      </c>
      <c r="Y198" s="78">
        <v>0.55205499268697378</v>
      </c>
      <c r="Z198" s="79">
        <v>0.54887913089362095</v>
      </c>
      <c r="AA198" s="61" t="str">
        <f t="shared" si="86"/>
        <v/>
      </c>
      <c r="AB198" s="27"/>
      <c r="AC198" s="80">
        <v>1.3632556108538862E-2</v>
      </c>
      <c r="AD198" s="81" t="s">
        <v>560</v>
      </c>
      <c r="AE198" s="82" t="s">
        <v>62</v>
      </c>
      <c r="AF198" s="72">
        <v>0.61588969945434269</v>
      </c>
      <c r="AG198" s="72">
        <v>0.61831289077256169</v>
      </c>
      <c r="AH198" s="7">
        <v>-9.4960407239561562E-3</v>
      </c>
      <c r="AI198" s="84">
        <v>0.412227330729106</v>
      </c>
      <c r="AJ198" s="7">
        <v>8.5784660218672079E-2</v>
      </c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t="str">
        <f>+IF(ABS(BL198)+ABS(BM198)+ABS(BN198)+ABS(BO198)&gt;219%,"F","")</f>
        <v/>
      </c>
      <c r="BD198" s="62" t="str">
        <f>+IF(BL198="","",IF(AND(MAX(BL198:BO198)&gt;49%,BU198&gt;84%,BV198&gt;84%,BX198&gt;19%,BY198&gt;12%,BU198&lt;&gt;""),"F",IF(AND(BJ198&gt;9.9,MAX(BL198:BO198)&gt;34.9%,BV198&gt;99%,BY198&gt;16.9%,BU198&lt;&gt;""),"F",IF(AND(BK198&gt;34%,BR198&gt;39%,BK198&lt;&gt;"",BR198&lt;&gt;"",BU198&lt;&gt;""),"F",IF(AND(BJ198&gt;4.9,BK198&gt;29%,BY198&lt;7%,BU198&lt;&gt;"",BK198&lt;&gt;""),"F",IF(AND(BJ198&gt;9.9,BY198&gt;14.9%,SUM(BY198-(1/BJ198))&lt;6%,BX198&lt;6%,BX198&gt;1%,BY198&gt;14.9%),"F",IF(AND(BJ198&gt;9.9,MAX(BL198:BO198)&gt;34.9%,BX198&gt;19%,BW198&gt;14.9%),"F",IF(AND(BJ198&gt;9.9,BV198&gt;99%,BX198&lt;0,BY198&gt;15%,MAX(BL198:BO198)&gt;4.9%,BU198&lt;&gt;""),"F",IF(AND(BJ198&gt;2.9,BJ198&lt;10,BL198&gt;39.9%,BX198&gt;27.9%),"F",IF(AND(BJ198&lt;19.9,BJ198&gt;3.9,BO198&gt;34.9%,BR198&gt;22.9%,BR198&lt;&gt;""),"F",IF(AND(BR198&gt;11.9%,BJ198&gt;3,BY198&gt;14.9%,BR198&lt;&gt;""),"F",IF(AND(BY198&lt;10%,BX198&gt;22.9%,BJ198&gt;3,BR198&lt;&gt;""),"F",IF(AND(BR198&gt;44%,BJ198&gt;3,BR198&lt;&gt;""),"F","")))))))))))))</f>
        <v/>
      </c>
      <c r="BE198" s="7"/>
      <c r="BF198" s="7"/>
      <c r="BG198" s="7"/>
      <c r="BI198" s="76">
        <v>5</v>
      </c>
      <c r="BJ198" s="65">
        <v>15.500156998965052</v>
      </c>
      <c r="BK198" s="77" t="s">
        <v>62</v>
      </c>
      <c r="BL198" s="78">
        <v>4.7187419115120324E-2</v>
      </c>
      <c r="BM198" s="78">
        <v>7.8929338947968997E-2</v>
      </c>
      <c r="BN198" s="78">
        <v>9.943053688915271E-2</v>
      </c>
      <c r="BO198" s="79">
        <v>9.9036841161773692E-2</v>
      </c>
      <c r="BP198" s="27" t="str">
        <f t="shared" si="87"/>
        <v/>
      </c>
      <c r="BQ198" s="27"/>
      <c r="BR198" s="80" t="s">
        <v>62</v>
      </c>
      <c r="BS198" s="81" t="s">
        <v>62</v>
      </c>
      <c r="BT198" s="82" t="s">
        <v>62</v>
      </c>
      <c r="BU198" s="72">
        <v>0.6420866988353886</v>
      </c>
      <c r="BV198" s="72">
        <v>1.6066526296418904</v>
      </c>
      <c r="BW198" s="7">
        <v>0.10454005506957022</v>
      </c>
      <c r="BX198" s="84">
        <v>9.3598710353941683E-2</v>
      </c>
      <c r="BY198" s="7">
        <v>0.14190976254959897</v>
      </c>
    </row>
    <row r="199" spans="14:78" x14ac:dyDescent="0.4">
      <c r="N199" t="str">
        <f>+IF(ABS(W199)+ABS(X199)+ABS(Y199)+ABS(Z199)&gt;219%,"F","")</f>
        <v/>
      </c>
      <c r="O199" s="62" t="str">
        <f>+IF(W199="","",IF(AND(MAX(W199:Z199)&gt;49%,AF199&gt;84%,AG199&gt;84%,AI199&gt;19%,AJ199&gt;12%,AF199&lt;&gt;""),"F",IF(AND(U199&gt;9.9,MAX(W199:Z199)&gt;25.9%,AG199&gt;99%,AJ199&gt;14%,AF199&lt;&gt;""),"F",IF(AND(V199&gt;34%,AC199&gt;39%,V199&lt;&gt;"",AC199&lt;&gt;"",AF199&lt;&gt;""),"F",IF(AND(U199&gt;4.9,V199&gt;29%,AJ199&lt;7%,AF199&lt;&gt;"",V199&lt;&gt;""),"F",IF(AND(U199&gt;9.9,AJ199&gt;14.9%,SUM(AJ199-(1/U199))&lt;6%,AI199&lt;6%,AI199&gt;1%,AJ199&gt;14.9%),"F",IF(AND(U199&gt;9.9,MAX(W199:Z199)&gt;34.9%,AI199&gt;19%,AH199&gt;14.9%),"F",IF(AND(U199&gt;9.9,AG199&gt;99%,AI199&lt;0,AJ199&gt;15%,MAX(W199:Z199)&gt;4.9%,AF199&lt;&gt;""),"F",IF(AND(U199&gt;2.9,U199&lt;10,W199&gt;11.9%,AI199&gt;17.9%),"F",IF(AND(U199&lt;19.9,U199&gt;3,Z199&gt;26.9%,AC199&gt;11.9%,AC199&lt;&gt;""),"F",IF(AND(AC199&gt;11.9%,U199&gt;3,AJ199&gt;14.9%,AC199&lt;&gt;""),"F",IF(AND(AJ199&lt;10%,AI199&gt;22.9%,U199&gt;3,AC199&lt;&gt;""),"F",IF(AND(AC199&gt;44%,U199&gt;3,AC199&lt;&gt;""),"F","")))))))))))))</f>
        <v/>
      </c>
      <c r="T199" s="76">
        <v>1</v>
      </c>
      <c r="U199" s="65">
        <v>8.0002359998670016</v>
      </c>
      <c r="V199" s="77" t="s">
        <v>62</v>
      </c>
      <c r="W199" s="78">
        <v>0.20842033995176357</v>
      </c>
      <c r="X199" s="78">
        <v>0.20730878815567963</v>
      </c>
      <c r="Y199" s="78">
        <v>0.20775116529937679</v>
      </c>
      <c r="Z199" s="79">
        <v>0.22062937566808311</v>
      </c>
      <c r="AA199" s="61" t="str">
        <f t="shared" si="86"/>
        <v/>
      </c>
      <c r="AB199" s="27"/>
      <c r="AC199" s="80" t="s">
        <v>62</v>
      </c>
      <c r="AD199" s="85" t="s">
        <v>62</v>
      </c>
      <c r="AE199" s="82" t="s">
        <v>62</v>
      </c>
      <c r="AF199" s="72">
        <v>0.60751973736804443</v>
      </c>
      <c r="AG199" s="72">
        <v>0.74918215190224968</v>
      </c>
      <c r="AH199" s="7">
        <v>6.0921578064311283E-2</v>
      </c>
      <c r="AI199" s="84">
        <v>0.16570034000747993</v>
      </c>
      <c r="AJ199" s="7">
        <v>0.10394144663962429</v>
      </c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t="str">
        <f>+IF(ABS(BL199)+ABS(BM199)+ABS(BN199)+ABS(BO199)&gt;219%,"F","")</f>
        <v/>
      </c>
      <c r="BD199" s="62" t="str">
        <f t="shared" ref="BD199:BD209" si="88">+IF(BL199="","",IF(AND(MAX(BL199:BO199)&gt;49%,BU199&gt;84%,BV199&gt;84%,BX199&gt;19%,BY199&gt;12%,BU199&lt;&gt;""),"F",IF(AND(BJ199&gt;9.9,MAX(BL199:BO199)&gt;34.9%,BV199&gt;99%,BY199&gt;16.9%,BU199&lt;&gt;""),"F",IF(AND(BK199&gt;34%,BR199&gt;39%,BK199&lt;&gt;"",BR199&lt;&gt;"",BU199&lt;&gt;""),"F",IF(AND(BJ199&gt;4.9,BK199&gt;29%,BY199&lt;7%,BU199&lt;&gt;"",BK199&lt;&gt;""),"F",IF(AND(BJ199&gt;9.9,BY199&gt;14.9%,SUM(BY199-(1/BJ199))&lt;6%,BX199&lt;6%,BX199&gt;1%,BY199&gt;14.9%),"F",IF(AND(BJ199&gt;9.9,MAX(BL199:BO199)&gt;34.9%,BX199&gt;19%,BW199&gt;14.9%),"F",IF(AND(BJ199&gt;9.9,BV199&gt;99%,BX199&lt;0,BY199&gt;15%,MAX(BL199:BO199)&gt;4.9%,BU199&lt;&gt;""),"F",IF(AND(BJ199&gt;2.9,BJ199&lt;10,BL199&gt;39.9%,BX199&gt;27.9%),"F",IF(AND(BJ199&lt;19.9,BJ199&gt;3.9,BO199&gt;34.9%,BR199&gt;22.9%,BR199&lt;&gt;""),"F",IF(AND(BR199&gt;11.9%,BJ199&gt;3,BY199&gt;14.9%,BR199&lt;&gt;""),"F",IF(AND(BY199&lt;10%,BX199&gt;22.9%,BJ199&gt;3,BR199&lt;&gt;""),"F",IF(AND(BR199&gt;44%,BJ199&gt;3,BR199&lt;&gt;""),"F","")))))))))))))</f>
        <v/>
      </c>
      <c r="BE199" s="7"/>
      <c r="BF199" s="7"/>
      <c r="BG199" s="7"/>
      <c r="BI199" s="76">
        <v>7</v>
      </c>
      <c r="BJ199" s="65">
        <v>22.500510000000002</v>
      </c>
      <c r="BK199" s="77" t="s">
        <v>62</v>
      </c>
      <c r="BL199" s="78">
        <v>1.177698007569165E-2</v>
      </c>
      <c r="BM199" s="78">
        <v>1.0672456645118197E-2</v>
      </c>
      <c r="BN199" s="78">
        <v>1.0179966492224791E-2</v>
      </c>
      <c r="BO199" s="79">
        <v>-2.0374914167650769E-2</v>
      </c>
      <c r="BP199" s="27" t="str">
        <f t="shared" si="87"/>
        <v/>
      </c>
      <c r="BQ199" s="27"/>
      <c r="BR199" s="80" t="s">
        <v>62</v>
      </c>
      <c r="BS199" s="85" t="s">
        <v>62</v>
      </c>
      <c r="BT199" s="82" t="s">
        <v>62</v>
      </c>
      <c r="BU199" s="72">
        <v>0.10336775673489641</v>
      </c>
      <c r="BV199" s="72">
        <v>1.6259758976505365</v>
      </c>
      <c r="BW199" s="7">
        <v>0.12103666793688297</v>
      </c>
      <c r="BX199" s="84">
        <v>-1.9256123956429838E-2</v>
      </c>
      <c r="BY199" s="7">
        <v>0.14361651628354111</v>
      </c>
    </row>
    <row r="200" spans="14:78" x14ac:dyDescent="0.4">
      <c r="O200" s="62" t="str">
        <f t="shared" si="85"/>
        <v/>
      </c>
      <c r="T200" s="76">
        <v>5</v>
      </c>
      <c r="U200" s="65">
        <v>14.300303997615119</v>
      </c>
      <c r="V200" s="77" t="s">
        <v>62</v>
      </c>
      <c r="W200" s="78">
        <v>-8.8318304779428355E-2</v>
      </c>
      <c r="X200" s="78">
        <v>-8.8642916335212027E-2</v>
      </c>
      <c r="Y200" s="78">
        <v>-9.0928620911302924E-2</v>
      </c>
      <c r="Z200" s="79">
        <v>-9.5644643990076661E-2</v>
      </c>
      <c r="AA200" s="61" t="str">
        <f>+IF(W200="","",IF(AND(MAX(W200:Z200)&gt;49%,AF200&gt;84%,AG200&gt;84%,AI200&gt;19%,AJ200&gt;12%),"F",IF(AND(U200&gt;9.9,MAX(W200:Z200)&gt;25.9%,AG200&gt;99%,AF200&lt;&gt;"",AJ200&gt;14%),"F",IF(AND(U200&gt;9.9,AJ200&gt;9%,SUM(AJ200-(1/U200))&lt;6%,AI200&lt;6%,AI200&gt;1%,AJ200&gt;9.9%),"F",""))))</f>
        <v/>
      </c>
      <c r="AB200" s="27"/>
      <c r="AC200" s="80" t="s">
        <v>62</v>
      </c>
      <c r="AD200" s="85" t="s">
        <v>62</v>
      </c>
      <c r="AE200" s="82" t="s">
        <v>62</v>
      </c>
      <c r="AF200" s="72">
        <v>-0.73062013676241688</v>
      </c>
      <c r="AG200" s="72">
        <v>0.59320638265336756</v>
      </c>
      <c r="AH200" s="7">
        <v>5.0007895439198598E-2</v>
      </c>
      <c r="AI200" s="84">
        <v>-7.1832456494335922E-2</v>
      </c>
      <c r="AJ200" s="7">
        <v>8.2301386134589261E-2</v>
      </c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5"/>
      <c r="BD200" s="62" t="str">
        <f t="shared" si="88"/>
        <v/>
      </c>
      <c r="BE200" s="7"/>
      <c r="BF200" s="7"/>
      <c r="BG200" s="7"/>
      <c r="BI200" s="76">
        <v>8</v>
      </c>
      <c r="BJ200" s="65">
        <v>31.100630000000002</v>
      </c>
      <c r="BK200" s="77" t="s">
        <v>62</v>
      </c>
      <c r="BL200" s="78">
        <v>0.14506164407977012</v>
      </c>
      <c r="BM200" s="78">
        <v>0.14250141623910192</v>
      </c>
      <c r="BN200" s="78">
        <v>0.13626966424891837</v>
      </c>
      <c r="BO200" s="79">
        <v>0.16256948763407061</v>
      </c>
      <c r="BP200" s="27" t="str">
        <f>+IF(BL200="","",IF(AND(MAX(BL200:BO200)&gt;49%,BU200&gt;84%,BV200&gt;84%,BX200&gt;19%,BY200&gt;12%),"F",IF(AND(BJ200&gt;9.9,MAX(BL200:BO200)&gt;25.9%,BV200&gt;99%,BU200&lt;&gt;"",BY200&gt;14%),"F",IF(AND(BJ200&gt;9.9,BY200&gt;9%,SUM(BY200-(1/BJ200))&lt;6%,BX200&lt;6%,BX200&gt;1%,BY200&gt;9.9%),"F",""))))</f>
        <v/>
      </c>
      <c r="BQ200" s="27"/>
      <c r="BR200" s="80" t="s">
        <v>62</v>
      </c>
      <c r="BS200" s="85" t="s">
        <v>62</v>
      </c>
      <c r="BT200" s="82" t="s">
        <v>62</v>
      </c>
      <c r="BU200" s="72">
        <v>2.1326374192549276</v>
      </c>
      <c r="BV200" s="72">
        <v>2.156574605679114</v>
      </c>
      <c r="BW200" s="7">
        <v>6.1484209428976117E-2</v>
      </c>
      <c r="BX200" s="84">
        <v>0.15364276775139388</v>
      </c>
      <c r="BY200" s="7">
        <v>0.19048236349672654</v>
      </c>
    </row>
    <row r="201" spans="14:78" x14ac:dyDescent="0.4">
      <c r="O201" s="62" t="str">
        <f t="shared" si="85"/>
        <v/>
      </c>
      <c r="T201" s="76">
        <v>4</v>
      </c>
      <c r="U201" s="65">
        <v>14.700374999216029</v>
      </c>
      <c r="V201" s="77" t="s">
        <v>62</v>
      </c>
      <c r="W201" s="78">
        <v>0.14703106596726437</v>
      </c>
      <c r="X201" s="78">
        <v>0.14853407823917852</v>
      </c>
      <c r="Y201" s="78">
        <v>0.14746528552892346</v>
      </c>
      <c r="Z201" s="79">
        <v>0.14940502724258806</v>
      </c>
      <c r="AA201" s="61" t="str">
        <f t="shared" si="86"/>
        <v/>
      </c>
      <c r="AB201" s="27"/>
      <c r="AC201" s="80" t="s">
        <v>62</v>
      </c>
      <c r="AD201" s="85" t="s">
        <v>62</v>
      </c>
      <c r="AE201" s="82" t="s">
        <v>62</v>
      </c>
      <c r="AF201" s="72">
        <v>0.81995682660529146</v>
      </c>
      <c r="AG201" s="72">
        <v>1.2137379323229174</v>
      </c>
      <c r="AH201" s="7">
        <v>3.895415930462108E-2</v>
      </c>
      <c r="AI201" s="84">
        <v>0.11220837541673281</v>
      </c>
      <c r="AJ201" s="7">
        <v>0.16839386283656554</v>
      </c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5"/>
      <c r="BD201" s="62" t="str">
        <f t="shared" si="88"/>
        <v/>
      </c>
      <c r="BE201" s="7"/>
      <c r="BF201" s="7"/>
      <c r="BG201" s="7"/>
      <c r="BI201" s="76">
        <v>3</v>
      </c>
      <c r="BJ201" s="65">
        <v>41.000078997765065</v>
      </c>
      <c r="BK201" s="77" t="s">
        <v>62</v>
      </c>
      <c r="BL201" s="78">
        <v>-1.7750966851576743E-2</v>
      </c>
      <c r="BM201" s="78">
        <v>-3.5226376042491077E-2</v>
      </c>
      <c r="BN201" s="78">
        <v>-3.7038878982970459E-2</v>
      </c>
      <c r="BO201" s="79">
        <v>-6.1768161261531264E-2</v>
      </c>
      <c r="BP201" s="27" t="str">
        <f t="shared" si="87"/>
        <v/>
      </c>
      <c r="BQ201" s="27"/>
      <c r="BR201" s="80" t="s">
        <v>62</v>
      </c>
      <c r="BS201" s="85" t="s">
        <v>62</v>
      </c>
      <c r="BT201" s="82" t="s">
        <v>62</v>
      </c>
      <c r="BU201" s="72">
        <v>-0.88136755181099569</v>
      </c>
      <c r="BV201" s="72">
        <v>0.60824779827995945</v>
      </c>
      <c r="BW201" s="7">
        <v>2.8767613083088762E-2</v>
      </c>
      <c r="BX201" s="84">
        <v>-5.8376460387805085E-2</v>
      </c>
      <c r="BY201" s="7">
        <v>5.3724307938589448E-2</v>
      </c>
    </row>
    <row r="202" spans="14:78" x14ac:dyDescent="0.4">
      <c r="O202" s="62" t="str">
        <f t="shared" si="85"/>
        <v/>
      </c>
      <c r="T202" s="76">
        <v>7</v>
      </c>
      <c r="U202" s="65">
        <v>20.000999999999998</v>
      </c>
      <c r="V202" s="77" t="s">
        <v>62</v>
      </c>
      <c r="W202" s="78">
        <v>5.4939201768890174E-2</v>
      </c>
      <c r="X202" s="78">
        <v>5.5474586968238086E-2</v>
      </c>
      <c r="Y202" s="78">
        <v>4.8515352520304263E-2</v>
      </c>
      <c r="Z202" s="79">
        <v>4.7929751507063786E-2</v>
      </c>
      <c r="AA202" s="61" t="str">
        <f>+IF(W202="","",IF(AND(MAX(W202:Z202)&gt;49%,AF202&gt;84%,AG202&gt;84%,AI202&gt;19%,AJ202&gt;12%),"F",IF(AND(U202&gt;9.9,MAX(W202:Z202)&gt;25.9%,AG202&gt;99%,AF202&lt;&gt;"",AJ202&gt;14%),"F",IF(AND(U202&gt;9.9,AJ202&gt;9%,SUM(AJ202-(1/U202))&lt;6%,AI202&lt;6%,AI202&gt;1%,AJ202&gt;9.9%),"F",""))))</f>
        <v/>
      </c>
      <c r="AB202" s="27"/>
      <c r="AC202" s="80" t="s">
        <v>62</v>
      </c>
      <c r="AD202" s="85" t="s">
        <v>62</v>
      </c>
      <c r="AE202" s="82" t="s">
        <v>62</v>
      </c>
      <c r="AF202" s="72">
        <v>0.12096417360634126</v>
      </c>
      <c r="AG202" s="72">
        <v>0.79293784153572111</v>
      </c>
      <c r="AH202" s="7">
        <v>2.6573368432500521E-2</v>
      </c>
      <c r="AI202" s="84">
        <v>3.5996911549722538E-2</v>
      </c>
      <c r="AJ202" s="7">
        <v>0.11001210604824678</v>
      </c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5"/>
      <c r="BD202" s="62" t="str">
        <f t="shared" si="88"/>
        <v/>
      </c>
      <c r="BE202" s="7"/>
      <c r="BF202" s="7"/>
      <c r="BG202" s="7"/>
      <c r="BI202" s="76">
        <v>9</v>
      </c>
      <c r="BJ202" s="65">
        <v>47.200630000000004</v>
      </c>
      <c r="BK202" s="77" t="s">
        <v>62</v>
      </c>
      <c r="BL202" s="78">
        <v>0.11308841206469641</v>
      </c>
      <c r="BM202" s="78">
        <v>0.1193292286316139</v>
      </c>
      <c r="BN202" s="78">
        <v>0.11470259181367702</v>
      </c>
      <c r="BO202" s="79">
        <v>0.12661776470414601</v>
      </c>
      <c r="BP202" s="27" t="str">
        <f>+IF(BL202="","",IF(AND(MAX(BL202:BO202)&gt;49%,BU202&gt;84%,BV202&gt;84%,BX202&gt;19%,BY202&gt;12%),"F",IF(AND(BJ202&gt;9.9,MAX(BL202:BO202)&gt;25.9%,BV202&gt;99%,BU202&lt;&gt;"",BY202&gt;14%),"F",IF(AND(BJ202&gt;9.9,BY202&gt;9%,SUM(BY202-(1/BJ202))&lt;6%,BX202&lt;6%,BX202&gt;1%,BY202&gt;9.9%),"F",""))))</f>
        <v/>
      </c>
      <c r="BQ202" s="27"/>
      <c r="BR202" s="80" t="s">
        <v>62</v>
      </c>
      <c r="BS202" s="85" t="s">
        <v>62</v>
      </c>
      <c r="BT202" s="82" t="s">
        <v>62</v>
      </c>
      <c r="BU202" s="72">
        <v>1.0024852081118132</v>
      </c>
      <c r="BV202" s="72">
        <v>1.5174761261781351</v>
      </c>
      <c r="BW202" s="7">
        <v>7.2249135964729622E-2</v>
      </c>
      <c r="BX202" s="84">
        <v>0.11966516041084377</v>
      </c>
      <c r="BY202" s="7">
        <v>0.13403312748980656</v>
      </c>
    </row>
    <row r="203" spans="14:78" x14ac:dyDescent="0.4">
      <c r="O203" s="62" t="str">
        <f t="shared" si="85"/>
        <v/>
      </c>
      <c r="T203" s="76">
        <v>6</v>
      </c>
      <c r="U203" s="65">
        <v>29.400338996892181</v>
      </c>
      <c r="V203" s="77" t="s">
        <v>62</v>
      </c>
      <c r="W203" s="78">
        <v>5.179802390854687E-3</v>
      </c>
      <c r="X203" s="78">
        <v>4.4165105576677958E-3</v>
      </c>
      <c r="Y203" s="78">
        <v>5.74258932930831E-3</v>
      </c>
      <c r="Z203" s="79">
        <v>4.6670555091201877E-3</v>
      </c>
      <c r="AA203" s="61" t="str">
        <f t="shared" ref="AA203:AA209" si="89">+IF(W203="","",IF(AND(MAX(W203:Z203)&gt;49%,AF203&gt;84%,AG203&gt;84%,AI203&gt;19%,AJ203&gt;12%),"F",IF(AND(U203&gt;9.9,MAX(W203:Z203)&gt;25.9%,AG203&gt;99%,AF203&lt;&gt;"",AJ203&gt;14%),"F",IF(AND(U203&gt;9.9,AJ203&gt;9%,SUM(AJ203-(1/U203))&lt;6%,AI203&lt;6%,AI203&gt;1%,AJ203&gt;9.9%),"F",""))))</f>
        <v/>
      </c>
      <c r="AB203" s="27"/>
      <c r="AC203" s="80" t="s">
        <v>62</v>
      </c>
      <c r="AD203" s="85" t="s">
        <v>62</v>
      </c>
      <c r="AE203" s="82" t="s">
        <v>62</v>
      </c>
      <c r="AF203" s="72">
        <v>8.4146894935065136E-2</v>
      </c>
      <c r="AG203" s="72">
        <v>1.0549096203057491</v>
      </c>
      <c r="AH203" s="7">
        <v>1.94720063409448E-2</v>
      </c>
      <c r="AI203" s="84">
        <v>3.5051211215790523E-3</v>
      </c>
      <c r="AJ203" s="7">
        <v>0.14635804087193857</v>
      </c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5"/>
      <c r="BD203" s="62" t="str">
        <f t="shared" si="88"/>
        <v/>
      </c>
      <c r="BE203" s="7"/>
      <c r="BF203" s="7"/>
      <c r="BG203" s="7"/>
      <c r="BI203" s="76">
        <v>6</v>
      </c>
      <c r="BJ203" s="65">
        <v>53.300339996832179</v>
      </c>
      <c r="BK203" s="77" t="s">
        <v>62</v>
      </c>
      <c r="BL203" s="78">
        <v>6.2863521035495529E-2</v>
      </c>
      <c r="BM203" s="78">
        <v>-4.3782726847468929E-2</v>
      </c>
      <c r="BN203" s="78">
        <v>-4.253058778949894E-2</v>
      </c>
      <c r="BO203" s="79">
        <v>-3.5496861106651539E-2</v>
      </c>
      <c r="BP203" s="27" t="str">
        <f t="shared" ref="BP203:BP209" si="90">+IF(BL203="","",IF(AND(MAX(BL203:BO203)&gt;49%,BU203&gt;84%,BV203&gt;84%,BX203&gt;19%,BY203&gt;12%),"F",IF(AND(BJ203&gt;9.9,MAX(BL203:BO203)&gt;25.9%,BV203&gt;99%,BU203&lt;&gt;"",BY203&gt;14%),"F",IF(AND(BJ203&gt;9.9,BY203&gt;9%,SUM(BY203-(1/BJ203))&lt;6%,BX203&lt;6%,BX203&gt;1%,BY203&gt;9.9%),"F",""))))</f>
        <v/>
      </c>
      <c r="BQ203" s="27"/>
      <c r="BR203" s="80" t="s">
        <v>62</v>
      </c>
      <c r="BS203" s="85" t="s">
        <v>62</v>
      </c>
      <c r="BT203" s="82" t="s">
        <v>62</v>
      </c>
      <c r="BU203" s="72">
        <v>-0.87312859247768304</v>
      </c>
      <c r="BV203" s="72">
        <v>0.81207999420412325</v>
      </c>
      <c r="BW203" s="7">
        <v>3.4931711317034389E-2</v>
      </c>
      <c r="BX203" s="84">
        <v>-3.3547722062019697E-2</v>
      </c>
      <c r="BY203" s="7">
        <v>7.1728061824087863E-2</v>
      </c>
    </row>
    <row r="204" spans="14:78" x14ac:dyDescent="0.4">
      <c r="O204" s="62" t="str">
        <f t="shared" si="85"/>
        <v/>
      </c>
      <c r="T204" s="76">
        <v>2</v>
      </c>
      <c r="U204" s="65">
        <v>34.80043699953201</v>
      </c>
      <c r="V204" s="77" t="s">
        <v>62</v>
      </c>
      <c r="W204" s="78">
        <v>0.15696164668581272</v>
      </c>
      <c r="X204" s="78">
        <v>0.15701129429927874</v>
      </c>
      <c r="Y204" s="78">
        <v>0.14704623901295094</v>
      </c>
      <c r="Z204" s="79">
        <v>0.14513613433118563</v>
      </c>
      <c r="AA204" s="61" t="str">
        <f t="shared" si="89"/>
        <v/>
      </c>
      <c r="AB204" s="14"/>
      <c r="AC204" s="80" t="s">
        <v>62</v>
      </c>
      <c r="AD204" s="85" t="s">
        <v>62</v>
      </c>
      <c r="AE204" s="82" t="s">
        <v>62</v>
      </c>
      <c r="AF204" s="72" t="s">
        <v>62</v>
      </c>
      <c r="AG204" s="72">
        <v>1.1782080194945745</v>
      </c>
      <c r="AH204" s="7">
        <v>3.2706758219864379E-2</v>
      </c>
      <c r="AI204" s="84">
        <v>0.10900228826386402</v>
      </c>
      <c r="AJ204" s="7">
        <v>0.16346444676734831</v>
      </c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5"/>
      <c r="BD204" s="62" t="str">
        <f t="shared" si="88"/>
        <v/>
      </c>
      <c r="BE204" s="7"/>
      <c r="BF204" s="7"/>
      <c r="BG204" s="7"/>
      <c r="BI204" s="76">
        <v>2</v>
      </c>
      <c r="BJ204" s="65">
        <v>60.300583999392011</v>
      </c>
      <c r="BK204" s="77" t="s">
        <v>62</v>
      </c>
      <c r="BL204" s="78">
        <v>0.15372572611588289</v>
      </c>
      <c r="BM204" s="78">
        <v>0.10491636374014035</v>
      </c>
      <c r="BN204" s="78">
        <v>0.10787929959819528</v>
      </c>
      <c r="BO204" s="79">
        <v>0.1105655812924534</v>
      </c>
      <c r="BP204" s="27" t="str">
        <f t="shared" si="90"/>
        <v/>
      </c>
      <c r="BQ204" s="14"/>
      <c r="BR204" s="80" t="s">
        <v>62</v>
      </c>
      <c r="BS204" s="85" t="s">
        <v>62</v>
      </c>
      <c r="BT204" s="82" t="s">
        <v>62</v>
      </c>
      <c r="BU204" s="72">
        <v>1.4454174964699231</v>
      </c>
      <c r="BV204" s="72">
        <v>1.7126901839800834</v>
      </c>
      <c r="BW204" s="7">
        <v>3.6732500201140654E-2</v>
      </c>
      <c r="BX204" s="84">
        <v>0.10449440528503018</v>
      </c>
      <c r="BY204" s="7">
        <v>0.15127567269087649</v>
      </c>
    </row>
    <row r="205" spans="14:78" x14ac:dyDescent="0.4">
      <c r="O205" s="62" t="str">
        <f t="shared" si="85"/>
        <v/>
      </c>
      <c r="T205" s="76" t="s">
        <v>62</v>
      </c>
      <c r="U205" s="65" t="s">
        <v>62</v>
      </c>
      <c r="V205" s="77" t="s">
        <v>62</v>
      </c>
      <c r="W205" s="78" t="s">
        <v>62</v>
      </c>
      <c r="X205" s="78" t="s">
        <v>62</v>
      </c>
      <c r="Y205" s="78" t="s">
        <v>62</v>
      </c>
      <c r="Z205" s="79" t="s">
        <v>62</v>
      </c>
      <c r="AA205" s="61" t="str">
        <f t="shared" si="89"/>
        <v/>
      </c>
      <c r="AB205" s="27"/>
      <c r="AC205" s="80" t="s">
        <v>62</v>
      </c>
      <c r="AD205" s="85" t="s">
        <v>62</v>
      </c>
      <c r="AE205" s="82" t="s">
        <v>62</v>
      </c>
      <c r="AF205" s="72" t="s">
        <v>62</v>
      </c>
      <c r="AG205" s="72" t="s">
        <v>62</v>
      </c>
      <c r="AH205" s="7" t="s">
        <v>62</v>
      </c>
      <c r="AI205" s="84" t="s">
        <v>62</v>
      </c>
      <c r="AJ205" s="7" t="s">
        <v>62</v>
      </c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5"/>
      <c r="BD205" s="62" t="e">
        <f t="shared" si="88"/>
        <v>#VALUE!</v>
      </c>
      <c r="BE205" s="7"/>
      <c r="BF205" s="7"/>
      <c r="BG205" s="7"/>
      <c r="BI205" s="76">
        <v>1</v>
      </c>
      <c r="BJ205" s="65">
        <v>83.801793999086996</v>
      </c>
      <c r="BK205" s="77" t="s">
        <v>62</v>
      </c>
      <c r="BL205" s="78">
        <v>-0.10351021838508175</v>
      </c>
      <c r="BM205" s="78">
        <v>4.5262683265697622E-2</v>
      </c>
      <c r="BN205" s="78">
        <v>4.2120244203368178E-2</v>
      </c>
      <c r="BO205" s="79" t="s">
        <v>62</v>
      </c>
      <c r="BP205" s="27" t="e">
        <f t="shared" si="90"/>
        <v>#VALUE!</v>
      </c>
      <c r="BQ205" s="27"/>
      <c r="BR205" s="80" t="s">
        <v>62</v>
      </c>
      <c r="BS205" s="85" t="s">
        <v>62</v>
      </c>
      <c r="BT205" s="82" t="s">
        <v>62</v>
      </c>
      <c r="BU205" s="72" t="s">
        <v>62</v>
      </c>
      <c r="BV205" s="72" t="s">
        <v>62</v>
      </c>
      <c r="BW205" s="7" t="s">
        <v>62</v>
      </c>
      <c r="BX205" s="84" t="s">
        <v>62</v>
      </c>
      <c r="BY205" s="7" t="s">
        <v>62</v>
      </c>
    </row>
    <row r="206" spans="14:78" x14ac:dyDescent="0.4">
      <c r="O206" s="62" t="str">
        <f t="shared" si="85"/>
        <v/>
      </c>
      <c r="T206" s="76" t="s">
        <v>62</v>
      </c>
      <c r="U206" s="65" t="s">
        <v>62</v>
      </c>
      <c r="V206" s="77" t="s">
        <v>62</v>
      </c>
      <c r="W206" s="78" t="s">
        <v>62</v>
      </c>
      <c r="X206" s="78" t="s">
        <v>62</v>
      </c>
      <c r="Y206" s="78" t="s">
        <v>62</v>
      </c>
      <c r="Z206" s="79" t="s">
        <v>62</v>
      </c>
      <c r="AA206" s="61" t="str">
        <f t="shared" si="89"/>
        <v/>
      </c>
      <c r="AB206" s="89"/>
      <c r="AC206" s="80" t="s">
        <v>62</v>
      </c>
      <c r="AD206" s="85" t="s">
        <v>62</v>
      </c>
      <c r="AE206" s="82" t="s">
        <v>62</v>
      </c>
      <c r="AF206" s="72" t="s">
        <v>62</v>
      </c>
      <c r="AG206" s="72" t="s">
        <v>62</v>
      </c>
      <c r="AH206" s="7" t="s">
        <v>62</v>
      </c>
      <c r="AI206" s="84" t="s">
        <v>62</v>
      </c>
      <c r="AJ206" s="7" t="s">
        <v>62</v>
      </c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5"/>
      <c r="BD206" s="62" t="str">
        <f t="shared" si="88"/>
        <v/>
      </c>
      <c r="BE206" s="7"/>
      <c r="BF206" s="7"/>
      <c r="BG206" s="7"/>
      <c r="BI206" s="76" t="s">
        <v>62</v>
      </c>
      <c r="BJ206" s="65" t="s">
        <v>62</v>
      </c>
      <c r="BK206" s="77" t="s">
        <v>62</v>
      </c>
      <c r="BL206" s="78" t="s">
        <v>62</v>
      </c>
      <c r="BM206" s="78" t="s">
        <v>62</v>
      </c>
      <c r="BN206" s="78" t="s">
        <v>62</v>
      </c>
      <c r="BO206" s="79" t="s">
        <v>62</v>
      </c>
      <c r="BP206" s="27" t="str">
        <f t="shared" si="90"/>
        <v/>
      </c>
      <c r="BQ206" s="89"/>
      <c r="BR206" s="80" t="s">
        <v>62</v>
      </c>
      <c r="BS206" s="85" t="s">
        <v>62</v>
      </c>
      <c r="BT206" s="82" t="s">
        <v>62</v>
      </c>
      <c r="BU206" s="72" t="s">
        <v>62</v>
      </c>
      <c r="BV206" s="72" t="s">
        <v>62</v>
      </c>
      <c r="BW206" s="7" t="s">
        <v>62</v>
      </c>
      <c r="BX206" s="84" t="s">
        <v>62</v>
      </c>
      <c r="BY206" s="7" t="s">
        <v>62</v>
      </c>
    </row>
    <row r="207" spans="14:78" x14ac:dyDescent="0.4">
      <c r="O207" s="62" t="str">
        <f t="shared" si="85"/>
        <v/>
      </c>
      <c r="T207" s="76" t="s">
        <v>62</v>
      </c>
      <c r="U207" s="65" t="s">
        <v>62</v>
      </c>
      <c r="V207" s="77" t="s">
        <v>62</v>
      </c>
      <c r="W207" s="78" t="s">
        <v>62</v>
      </c>
      <c r="X207" s="78" t="s">
        <v>62</v>
      </c>
      <c r="Y207" s="78" t="s">
        <v>62</v>
      </c>
      <c r="Z207" s="79" t="s">
        <v>62</v>
      </c>
      <c r="AA207" s="61" t="str">
        <f t="shared" si="89"/>
        <v/>
      </c>
      <c r="AB207" s="89"/>
      <c r="AC207" s="80" t="s">
        <v>62</v>
      </c>
      <c r="AD207" s="85" t="s">
        <v>62</v>
      </c>
      <c r="AE207" s="82" t="s">
        <v>62</v>
      </c>
      <c r="AF207" s="72" t="s">
        <v>62</v>
      </c>
      <c r="AG207" s="72" t="s">
        <v>62</v>
      </c>
      <c r="AH207" s="7" t="s">
        <v>62</v>
      </c>
      <c r="AI207" s="84" t="s">
        <v>62</v>
      </c>
      <c r="AJ207" s="7" t="s">
        <v>62</v>
      </c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5"/>
      <c r="BD207" s="62" t="str">
        <f t="shared" si="88"/>
        <v/>
      </c>
      <c r="BE207" s="7"/>
      <c r="BF207" s="7"/>
      <c r="BG207" s="7"/>
      <c r="BI207" s="76" t="s">
        <v>62</v>
      </c>
      <c r="BJ207" s="65" t="s">
        <v>62</v>
      </c>
      <c r="BK207" s="77" t="s">
        <v>62</v>
      </c>
      <c r="BL207" s="78" t="s">
        <v>62</v>
      </c>
      <c r="BM207" s="78" t="s">
        <v>62</v>
      </c>
      <c r="BN207" s="78" t="s">
        <v>62</v>
      </c>
      <c r="BO207" s="79" t="s">
        <v>62</v>
      </c>
      <c r="BP207" s="27" t="str">
        <f t="shared" si="90"/>
        <v/>
      </c>
      <c r="BQ207" s="89"/>
      <c r="BR207" s="80" t="s">
        <v>62</v>
      </c>
      <c r="BS207" s="85" t="s">
        <v>62</v>
      </c>
      <c r="BT207" s="82" t="s">
        <v>62</v>
      </c>
      <c r="BU207" s="72" t="s">
        <v>62</v>
      </c>
      <c r="BV207" s="72" t="s">
        <v>62</v>
      </c>
      <c r="BW207" s="7" t="s">
        <v>62</v>
      </c>
      <c r="BX207" s="84" t="s">
        <v>62</v>
      </c>
      <c r="BY207" s="7" t="s">
        <v>62</v>
      </c>
    </row>
    <row r="208" spans="14:78" x14ac:dyDescent="0.4">
      <c r="O208" s="62" t="str">
        <f t="shared" si="85"/>
        <v/>
      </c>
      <c r="T208" s="76" t="s">
        <v>62</v>
      </c>
      <c r="U208" s="65" t="s">
        <v>62</v>
      </c>
      <c r="V208" s="77" t="s">
        <v>62</v>
      </c>
      <c r="W208" s="78" t="s">
        <v>62</v>
      </c>
      <c r="X208" s="78" t="s">
        <v>62</v>
      </c>
      <c r="Y208" s="78" t="s">
        <v>62</v>
      </c>
      <c r="Z208" s="79" t="s">
        <v>62</v>
      </c>
      <c r="AA208" s="61" t="str">
        <f t="shared" si="89"/>
        <v/>
      </c>
      <c r="AB208" s="27"/>
      <c r="AC208" s="80" t="s">
        <v>62</v>
      </c>
      <c r="AD208" s="85" t="s">
        <v>62</v>
      </c>
      <c r="AE208" s="82" t="s">
        <v>62</v>
      </c>
      <c r="AF208" s="72" t="s">
        <v>62</v>
      </c>
      <c r="AG208" s="72" t="s">
        <v>62</v>
      </c>
      <c r="AH208" s="7" t="s">
        <v>62</v>
      </c>
      <c r="AI208" s="84" t="s">
        <v>62</v>
      </c>
      <c r="AJ208" s="7" t="s">
        <v>62</v>
      </c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5"/>
      <c r="BD208" s="62" t="str">
        <f t="shared" si="88"/>
        <v/>
      </c>
      <c r="BE208" s="7"/>
      <c r="BF208" s="7"/>
      <c r="BG208" s="7"/>
      <c r="BI208" s="76" t="s">
        <v>62</v>
      </c>
      <c r="BJ208" s="65" t="s">
        <v>62</v>
      </c>
      <c r="BK208" s="77" t="s">
        <v>62</v>
      </c>
      <c r="BL208" s="78" t="s">
        <v>62</v>
      </c>
      <c r="BM208" s="78" t="s">
        <v>62</v>
      </c>
      <c r="BN208" s="78" t="s">
        <v>62</v>
      </c>
      <c r="BO208" s="79" t="s">
        <v>62</v>
      </c>
      <c r="BP208" s="27" t="str">
        <f t="shared" si="90"/>
        <v/>
      </c>
      <c r="BQ208" s="27"/>
      <c r="BR208" s="80" t="s">
        <v>62</v>
      </c>
      <c r="BS208" s="85" t="s">
        <v>62</v>
      </c>
      <c r="BT208" s="82" t="s">
        <v>62</v>
      </c>
      <c r="BU208" s="72" t="s">
        <v>62</v>
      </c>
      <c r="BV208" s="72" t="s">
        <v>62</v>
      </c>
      <c r="BW208" s="7" t="s">
        <v>62</v>
      </c>
      <c r="BX208" s="84" t="s">
        <v>62</v>
      </c>
      <c r="BY208" s="7" t="s">
        <v>62</v>
      </c>
    </row>
    <row r="209" spans="14:77" ht="19.5" thickBot="1" x14ac:dyDescent="0.45">
      <c r="O209" s="62" t="str">
        <f t="shared" si="85"/>
        <v/>
      </c>
      <c r="T209" s="76" t="s">
        <v>62</v>
      </c>
      <c r="U209" s="90" t="s">
        <v>62</v>
      </c>
      <c r="V209" s="91" t="s">
        <v>62</v>
      </c>
      <c r="W209" s="92" t="s">
        <v>62</v>
      </c>
      <c r="X209" s="92" t="s">
        <v>62</v>
      </c>
      <c r="Y209" s="92" t="s">
        <v>62</v>
      </c>
      <c r="Z209" s="93" t="s">
        <v>62</v>
      </c>
      <c r="AA209" s="61" t="str">
        <f t="shared" si="89"/>
        <v/>
      </c>
      <c r="AB209" s="27"/>
      <c r="AC209" s="94" t="s">
        <v>62</v>
      </c>
      <c r="AD209" s="95" t="s">
        <v>62</v>
      </c>
      <c r="AE209" s="96" t="s">
        <v>62</v>
      </c>
      <c r="AF209" s="72"/>
      <c r="AG209" s="72"/>
      <c r="AH209" s="27"/>
      <c r="AI209" s="98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75"/>
      <c r="BD209" s="62" t="str">
        <f t="shared" si="88"/>
        <v/>
      </c>
      <c r="BE209" s="27"/>
      <c r="BF209" s="27"/>
      <c r="BG209" s="27"/>
      <c r="BI209" s="76" t="s">
        <v>62</v>
      </c>
      <c r="BJ209" s="90" t="s">
        <v>62</v>
      </c>
      <c r="BK209" s="91" t="s">
        <v>62</v>
      </c>
      <c r="BL209" s="92" t="s">
        <v>62</v>
      </c>
      <c r="BM209" s="92" t="s">
        <v>62</v>
      </c>
      <c r="BN209" s="92" t="s">
        <v>62</v>
      </c>
      <c r="BO209" s="93" t="s">
        <v>62</v>
      </c>
      <c r="BP209" s="27" t="str">
        <f t="shared" si="90"/>
        <v/>
      </c>
      <c r="BQ209" s="27"/>
      <c r="BR209" s="94" t="s">
        <v>62</v>
      </c>
      <c r="BS209" s="95" t="s">
        <v>62</v>
      </c>
      <c r="BT209" s="96" t="s">
        <v>62</v>
      </c>
      <c r="BU209" s="72"/>
      <c r="BV209" s="72"/>
      <c r="BW209" s="27"/>
      <c r="BX209" s="98"/>
      <c r="BY209" s="27"/>
    </row>
    <row r="210" spans="14:77" ht="19.5" thickBot="1" x14ac:dyDescent="0.45"/>
    <row r="211" spans="14:77" ht="19.5" thickBot="1" x14ac:dyDescent="0.45">
      <c r="T211" s="56" t="s">
        <v>62</v>
      </c>
      <c r="U211" s="57" t="s">
        <v>62</v>
      </c>
      <c r="V211" s="58" t="s">
        <v>541</v>
      </c>
      <c r="W211" s="59" t="s">
        <v>542</v>
      </c>
      <c r="X211" s="59" t="s">
        <v>543</v>
      </c>
      <c r="Y211" s="59" t="s">
        <v>544</v>
      </c>
      <c r="Z211" s="60" t="s">
        <v>545</v>
      </c>
      <c r="AA211" s="61"/>
      <c r="AB211" s="27"/>
      <c r="AC211" s="27"/>
      <c r="AD211" s="27"/>
      <c r="AE211" s="27"/>
      <c r="AF211" s="27" t="s">
        <v>331</v>
      </c>
      <c r="AG211" s="27"/>
      <c r="AH211" s="27" t="s">
        <v>565</v>
      </c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I211" s="56" t="s">
        <v>62</v>
      </c>
      <c r="BJ211" s="57" t="s">
        <v>62</v>
      </c>
      <c r="BK211" s="58" t="s">
        <v>541</v>
      </c>
      <c r="BL211" s="59" t="s">
        <v>542</v>
      </c>
      <c r="BM211" s="59" t="s">
        <v>543</v>
      </c>
      <c r="BN211" s="59" t="s">
        <v>544</v>
      </c>
      <c r="BO211" s="60" t="s">
        <v>545</v>
      </c>
      <c r="BP211" s="27"/>
      <c r="BQ211" s="27"/>
      <c r="BR211" s="27"/>
      <c r="BS211" s="27"/>
      <c r="BT211" s="27"/>
      <c r="BU211" s="27" t="s">
        <v>309</v>
      </c>
      <c r="BV211" s="27"/>
      <c r="BW211" t="s">
        <v>446</v>
      </c>
      <c r="BX211" s="27"/>
    </row>
    <row r="212" spans="14:77" ht="19.5" thickBot="1" x14ac:dyDescent="0.45">
      <c r="N212" t="str">
        <f>+IF(ABS(W212)+ABS(X212)+ABS(Y212)+ABS(Z212)&gt;219%,"F","")</f>
        <v/>
      </c>
      <c r="O212" s="62" t="str">
        <f>+IF(W212="","",IF(AND(MAX(W212:Z212)&gt;49%,AF212&gt;84%,AG212&gt;84%,AI212&gt;19%,AJ212&gt;12%,AF212&lt;&gt;""),"F",IF(AND(U212&gt;9.9,MAX(W212:Z212)&gt;25.9%,AG212&gt;99%,AJ212&gt;14%,AF212&lt;&gt;""),"F",IF(AND(V212&gt;34%,AC212&gt;39%,V212&lt;&gt;"",AC212&lt;&gt;"",AF212&lt;&gt;""),"F",IF(AND(U212&gt;4.9,V212&gt;29%,AJ212&lt;7%,AF212&lt;&gt;"",V212&lt;&gt;""),"F",IF(AND(U212&gt;9.9,AJ212&gt;14.9%,SUM(AJ212-(1/U212))&lt;6%,AI212&lt;6%,AI212&gt;1%,AJ212&gt;14.9%),"F",IF(AND(U212&gt;9.9,MAX(W212:Z212)&gt;34.9%,AI212&gt;19%,AH212&gt;14.9%),"F",IF(AND(U212&gt;19.9,AG212&gt;99%,AI212&lt;0,AJ212&gt;15%,MAX(W212:Z212)&gt;4.9%,AF212&lt;&gt;""),"F",IF(AND(U212&gt;2.9,U212&lt;10,W212&gt;11.9%,AI212&gt;14.9%),"F",IF(AND(U212&lt;19.9,U212&gt;3,Z212&gt;26.9%,AC212&gt;11.9%,AC212&lt;&gt;""),"F",IF(AND(AC212&gt;11.9%,U212&gt;3,AJ212&gt;14.9%,AC212&lt;&gt;""),"F",IF(AND(AJ212&lt;10%,AI212&gt;22.9%,U212&gt;3,AC212&lt;&gt;""),"F",IF(AND(AC212&gt;44%,U212&gt;3,AC212&lt;&gt;""),"F","")))))))))))))</f>
        <v/>
      </c>
      <c r="T212" s="76">
        <v>6</v>
      </c>
      <c r="U212" s="65">
        <v>2.1001309991720469</v>
      </c>
      <c r="V212" s="66">
        <v>0.37999999999999978</v>
      </c>
      <c r="W212" s="67">
        <v>0.39077099080382949</v>
      </c>
      <c r="X212" s="67">
        <v>0.39561739003496094</v>
      </c>
      <c r="Y212" s="67">
        <v>0.3287642305245162</v>
      </c>
      <c r="Z212" s="68">
        <v>0.3287642305245162</v>
      </c>
      <c r="AA212" s="61" t="str">
        <f t="shared" ref="AA212:AA216" si="91">+IF(W212="","",IF(AND(MAX(W212:Z212)&gt;49%,AF212&gt;84%,AG212&gt;84%,AI212&gt;19%,AJ212&gt;12%),"F",IF(AND(U212&gt;9.9,MAX(W212:Z212)&gt;25.9%,AG212&gt;99%,AF212&lt;&gt;"",AJ212&gt;14%),"F",IF(AND(U212&gt;9.9,AJ212&gt;9%,SUM(AJ212-(1/U212))&lt;6%,AI212&lt;6%,AI212&gt;1%,AJ212&gt;9.9%),"F",""))))</f>
        <v/>
      </c>
      <c r="AB212" s="69" t="s">
        <v>62</v>
      </c>
      <c r="AC212" s="70">
        <v>6.6853159510444737E-2</v>
      </c>
      <c r="AD212" s="27"/>
      <c r="AE212" s="71">
        <v>6</v>
      </c>
      <c r="AF212" s="72">
        <v>0.28644188211452065</v>
      </c>
      <c r="AG212" s="72">
        <v>0.33179653816160104</v>
      </c>
      <c r="AH212" s="7" t="s">
        <v>62</v>
      </c>
      <c r="AI212" s="74">
        <v>0.24430070100299534</v>
      </c>
      <c r="AJ212" s="7">
        <v>4.9029609464011026E-2</v>
      </c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t="str">
        <f>+IF(ABS(BL212)+ABS(BM212)+ABS(BN212)+ABS(BO212)&gt;219%,"F","")</f>
        <v/>
      </c>
      <c r="BD212" s="62" t="str">
        <f>+IF(BL212="","",IF(AND(MAX(BL212:BO212)&gt;49%,BU212&gt;84%,BV212&gt;84%,BX212&gt;19%,BY212&gt;12%,BU212&lt;&gt;""),"F",IF(AND(BJ212&gt;9.9,MAX(BL212:BO212)&gt;34.9%,BV212&gt;99%,BY212&gt;16.9%,BU212&lt;&gt;""),"F",IF(AND(BK212&gt;34%,BR212&gt;39%,BK212&lt;&gt;"",BR212&lt;&gt;"",BU212&lt;&gt;""),"F",IF(AND(BJ212&gt;4.9,BK212&gt;29%,BY212&lt;7%,BU212&lt;&gt;"",BK212&lt;&gt;""),"F",IF(AND(BJ212&gt;9.9,BY212&gt;14.9%,SUM(BY212-(1/BJ212))&lt;6%,BX212&lt;6%,BX212&gt;1%,BY212&gt;14.9%),"F",IF(AND(BJ212&gt;9.9,MAX(BL212:BO212)&gt;34.9%,BX212&gt;19%,BW212&gt;14.9%),"F",IF(AND(BJ212&gt;9.9,BV212&gt;99%,BX212&lt;0,BY212&gt;15%,MAX(BL212:BO212)&gt;4.9%,BU212&lt;&gt;""),"F",IF(AND(BJ212&gt;2.9,BJ212&lt;10,BL212&gt;39.9%,BX212&gt;27.9%),"F",IF(AND(BJ212&lt;19.9,BJ212&gt;3.9,BO212&gt;34.9%,BR212&gt;22.9%,BR212&lt;&gt;""),"F",IF(AND(BR212&gt;11.9%,BJ212&gt;3,BY212&gt;14.9%,BR212&lt;&gt;""),"F",IF(AND(BY212&lt;10%,BX212&gt;22.9%,BJ212&gt;3,BR212&lt;&gt;""),"F",IF(AND(BR212&gt;44%,BJ212&gt;3,BR212&lt;&gt;""),"F","")))))))))))))</f>
        <v/>
      </c>
      <c r="BE212" s="7"/>
      <c r="BF212" s="7"/>
      <c r="BG212" s="7"/>
      <c r="BI212" s="76">
        <v>1</v>
      </c>
      <c r="BJ212" s="65">
        <v>1.9001559998670012</v>
      </c>
      <c r="BK212" s="66">
        <v>0.41999999999999982</v>
      </c>
      <c r="BL212" s="67">
        <v>0.40714265318755766</v>
      </c>
      <c r="BM212" s="67">
        <v>0.43661920237915858</v>
      </c>
      <c r="BN212" s="67">
        <v>0.43661920237915858</v>
      </c>
      <c r="BO212" s="68">
        <v>0.46505436156888874</v>
      </c>
      <c r="BP212" s="104">
        <v>0.46505436156888874</v>
      </c>
      <c r="BQ212" s="69" t="s">
        <v>62</v>
      </c>
      <c r="BR212" s="70">
        <v>5.7911708381331084E-2</v>
      </c>
      <c r="BS212" s="27"/>
      <c r="BT212" s="71">
        <v>1</v>
      </c>
      <c r="BU212" s="72">
        <v>0.38789362714166858</v>
      </c>
      <c r="BV212" s="72">
        <v>0.16922902551418467</v>
      </c>
      <c r="BW212" s="7" t="s">
        <v>62</v>
      </c>
      <c r="BX212" s="74">
        <v>0.31862077870410782</v>
      </c>
    </row>
    <row r="213" spans="14:77" x14ac:dyDescent="0.4">
      <c r="N213" t="str">
        <f>+IF(ABS(W213)+ABS(X213)+ABS(Y213)+ABS(Z213)&gt;219%,"F","")</f>
        <v/>
      </c>
      <c r="O213" s="62" t="str">
        <f t="shared" ref="O213:O224" si="92">+IF(W213="","",IF(AND(MAX(W213:Z213)&gt;49%,AF213&gt;84%,AG213&gt;84%,AI213&gt;19%,AJ213&gt;12%,AF213&lt;&gt;""),"F",IF(AND(U213&gt;9.9,MAX(W213:Z213)&gt;25.9%,AG213&gt;99%,AJ213&gt;14%,AF213&lt;&gt;""),"F",IF(AND(V213&gt;34%,AC213&gt;39%,V213&lt;&gt;"",AC213&lt;&gt;"",AF213&lt;&gt;""),"F",IF(AND(U213&gt;4.9,V213&gt;29%,AJ213&lt;7%,AF213&lt;&gt;"",V213&lt;&gt;""),"F",IF(AND(U213&gt;9.9,AJ213&gt;14.9%,SUM(AJ213-(1/U213))&lt;6%,AI213&lt;6%,AI213&gt;1%,AJ213&gt;14.9%),"F",IF(AND(U213&gt;9.9,MAX(W213:Z213)&gt;34.9%,AI213&gt;19%,AH213&gt;14.9%),"F",IF(AND(U213&gt;19.9,AG213&gt;99%,AI213&lt;0,AJ213&gt;15%,MAX(W213:Z213)&gt;4.9%,AF213&lt;&gt;""),"F",IF(AND(U213&gt;2.9,U213&lt;10,W213&gt;11.9%,AI213&gt;14.9%),"F",IF(AND(U213&lt;19.9,U213&gt;3,Z213&gt;26.9%,AC213&gt;11.9%,AC213&lt;&gt;""),"F",IF(AND(AC213&gt;11.9%,U213&gt;3,AJ213&gt;14.9%,AC213&lt;&gt;""),"F",IF(AND(AJ213&lt;10%,AI213&gt;22.9%,U213&gt;3,AC213&lt;&gt;""),"F",IF(AND(AC213&gt;44%,U213&gt;3,AC213&lt;&gt;""),"F","")))))))))))))</f>
        <v/>
      </c>
      <c r="T213" s="76">
        <v>7</v>
      </c>
      <c r="U213" s="65">
        <v>4.7004400000000004</v>
      </c>
      <c r="V213" s="77" t="s">
        <v>62</v>
      </c>
      <c r="W213" s="78">
        <v>0.33409353430696159</v>
      </c>
      <c r="X213" s="78">
        <v>0.33827171058023559</v>
      </c>
      <c r="Y213" s="78">
        <v>0.10283056723801286</v>
      </c>
      <c r="Z213" s="79">
        <v>0.10283056723801286</v>
      </c>
      <c r="AA213" s="61" t="str">
        <f t="shared" si="91"/>
        <v/>
      </c>
      <c r="AB213" s="27"/>
      <c r="AC213" s="80" t="s">
        <v>62</v>
      </c>
      <c r="AD213" s="81" t="s">
        <v>62</v>
      </c>
      <c r="AE213" s="82" t="s">
        <v>62</v>
      </c>
      <c r="AF213" s="72">
        <v>0.5591914538395415</v>
      </c>
      <c r="AG213" s="72">
        <v>0.91211638095328318</v>
      </c>
      <c r="AH213" s="7">
        <v>-5.8088233149941187E-2</v>
      </c>
      <c r="AI213" s="84">
        <v>7.6412143805008159E-2</v>
      </c>
      <c r="AJ213" s="7">
        <v>0.13478353388390515</v>
      </c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t="str">
        <f>+IF(ABS(BL213)+ABS(BM213)+ABS(BN213)+ABS(BO213)&gt;219%,"F","")</f>
        <v/>
      </c>
      <c r="BD213" s="62" t="str">
        <f>+IF(BL213="","",IF(AND(MAX(BL213:BO213)&gt;49%,BU213&gt;84%,BV213&gt;84%,BX213&gt;19%,BY213&gt;12%,BU213&lt;&gt;""),"F",IF(AND(BJ213&gt;9.9,MAX(BL213:BO213)&gt;34.9%,BV213&gt;99%,BY213&gt;16.9%,BU213&lt;&gt;""),"F",IF(AND(BK213&gt;34%,BR213&gt;39%,BK213&lt;&gt;"",BR213&lt;&gt;"",BU213&lt;&gt;""),"F",IF(AND(BJ213&gt;4.9,BK213&gt;29%,BY213&lt;7%,BU213&lt;&gt;"",BK213&lt;&gt;""),"F",IF(AND(BJ213&gt;9.9,BY213&gt;14.9%,SUM(BY213-(1/BJ213))&lt;6%,BX213&lt;6%,BX213&gt;1%,BY213&gt;14.9%),"F",IF(AND(BJ213&gt;9.9,MAX(BL213:BO213)&gt;34.9%,BX213&gt;19%,BW213&gt;14.9%),"F",IF(AND(BJ213&gt;9.9,BV213&gt;99%,BX213&lt;0,BY213&gt;15%,MAX(BL213:BO213)&gt;4.9%,BU213&lt;&gt;""),"F",IF(AND(BJ213&gt;2.9,BJ213&lt;10,BL213&gt;39.9%,BX213&gt;27.9%),"F",IF(AND(BJ213&lt;19.9,BJ213&gt;3.9,BO213&gt;34.9%,BR213&gt;22.9%,BR213&lt;&gt;""),"F",IF(AND(BR213&gt;11.9%,BJ213&gt;3,BY213&gt;14.9%,BR213&lt;&gt;""),"F",IF(AND(BY213&lt;10%,BX213&gt;22.9%,BJ213&gt;3,BR213&lt;&gt;""),"F",IF(AND(BR213&gt;44%,BJ213&gt;3,BR213&lt;&gt;""),"F","")))))))))))))</f>
        <v/>
      </c>
      <c r="BE213" s="7"/>
      <c r="BF213" s="7"/>
      <c r="BG213" s="7"/>
      <c r="BI213" s="76">
        <v>3</v>
      </c>
      <c r="BJ213" s="65">
        <v>6.0000479986950381</v>
      </c>
      <c r="BK213" s="77" t="s">
        <v>62</v>
      </c>
      <c r="BL213" s="78">
        <v>0.1052615281420243</v>
      </c>
      <c r="BM213" s="78">
        <v>0.16046304306051176</v>
      </c>
      <c r="BN213" s="78">
        <v>0.16046304306051176</v>
      </c>
      <c r="BO213" s="79">
        <v>7.1927229271787407E-2</v>
      </c>
      <c r="BP213" s="27"/>
      <c r="BQ213" s="27"/>
      <c r="BR213" s="80" t="s">
        <v>62</v>
      </c>
      <c r="BS213" s="81" t="s">
        <v>62</v>
      </c>
      <c r="BT213" s="82" t="s">
        <v>62</v>
      </c>
      <c r="BU213" s="72">
        <v>0.22632341794145527</v>
      </c>
      <c r="BV213" s="72">
        <v>0.75059861168648878</v>
      </c>
      <c r="BW213" s="7">
        <v>3.2435554019314694E-3</v>
      </c>
      <c r="BX213" s="84">
        <v>4.9279206248689311E-2</v>
      </c>
    </row>
    <row r="214" spans="14:77" x14ac:dyDescent="0.4">
      <c r="N214" t="str">
        <f>+IF(ABS(W214)+ABS(X214)+ABS(Y214)+ABS(Z214)&gt;219%,"F","")</f>
        <v/>
      </c>
      <c r="O214" s="62" t="str">
        <f t="shared" si="92"/>
        <v/>
      </c>
      <c r="T214" s="76">
        <v>8</v>
      </c>
      <c r="U214" s="65">
        <v>5.1004399999999999</v>
      </c>
      <c r="V214" s="77" t="s">
        <v>62</v>
      </c>
      <c r="W214" s="78">
        <v>-0.11226315828475369</v>
      </c>
      <c r="X214" s="78">
        <v>-0.12143766030191641</v>
      </c>
      <c r="Y214" s="78">
        <v>0.14747521313067724</v>
      </c>
      <c r="Z214" s="79">
        <v>0.14747521313067724</v>
      </c>
      <c r="AA214" s="61" t="str">
        <f t="shared" si="91"/>
        <v/>
      </c>
      <c r="AB214" s="27"/>
      <c r="AC214" s="80" t="s">
        <v>62</v>
      </c>
      <c r="AD214" s="85" t="s">
        <v>62</v>
      </c>
      <c r="AE214" s="82" t="s">
        <v>62</v>
      </c>
      <c r="AF214" s="72">
        <v>0.26701020933433423</v>
      </c>
      <c r="AG214" s="72">
        <v>0.53214493223415038</v>
      </c>
      <c r="AH214" s="7">
        <v>2.7596450349815949E-2</v>
      </c>
      <c r="AI214" s="84">
        <v>0.10958703716310747</v>
      </c>
      <c r="AJ214" s="7">
        <v>7.8635112802127816E-2</v>
      </c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t="str">
        <f>+IF(ABS(BL214)+ABS(BM214)+ABS(BN214)+ABS(BO214)&gt;219%,"F","")</f>
        <v/>
      </c>
      <c r="BD214" s="62" t="str">
        <f t="shared" ref="BD214:BD224" si="93">+IF(BL214="","",IF(AND(MAX(BL214:BO214)&gt;49%,BU214&gt;84%,BV214&gt;84%,BX214&gt;19%,BY214&gt;12%,BU214&lt;&gt;""),"F",IF(AND(BJ214&gt;9.9,MAX(BL214:BO214)&gt;34.9%,BV214&gt;99%,BY214&gt;16.9%,BU214&lt;&gt;""),"F",IF(AND(BK214&gt;34%,BR214&gt;39%,BK214&lt;&gt;"",BR214&lt;&gt;"",BU214&lt;&gt;""),"F",IF(AND(BJ214&gt;4.9,BK214&gt;29%,BY214&lt;7%,BU214&lt;&gt;"",BK214&lt;&gt;""),"F",IF(AND(BJ214&gt;9.9,BY214&gt;14.9%,SUM(BY214-(1/BJ214))&lt;6%,BX214&lt;6%,BX214&gt;1%,BY214&gt;14.9%),"F",IF(AND(BJ214&gt;9.9,MAX(BL214:BO214)&gt;34.9%,BX214&gt;19%,BW214&gt;14.9%),"F",IF(AND(BJ214&gt;9.9,BV214&gt;99%,BX214&lt;0,BY214&gt;15%,MAX(BL214:BO214)&gt;4.9%,BU214&lt;&gt;""),"F",IF(AND(BJ214&gt;2.9,BJ214&lt;10,BL214&gt;39.9%,BX214&gt;27.9%),"F",IF(AND(BJ214&lt;19.9,BJ214&gt;3.9,BO214&gt;34.9%,BR214&gt;22.9%,BR214&lt;&gt;""),"F",IF(AND(BR214&gt;11.9%,BJ214&gt;3,BY214&gt;14.9%,BR214&lt;&gt;""),"F",IF(AND(BY214&lt;10%,BX214&gt;22.9%,BJ214&gt;3,BR214&lt;&gt;""),"F",IF(AND(BR214&gt;44%,BJ214&gt;3,BR214&lt;&gt;""),"F","")))))))))))))</f>
        <v/>
      </c>
      <c r="BE214" s="7"/>
      <c r="BF214" s="7"/>
      <c r="BG214" s="7"/>
      <c r="BI214" s="76">
        <v>10</v>
      </c>
      <c r="BJ214" s="65">
        <v>8.0003759997480017</v>
      </c>
      <c r="BK214" s="77" t="s">
        <v>62</v>
      </c>
      <c r="BL214" s="78">
        <v>0.20213905562733916</v>
      </c>
      <c r="BM214" s="78">
        <v>9.3132013453486928E-2</v>
      </c>
      <c r="BN214" s="78">
        <v>9.3132013453486928E-2</v>
      </c>
      <c r="BO214" s="79">
        <v>8.3832758515583486E-2</v>
      </c>
      <c r="BP214" s="27"/>
      <c r="BQ214" s="27"/>
      <c r="BR214" s="80" t="s">
        <v>62</v>
      </c>
      <c r="BS214" s="85" t="s">
        <v>62</v>
      </c>
      <c r="BT214" s="82" t="s">
        <v>62</v>
      </c>
      <c r="BU214" s="72">
        <v>0.38620871876401275</v>
      </c>
      <c r="BV214" s="72">
        <v>0.83720410772606879</v>
      </c>
      <c r="BW214" s="7">
        <v>7.2255992671294011E-4</v>
      </c>
      <c r="BX214" s="84">
        <v>5.7435992448362283E-2</v>
      </c>
    </row>
    <row r="215" spans="14:77" x14ac:dyDescent="0.4">
      <c r="O215" s="62" t="str">
        <f t="shared" si="92"/>
        <v/>
      </c>
      <c r="T215" s="76">
        <v>3</v>
      </c>
      <c r="U215" s="65">
        <v>10.200049998635041</v>
      </c>
      <c r="V215" s="77" t="s">
        <v>62</v>
      </c>
      <c r="W215" s="78">
        <v>7.2732439387854966E-2</v>
      </c>
      <c r="X215" s="78">
        <v>7.010186513578201E-2</v>
      </c>
      <c r="Y215" s="78">
        <v>0.10958851787980109</v>
      </c>
      <c r="Z215" s="79">
        <v>0.10958851787980109</v>
      </c>
      <c r="AA215" s="61" t="str">
        <f>+IF(W215="","",IF(AND(MAX(W215:Z215)&gt;49%,AF215&gt;84%,AG215&gt;84%,AI215&gt;19%,AJ215&gt;12%),"F",IF(AND(U215&gt;9.9,MAX(W215:Z215)&gt;25.9%,AG215&gt;99%,AF215&lt;&gt;"",AJ215&gt;14%),"F",IF(AND(U215&gt;9.9,AJ215&gt;9%,SUM(AJ215-(1/U215))&lt;6%,AI215&lt;6%,AI215&gt;1%,AJ215&gt;9.9%),"F",""))))</f>
        <v/>
      </c>
      <c r="AB215" s="27"/>
      <c r="AC215" s="80" t="s">
        <v>62</v>
      </c>
      <c r="AD215" s="85" t="s">
        <v>62</v>
      </c>
      <c r="AE215" s="82" t="s">
        <v>62</v>
      </c>
      <c r="AF215" s="72">
        <v>0.25205475109269265</v>
      </c>
      <c r="AG215" s="72">
        <v>0.87226360726704733</v>
      </c>
      <c r="AH215" s="7">
        <v>1.9024038933762963E-2</v>
      </c>
      <c r="AI215" s="84">
        <v>8.1433894731191697E-2</v>
      </c>
      <c r="AJ215" s="7">
        <v>0.12889448530998035</v>
      </c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62" t="str">
        <f t="shared" si="93"/>
        <v/>
      </c>
      <c r="BE215" s="7"/>
      <c r="BF215" s="7"/>
      <c r="BG215" s="7"/>
      <c r="BI215" s="76">
        <v>2</v>
      </c>
      <c r="BJ215" s="65">
        <v>9.0002829996120077</v>
      </c>
      <c r="BK215" s="77" t="s">
        <v>62</v>
      </c>
      <c r="BL215" s="78">
        <v>-8.1271210565639684E-2</v>
      </c>
      <c r="BM215" s="78">
        <v>-8.4568521505436423E-2</v>
      </c>
      <c r="BN215" s="78">
        <v>-8.4568521505436423E-2</v>
      </c>
      <c r="BO215" s="79">
        <v>-2.9083334025170653E-2</v>
      </c>
      <c r="BP215" s="27"/>
      <c r="BQ215" s="27"/>
      <c r="BR215" s="80" t="s">
        <v>62</v>
      </c>
      <c r="BS215" s="85" t="s">
        <v>62</v>
      </c>
      <c r="BT215" s="82" t="s">
        <v>62</v>
      </c>
      <c r="BU215" s="72">
        <v>-0.20885190991815825</v>
      </c>
      <c r="BV215" s="72">
        <v>0.61786439957829609</v>
      </c>
      <c r="BW215" s="7">
        <v>1.214656595543144E-2</v>
      </c>
      <c r="BX215" s="84">
        <v>-1.992574481647752E-2</v>
      </c>
    </row>
    <row r="216" spans="14:77" x14ac:dyDescent="0.4">
      <c r="O216" s="62" t="str">
        <f t="shared" si="92"/>
        <v/>
      </c>
      <c r="T216" s="76">
        <v>10</v>
      </c>
      <c r="U216" s="65">
        <v>13.600372999778003</v>
      </c>
      <c r="V216" s="77" t="s">
        <v>62</v>
      </c>
      <c r="W216" s="78">
        <v>6.00607702982923E-2</v>
      </c>
      <c r="X216" s="78">
        <v>6.1013805418586781E-2</v>
      </c>
      <c r="Y216" s="78">
        <v>7.6095959903424062E-2</v>
      </c>
      <c r="Z216" s="79">
        <v>7.6095959903424062E-2</v>
      </c>
      <c r="AA216" s="61" t="str">
        <f t="shared" si="91"/>
        <v/>
      </c>
      <c r="AB216" s="27"/>
      <c r="AC216" s="80" t="s">
        <v>62</v>
      </c>
      <c r="AD216" s="85" t="s">
        <v>62</v>
      </c>
      <c r="AE216" s="82" t="s">
        <v>62</v>
      </c>
      <c r="AF216" s="72">
        <v>0.38534408491101957</v>
      </c>
      <c r="AG216" s="72">
        <v>0.93993497252356317</v>
      </c>
      <c r="AH216" s="7">
        <v>3.5996357771217083E-2</v>
      </c>
      <c r="AI216" s="84">
        <v>5.6545982262860645E-2</v>
      </c>
      <c r="AJ216" s="7">
        <v>0.13889429009639268</v>
      </c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62" t="str">
        <f t="shared" si="93"/>
        <v/>
      </c>
      <c r="BE216" s="7"/>
      <c r="BF216" s="7"/>
      <c r="BG216" s="7"/>
      <c r="BI216" s="76">
        <v>7</v>
      </c>
      <c r="BJ216" s="65">
        <v>9.2005199999999991</v>
      </c>
      <c r="BK216" s="77" t="s">
        <v>62</v>
      </c>
      <c r="BL216" s="78">
        <v>9.7387572809539719E-2</v>
      </c>
      <c r="BM216" s="78">
        <v>1.0791601064078362E-2</v>
      </c>
      <c r="BN216" s="78">
        <v>1.0791601064078362E-2</v>
      </c>
      <c r="BO216" s="79">
        <v>5.6031183259722679E-2</v>
      </c>
      <c r="BP216" s="27"/>
      <c r="BQ216" s="27"/>
      <c r="BR216" s="80" t="s">
        <v>62</v>
      </c>
      <c r="BS216" s="85" t="s">
        <v>62</v>
      </c>
      <c r="BT216" s="82" t="s">
        <v>62</v>
      </c>
      <c r="BU216" s="72">
        <v>0.20669527820960826</v>
      </c>
      <c r="BV216" s="72">
        <v>0.80632130335422503</v>
      </c>
      <c r="BW216" s="7">
        <v>1.6173742396842869E-2</v>
      </c>
      <c r="BX216" s="84">
        <v>3.838841373661836E-2</v>
      </c>
    </row>
    <row r="217" spans="14:77" x14ac:dyDescent="0.4">
      <c r="O217" s="62" t="str">
        <f t="shared" si="92"/>
        <v/>
      </c>
      <c r="T217" s="76">
        <v>4</v>
      </c>
      <c r="U217" s="65">
        <v>15.000609998616055</v>
      </c>
      <c r="V217" s="77" t="s">
        <v>62</v>
      </c>
      <c r="W217" s="78">
        <v>1.8750906710011239E-2</v>
      </c>
      <c r="X217" s="78">
        <v>2.2443198224440131E-2</v>
      </c>
      <c r="Y217" s="78">
        <v>2.0308325879429517E-2</v>
      </c>
      <c r="Z217" s="79">
        <v>2.0308325879429517E-2</v>
      </c>
      <c r="AA217" s="61" t="str">
        <f>+IF(W217="","",IF(AND(MAX(W217:Z217)&gt;49%,AF217&gt;84%,AG217&gt;84%,AI217&gt;19%,AJ217&gt;12%),"F",IF(AND(U217&gt;9.9,MAX(W217:Z217)&gt;25.9%,AG217&gt;99%,AF217&lt;&gt;"",AJ217&gt;14%),"F",IF(AND(U217&gt;9.9,AJ217&gt;9%,SUM(AJ217-(1/U217))&lt;6%,AI217&lt;6%,AI217&gt;1%,AJ217&gt;9.9%),"F",""))))</f>
        <v>F</v>
      </c>
      <c r="AB217" s="27"/>
      <c r="AC217" s="80" t="s">
        <v>62</v>
      </c>
      <c r="AD217" s="85" t="s">
        <v>62</v>
      </c>
      <c r="AE217" s="82" t="s">
        <v>62</v>
      </c>
      <c r="AF217" s="72">
        <v>0.162857582083549</v>
      </c>
      <c r="AG217" s="72">
        <v>0.70823952943905955</v>
      </c>
      <c r="AH217" s="7">
        <v>1.7473999285642181E-2</v>
      </c>
      <c r="AI217" s="84">
        <v>1.5090869954515723E-2</v>
      </c>
      <c r="AJ217" s="7">
        <v>0.10465663001721678</v>
      </c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62" t="str">
        <f t="shared" si="93"/>
        <v/>
      </c>
      <c r="BE217" s="7"/>
      <c r="BF217" s="7"/>
      <c r="BG217" s="7"/>
      <c r="BI217" s="76">
        <v>5</v>
      </c>
      <c r="BJ217" s="65">
        <v>14.400246998465075</v>
      </c>
      <c r="BK217" s="77" t="s">
        <v>62</v>
      </c>
      <c r="BL217" s="78">
        <v>1.5370229313328265E-2</v>
      </c>
      <c r="BM217" s="78">
        <v>8.7454601767778334E-2</v>
      </c>
      <c r="BN217" s="78">
        <v>8.7454601767778334E-2</v>
      </c>
      <c r="BO217" s="79">
        <v>6.5953774898464837E-2</v>
      </c>
      <c r="BP217" s="27"/>
      <c r="BQ217" s="27"/>
      <c r="BR217" s="80" t="s">
        <v>62</v>
      </c>
      <c r="BS217" s="85" t="s">
        <v>62</v>
      </c>
      <c r="BT217" s="82" t="s">
        <v>62</v>
      </c>
      <c r="BU217" s="72">
        <v>0.33361624273907775</v>
      </c>
      <c r="BV217" s="72">
        <v>1.0837484041003171</v>
      </c>
      <c r="BW217" s="7">
        <v>2.3953266584219993E-2</v>
      </c>
      <c r="BX217" s="84">
        <v>4.5186638064701717E-2</v>
      </c>
    </row>
    <row r="218" spans="14:77" x14ac:dyDescent="0.4">
      <c r="O218" s="62" t="str">
        <f t="shared" si="92"/>
        <v/>
      </c>
      <c r="T218" s="76">
        <v>5</v>
      </c>
      <c r="U218" s="65">
        <v>17.200449996815156</v>
      </c>
      <c r="V218" s="77" t="s">
        <v>62</v>
      </c>
      <c r="W218" s="78">
        <v>0.11027873047109896</v>
      </c>
      <c r="X218" s="78">
        <v>0.10964182240221607</v>
      </c>
      <c r="Y218" s="78">
        <v>0.10191139629593418</v>
      </c>
      <c r="Z218" s="79">
        <v>0.10191139629593418</v>
      </c>
      <c r="AA218" s="61" t="str">
        <f t="shared" ref="AA218:AA224" si="94">+IF(W218="","",IF(AND(MAX(W218:Z218)&gt;49%,AF218&gt;84%,AG218&gt;84%,AI218&gt;19%,AJ218&gt;12%),"F",IF(AND(U218&gt;9.9,MAX(W218:Z218)&gt;25.9%,AG218&gt;99%,AF218&lt;&gt;"",AJ218&gt;14%),"F",IF(AND(U218&gt;9.9,AJ218&gt;9%,SUM(AJ218-(1/U218))&lt;6%,AI218&lt;6%,AI218&gt;1%,AJ218&gt;9.9%),"F",""))))</f>
        <v/>
      </c>
      <c r="AB218" s="27"/>
      <c r="AC218" s="80" t="s">
        <v>62</v>
      </c>
      <c r="AD218" s="85" t="s">
        <v>62</v>
      </c>
      <c r="AE218" s="82" t="s">
        <v>62</v>
      </c>
      <c r="AF218" s="72">
        <v>0.39501610223936301</v>
      </c>
      <c r="AG218" s="72">
        <v>0.67735213078334255</v>
      </c>
      <c r="AH218" s="7">
        <v>1.2160450404940834E-2</v>
      </c>
      <c r="AI218" s="84">
        <v>7.5729119057659139E-2</v>
      </c>
      <c r="AJ218" s="7">
        <v>0.10009239585781324</v>
      </c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62" t="str">
        <f t="shared" si="93"/>
        <v/>
      </c>
      <c r="BE218" s="7"/>
      <c r="BF218" s="7"/>
      <c r="BG218" s="7"/>
      <c r="BI218" s="76">
        <v>4</v>
      </c>
      <c r="BJ218" s="65">
        <v>19.700625998376061</v>
      </c>
      <c r="BK218" s="77" t="s">
        <v>62</v>
      </c>
      <c r="BL218" s="78">
        <v>5.8156164551624659E-2</v>
      </c>
      <c r="BM218" s="78">
        <v>0.10876528904727548</v>
      </c>
      <c r="BN218" s="78">
        <v>0.10876528904727548</v>
      </c>
      <c r="BO218" s="79">
        <v>0.12236456247857792</v>
      </c>
      <c r="BP218" s="27"/>
      <c r="BQ218" s="27"/>
      <c r="BR218" s="80" t="s">
        <v>62</v>
      </c>
      <c r="BS218" s="85" t="s">
        <v>62</v>
      </c>
      <c r="BT218" s="82" t="s">
        <v>62</v>
      </c>
      <c r="BU218" s="72">
        <v>0.57472366235199068</v>
      </c>
      <c r="BV218" s="72">
        <v>1.152914971119096</v>
      </c>
      <c r="BW218" s="7">
        <v>1.9315174671351694E-2</v>
      </c>
      <c r="BX218" s="84">
        <v>8.3835128545368245E-2</v>
      </c>
    </row>
    <row r="219" spans="14:77" x14ac:dyDescent="0.4">
      <c r="O219" s="62" t="str">
        <f t="shared" si="92"/>
        <v/>
      </c>
      <c r="T219" s="76">
        <v>2</v>
      </c>
      <c r="U219" s="65">
        <v>25.700702999212016</v>
      </c>
      <c r="V219" s="77" t="s">
        <v>62</v>
      </c>
      <c r="W219" s="78">
        <v>7.1421206088214617E-2</v>
      </c>
      <c r="X219" s="78">
        <v>7.0938692391903854E-2</v>
      </c>
      <c r="Y219" s="78">
        <v>6.2303061110257033E-2</v>
      </c>
      <c r="Z219" s="79">
        <v>6.2303061110257033E-2</v>
      </c>
      <c r="AA219" s="61" t="str">
        <f t="shared" si="94"/>
        <v/>
      </c>
      <c r="AB219" s="14"/>
      <c r="AC219" s="80" t="s">
        <v>62</v>
      </c>
      <c r="AD219" s="85" t="s">
        <v>62</v>
      </c>
      <c r="AE219" s="82" t="s">
        <v>62</v>
      </c>
      <c r="AF219" s="72">
        <v>0.54135734720151341</v>
      </c>
      <c r="AG219" s="72">
        <v>0.57827644399378031</v>
      </c>
      <c r="AH219" s="7">
        <v>4.1935644655475161E-2</v>
      </c>
      <c r="AI219" s="84">
        <v>4.6296646930187348E-2</v>
      </c>
      <c r="AJ219" s="7">
        <v>8.5451971163855139E-2</v>
      </c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62" t="str">
        <f t="shared" si="93"/>
        <v/>
      </c>
      <c r="BE219" s="7"/>
      <c r="BF219" s="7"/>
      <c r="BG219" s="7"/>
      <c r="BI219" s="76">
        <v>9</v>
      </c>
      <c r="BJ219" s="65">
        <v>24.301069999999999</v>
      </c>
      <c r="BK219" s="77" t="s">
        <v>62</v>
      </c>
      <c r="BL219" s="78">
        <v>0.11828298138451307</v>
      </c>
      <c r="BM219" s="78">
        <v>-9.683643974463918E-3</v>
      </c>
      <c r="BN219" s="78">
        <v>-9.683643974463918E-3</v>
      </c>
      <c r="BO219" s="79">
        <v>-2.6335884885147182E-2</v>
      </c>
      <c r="BP219" s="14"/>
      <c r="BQ219" s="14"/>
      <c r="BR219" s="80" t="s">
        <v>62</v>
      </c>
      <c r="BS219" s="85" t="s">
        <v>62</v>
      </c>
      <c r="BT219" s="82" t="s">
        <v>62</v>
      </c>
      <c r="BU219" s="72">
        <v>-5.5277684997252947E-2</v>
      </c>
      <c r="BV219" s="72">
        <v>0.87216567948476309</v>
      </c>
      <c r="BW219" s="7">
        <v>1.9475885206715692E-2</v>
      </c>
      <c r="BX219" s="84">
        <v>-1.8043396306744133E-2</v>
      </c>
    </row>
    <row r="220" spans="14:77" x14ac:dyDescent="0.4">
      <c r="O220" s="62" t="str">
        <f t="shared" si="92"/>
        <v/>
      </c>
      <c r="T220" s="76">
        <v>9</v>
      </c>
      <c r="U220" s="65">
        <v>45.901559999999996</v>
      </c>
      <c r="V220" s="77" t="s">
        <v>62</v>
      </c>
      <c r="W220" s="78">
        <v>1.6402553673927813E-2</v>
      </c>
      <c r="X220" s="78">
        <v>1.6185068638764209E-2</v>
      </c>
      <c r="Y220" s="78">
        <v>1.6625507405067026E-2</v>
      </c>
      <c r="Z220" s="79">
        <v>1.6625507405067026E-2</v>
      </c>
      <c r="AA220" s="61" t="str">
        <f t="shared" si="94"/>
        <v/>
      </c>
      <c r="AB220" s="27"/>
      <c r="AC220" s="80" t="s">
        <v>62</v>
      </c>
      <c r="AD220" s="85" t="s">
        <v>62</v>
      </c>
      <c r="AE220" s="82" t="s">
        <v>62</v>
      </c>
      <c r="AF220" s="72">
        <v>9.8317979489041155E-2</v>
      </c>
      <c r="AG220" s="72">
        <v>0.29747627628706391</v>
      </c>
      <c r="AH220" s="7">
        <v>1.7880104808269105E-2</v>
      </c>
      <c r="AI220" s="84">
        <v>1.2354212339670833E-2</v>
      </c>
      <c r="AJ220" s="7">
        <v>4.3958100744436679E-2</v>
      </c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62" t="str">
        <f t="shared" si="93"/>
        <v/>
      </c>
      <c r="BE220" s="7"/>
      <c r="BF220" s="7"/>
      <c r="BG220" s="7"/>
      <c r="BI220" s="76">
        <v>8</v>
      </c>
      <c r="BJ220" s="65">
        <v>27.900729999999999</v>
      </c>
      <c r="BK220" s="77" t="s">
        <v>62</v>
      </c>
      <c r="BL220" s="78">
        <v>-0.11401690954262804</v>
      </c>
      <c r="BM220" s="78">
        <v>5.2474535540280622E-2</v>
      </c>
      <c r="BN220" s="78">
        <v>5.2474535540280622E-2</v>
      </c>
      <c r="BO220" s="79">
        <v>5.4285433529291181E-2</v>
      </c>
      <c r="BP220" s="27"/>
      <c r="BQ220" s="27"/>
      <c r="BR220" s="80" t="s">
        <v>62</v>
      </c>
      <c r="BS220" s="85" t="s">
        <v>62</v>
      </c>
      <c r="BT220" s="82" t="s">
        <v>62</v>
      </c>
      <c r="BU220" s="72">
        <v>0.20423463803141034</v>
      </c>
      <c r="BV220" s="72">
        <v>1.0612538795110518</v>
      </c>
      <c r="BW220" s="7">
        <v>1.5607085763627786E-2</v>
      </c>
      <c r="BX220" s="84">
        <v>3.7192355416347828E-2</v>
      </c>
    </row>
    <row r="221" spans="14:77" x14ac:dyDescent="0.4">
      <c r="O221" s="62" t="str">
        <f t="shared" si="92"/>
        <v/>
      </c>
      <c r="T221" s="76">
        <v>1</v>
      </c>
      <c r="U221" s="65">
        <v>61.301400999217009</v>
      </c>
      <c r="V221" s="77" t="s">
        <v>62</v>
      </c>
      <c r="W221" s="78">
        <v>3.7752026544562708E-2</v>
      </c>
      <c r="X221" s="78">
        <v>3.7224107475026851E-2</v>
      </c>
      <c r="Y221" s="78">
        <v>3.409722063288078E-2</v>
      </c>
      <c r="Z221" s="79">
        <v>3.409722063288078E-2</v>
      </c>
      <c r="AA221" s="61" t="str">
        <f t="shared" si="94"/>
        <v/>
      </c>
      <c r="AB221" s="89"/>
      <c r="AC221" s="80" t="s">
        <v>62</v>
      </c>
      <c r="AD221" s="85" t="s">
        <v>62</v>
      </c>
      <c r="AE221" s="82" t="s">
        <v>62</v>
      </c>
      <c r="AF221" s="72" t="s">
        <v>62</v>
      </c>
      <c r="AG221" s="72">
        <v>0.30246158102113307</v>
      </c>
      <c r="AH221" s="7">
        <v>1.0875615753692726E-2</v>
      </c>
      <c r="AI221" s="84">
        <v>2.5337229933976645E-2</v>
      </c>
      <c r="AJ221" s="7">
        <v>4.4694779751170165E-2</v>
      </c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62" t="str">
        <f t="shared" si="93"/>
        <v/>
      </c>
      <c r="BE221" s="7"/>
      <c r="BF221" s="7"/>
      <c r="BG221" s="7"/>
      <c r="BI221" s="76">
        <v>6</v>
      </c>
      <c r="BJ221" s="65">
        <v>31.000912993052413</v>
      </c>
      <c r="BK221" s="77" t="s">
        <v>62</v>
      </c>
      <c r="BL221" s="78">
        <v>0.19154793509234089</v>
      </c>
      <c r="BM221" s="78">
        <v>0.14455187916733028</v>
      </c>
      <c r="BN221" s="78">
        <v>0.14455187916733028</v>
      </c>
      <c r="BO221" s="79">
        <v>0.13596991538800157</v>
      </c>
      <c r="BP221" s="89"/>
      <c r="BQ221" s="89"/>
      <c r="BR221" s="80" t="s">
        <v>62</v>
      </c>
      <c r="BS221" s="85" t="s">
        <v>62</v>
      </c>
      <c r="BT221" s="82" t="s">
        <v>62</v>
      </c>
      <c r="BU221" s="72" t="s">
        <v>62</v>
      </c>
      <c r="BV221" s="72">
        <v>1.0036857517210844</v>
      </c>
      <c r="BW221" s="7">
        <v>5.1058371453240603E-3</v>
      </c>
      <c r="BX221" s="84">
        <v>9.315650792974936E-2</v>
      </c>
    </row>
    <row r="222" spans="14:77" x14ac:dyDescent="0.4">
      <c r="O222" s="62" t="str">
        <f t="shared" si="92"/>
        <v/>
      </c>
      <c r="T222" s="76" t="s">
        <v>62</v>
      </c>
      <c r="U222" s="65" t="s">
        <v>62</v>
      </c>
      <c r="V222" s="77" t="s">
        <v>62</v>
      </c>
      <c r="W222" s="78" t="s">
        <v>62</v>
      </c>
      <c r="X222" s="78" t="s">
        <v>62</v>
      </c>
      <c r="Y222" s="78" t="s">
        <v>62</v>
      </c>
      <c r="Z222" s="79" t="s">
        <v>62</v>
      </c>
      <c r="AA222" s="61" t="str">
        <f t="shared" si="94"/>
        <v/>
      </c>
      <c r="AB222" s="89"/>
      <c r="AC222" s="80" t="s">
        <v>62</v>
      </c>
      <c r="AD222" s="85" t="s">
        <v>62</v>
      </c>
      <c r="AE222" s="82" t="s">
        <v>62</v>
      </c>
      <c r="AF222" s="72" t="s">
        <v>62</v>
      </c>
      <c r="AG222" s="72" t="s">
        <v>62</v>
      </c>
      <c r="AH222" s="7" t="s">
        <v>62</v>
      </c>
      <c r="AI222" s="84" t="s">
        <v>62</v>
      </c>
      <c r="AJ222" s="7" t="s">
        <v>62</v>
      </c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62" t="str">
        <f t="shared" si="93"/>
        <v/>
      </c>
      <c r="BE222" s="7"/>
      <c r="BF222" s="7"/>
      <c r="BG222" s="7"/>
      <c r="BI222" s="76" t="s">
        <v>62</v>
      </c>
      <c r="BJ222" s="65" t="s">
        <v>62</v>
      </c>
      <c r="BK222" s="77" t="s">
        <v>62</v>
      </c>
      <c r="BL222" s="78" t="s">
        <v>62</v>
      </c>
      <c r="BM222" s="78" t="s">
        <v>62</v>
      </c>
      <c r="BN222" s="78" t="s">
        <v>62</v>
      </c>
      <c r="BO222" s="79" t="s">
        <v>62</v>
      </c>
      <c r="BP222" s="89"/>
      <c r="BQ222" s="89"/>
      <c r="BR222" s="80" t="s">
        <v>62</v>
      </c>
      <c r="BS222" s="85" t="s">
        <v>62</v>
      </c>
      <c r="BT222" s="82" t="s">
        <v>62</v>
      </c>
      <c r="BU222" s="72" t="s">
        <v>62</v>
      </c>
      <c r="BV222" s="72" t="s">
        <v>62</v>
      </c>
      <c r="BW222" s="7" t="s">
        <v>62</v>
      </c>
      <c r="BX222" s="84" t="s">
        <v>62</v>
      </c>
    </row>
    <row r="223" spans="14:77" x14ac:dyDescent="0.4">
      <c r="O223" s="62" t="str">
        <f t="shared" si="92"/>
        <v/>
      </c>
      <c r="T223" s="76" t="s">
        <v>62</v>
      </c>
      <c r="U223" s="65" t="s">
        <v>62</v>
      </c>
      <c r="V223" s="77" t="s">
        <v>62</v>
      </c>
      <c r="W223" s="78" t="s">
        <v>62</v>
      </c>
      <c r="X223" s="78" t="s">
        <v>62</v>
      </c>
      <c r="Y223" s="78" t="s">
        <v>62</v>
      </c>
      <c r="Z223" s="79" t="s">
        <v>62</v>
      </c>
      <c r="AA223" s="61" t="str">
        <f t="shared" si="94"/>
        <v/>
      </c>
      <c r="AB223" s="27"/>
      <c r="AC223" s="80" t="s">
        <v>62</v>
      </c>
      <c r="AD223" s="85" t="s">
        <v>62</v>
      </c>
      <c r="AE223" s="82" t="s">
        <v>62</v>
      </c>
      <c r="AF223" s="72" t="s">
        <v>62</v>
      </c>
      <c r="AG223" s="72" t="s">
        <v>62</v>
      </c>
      <c r="AH223" s="7" t="s">
        <v>62</v>
      </c>
      <c r="AI223" s="84" t="s">
        <v>62</v>
      </c>
      <c r="AJ223" s="7" t="s">
        <v>62</v>
      </c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62" t="str">
        <f t="shared" si="93"/>
        <v/>
      </c>
      <c r="BE223" s="7"/>
      <c r="BF223" s="7"/>
      <c r="BG223" s="7"/>
      <c r="BI223" s="76" t="s">
        <v>62</v>
      </c>
      <c r="BJ223" s="65" t="s">
        <v>62</v>
      </c>
      <c r="BK223" s="77" t="s">
        <v>62</v>
      </c>
      <c r="BL223" s="78" t="s">
        <v>62</v>
      </c>
      <c r="BM223" s="78" t="s">
        <v>62</v>
      </c>
      <c r="BN223" s="78" t="s">
        <v>62</v>
      </c>
      <c r="BO223" s="79" t="s">
        <v>62</v>
      </c>
      <c r="BP223" s="27"/>
      <c r="BQ223" s="27"/>
      <c r="BR223" s="80" t="s">
        <v>62</v>
      </c>
      <c r="BS223" s="85" t="s">
        <v>62</v>
      </c>
      <c r="BT223" s="82" t="s">
        <v>62</v>
      </c>
      <c r="BU223" s="72" t="s">
        <v>62</v>
      </c>
      <c r="BV223" s="72" t="s">
        <v>62</v>
      </c>
      <c r="BW223" s="7" t="s">
        <v>62</v>
      </c>
      <c r="BX223" s="84" t="s">
        <v>62</v>
      </c>
    </row>
    <row r="224" spans="14:77" ht="19.5" thickBot="1" x14ac:dyDescent="0.45">
      <c r="O224" s="62" t="str">
        <f t="shared" si="92"/>
        <v/>
      </c>
      <c r="T224" s="76" t="s">
        <v>62</v>
      </c>
      <c r="U224" s="90" t="s">
        <v>62</v>
      </c>
      <c r="V224" s="91" t="s">
        <v>62</v>
      </c>
      <c r="W224" s="92" t="s">
        <v>62</v>
      </c>
      <c r="X224" s="92" t="s">
        <v>62</v>
      </c>
      <c r="Y224" s="92" t="s">
        <v>62</v>
      </c>
      <c r="Z224" s="93" t="s">
        <v>62</v>
      </c>
      <c r="AA224" s="61" t="str">
        <f t="shared" si="94"/>
        <v/>
      </c>
      <c r="AB224" s="27"/>
      <c r="AC224" s="94" t="s">
        <v>62</v>
      </c>
      <c r="AD224" s="95" t="s">
        <v>62</v>
      </c>
      <c r="AE224" s="96" t="s">
        <v>62</v>
      </c>
      <c r="AF224" s="72"/>
      <c r="AG224" s="72"/>
      <c r="AH224" s="27"/>
      <c r="AI224" s="98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62" t="str">
        <f t="shared" si="93"/>
        <v/>
      </c>
      <c r="BE224" s="27"/>
      <c r="BF224" s="27"/>
      <c r="BG224" s="27"/>
      <c r="BI224" s="76" t="s">
        <v>62</v>
      </c>
      <c r="BJ224" s="90" t="s">
        <v>62</v>
      </c>
      <c r="BK224" s="91" t="s">
        <v>62</v>
      </c>
      <c r="BL224" s="92" t="s">
        <v>62</v>
      </c>
      <c r="BM224" s="92" t="s">
        <v>62</v>
      </c>
      <c r="BN224" s="92" t="s">
        <v>62</v>
      </c>
      <c r="BO224" s="93" t="s">
        <v>62</v>
      </c>
      <c r="BP224" s="27"/>
      <c r="BQ224" s="27"/>
      <c r="BR224" s="94" t="s">
        <v>62</v>
      </c>
      <c r="BS224" s="95" t="s">
        <v>62</v>
      </c>
      <c r="BT224" s="96" t="s">
        <v>62</v>
      </c>
      <c r="BU224" s="72"/>
      <c r="BV224" s="72"/>
      <c r="BW224" s="27"/>
      <c r="BX224" s="98"/>
    </row>
    <row r="225" spans="14:77" ht="19.5" thickBot="1" x14ac:dyDescent="0.45"/>
    <row r="226" spans="14:77" ht="19.5" thickBot="1" x14ac:dyDescent="0.45">
      <c r="T226" s="56" t="s">
        <v>62</v>
      </c>
      <c r="U226" s="57" t="s">
        <v>62</v>
      </c>
      <c r="V226" s="58" t="s">
        <v>541</v>
      </c>
      <c r="W226" s="59" t="s">
        <v>542</v>
      </c>
      <c r="X226" s="59" t="s">
        <v>543</v>
      </c>
      <c r="Y226" s="59" t="s">
        <v>544</v>
      </c>
      <c r="Z226" s="60" t="s">
        <v>545</v>
      </c>
      <c r="AA226" s="61"/>
      <c r="AB226" s="27"/>
      <c r="AC226" s="27"/>
      <c r="AD226" s="27"/>
      <c r="AE226" s="27"/>
      <c r="AF226" s="27" t="s">
        <v>310</v>
      </c>
      <c r="AG226" s="27"/>
      <c r="AH226" s="27" t="s">
        <v>450</v>
      </c>
      <c r="AI226" s="27"/>
      <c r="BI226" s="56" t="s">
        <v>62</v>
      </c>
      <c r="BJ226" s="57" t="s">
        <v>62</v>
      </c>
      <c r="BK226" s="58" t="s">
        <v>541</v>
      </c>
      <c r="BL226" s="59" t="s">
        <v>542</v>
      </c>
      <c r="BM226" s="59" t="s">
        <v>543</v>
      </c>
      <c r="BN226" s="59" t="s">
        <v>544</v>
      </c>
      <c r="BO226" s="60" t="s">
        <v>545</v>
      </c>
      <c r="BP226" s="27"/>
      <c r="BQ226" s="27"/>
      <c r="BR226" s="27"/>
      <c r="BS226" s="27"/>
      <c r="BT226" s="27"/>
      <c r="BU226" s="27" t="s">
        <v>464</v>
      </c>
      <c r="BV226" s="27"/>
      <c r="BW226" s="27" t="s">
        <v>566</v>
      </c>
      <c r="BX226" s="27"/>
      <c r="BY226" s="27"/>
    </row>
    <row r="227" spans="14:77" ht="19.5" thickBot="1" x14ac:dyDescent="0.45">
      <c r="N227" t="str">
        <f>+IF(ABS(W227)+ABS(X227)+ABS(Y227)+ABS(Z227)&gt;219%,"F","")</f>
        <v>F</v>
      </c>
      <c r="O227" s="62" t="str">
        <f>+IF(W227="","",IF(AND(MAX(W227:Z227)&gt;49%,AF227&gt;84%,AG227&gt;84%,AI227&gt;19%,AJ227&gt;12%,AF227&lt;&gt;""),"F",IF(AND(U227&gt;9.9,MAX(W227:Z227)&gt;25.9%,AG227&gt;99%,AJ227&gt;14%,AF227&lt;&gt;""),"F",IF(AND(V227&gt;34%,AC227&gt;39%,V227&lt;&gt;"",AC227&lt;&gt;"",AF227&lt;&gt;""),"F",IF(AND(U227&gt;4.9,V227&gt;29%,AJ227&lt;7%,AF227&lt;&gt;"",V227&lt;&gt;""),"F",IF(AND(U227&gt;9.9,AJ227&gt;14.9%,SUM(AJ227-(1/U227))&lt;6%,AI227&lt;6%,AI227&gt;1%,AJ227&gt;14.9%),"F",IF(AND(U227&gt;9.9,MAX(W227:Z227)&gt;34.9%,AI227&gt;19%,AH227&gt;14.9%),"F",IF(AND(U227&gt;19.9,AG227&gt;99%,AI227&lt;0,AJ227&gt;15%,MAX(W227:Z227)&gt;4.9%,AF227&lt;&gt;""),"F",IF(AND(U227&gt;2.9,U227&lt;10,W227&gt;11.9%,AI227&gt;14.9%),"F",IF(AND(U227&lt;19.9,U227&gt;3,Z227&gt;26.9%,AC227&gt;11.9%,AC227&lt;&gt;""),"F",IF(AND(AC227&gt;11.9%,U227&gt;3,AJ227&gt;14.9%,AC227&lt;&gt;""),"F",IF(AND(AJ227&lt;10%,AI227&gt;22.9%,U227&gt;3,AC227&lt;&gt;""),"F",IF(AND(AC227&gt;44%,U227&gt;3,AC227&lt;&gt;""),"F","")))))))))))))</f>
        <v/>
      </c>
      <c r="T227" s="76">
        <v>7</v>
      </c>
      <c r="U227" s="65">
        <v>1.3003099999999999</v>
      </c>
      <c r="V227" s="66">
        <v>0.53999999999999992</v>
      </c>
      <c r="W227" s="67">
        <v>0.62961559705188608</v>
      </c>
      <c r="X227" s="67">
        <v>0.62513080063737358</v>
      </c>
      <c r="Y227" s="67">
        <v>0.61518323300458877</v>
      </c>
      <c r="Z227" s="68">
        <v>0.63742780442100599</v>
      </c>
      <c r="AA227" s="105">
        <v>0.63742780442100599</v>
      </c>
      <c r="AB227" s="69" t="s">
        <v>62</v>
      </c>
      <c r="AC227" s="70">
        <v>2.2244571416417225E-2</v>
      </c>
      <c r="AD227" s="27"/>
      <c r="AE227" s="71">
        <v>7</v>
      </c>
      <c r="AF227" s="72">
        <v>0.83446295955837968</v>
      </c>
      <c r="AG227" s="72">
        <v>0.18070960485255105</v>
      </c>
      <c r="AH227" s="7" t="s">
        <v>62</v>
      </c>
      <c r="AI227" s="74">
        <v>0.59400674555704547</v>
      </c>
      <c r="BC227" t="str">
        <f>+IF(ABS(BL227)+ABS(BM227)+ABS(BN227)+ABS(BO227)&gt;219%,"F","")</f>
        <v/>
      </c>
      <c r="BD227" s="62" t="str">
        <f>+IF(BL227="","",IF(AND(MAX(BL227:BO227)&gt;49%,BU227&gt;84%,BV227&gt;84%,BX227&gt;19%,BY227&gt;12%,BU227&lt;&gt;""),"F",IF(AND(BJ227&gt;9.9,MAX(BL227:BO227)&gt;34.9%,BV227&gt;99%,BY227&gt;16.9%,BU227&lt;&gt;""),"F",IF(AND(BK227&gt;34%,BR227&gt;39%,BK227&lt;&gt;"",BR227&lt;&gt;"",BU227&lt;&gt;""),"F",IF(AND(BJ227&gt;4.9,BK227&gt;29%,BY227&lt;7%,BU227&lt;&gt;"",BK227&lt;&gt;""),"F",IF(AND(BJ227&gt;9.9,BY227&gt;14.9%,SUM(BY227-(1/BJ227))&lt;6%,BX227&lt;6%,BX227&gt;1%,BY227&gt;14.9%),"F",IF(AND(BJ227&gt;9.9,MAX(BL227:BO227)&gt;34.9%,BX227&gt;19%,BW227&gt;14.9%),"F",IF(AND(BJ227&gt;9.9,BV227&gt;99%,BX227&lt;0,BY227&gt;15%,MAX(BL227:BO227)&gt;4.9%,BU227&lt;&gt;""),"F",IF(AND(BJ227&gt;2.9,BJ227&lt;10,BL227&gt;39.9%,BX227&gt;27.9%),"F",IF(AND(BJ227&lt;19.9,BJ227&gt;3.9,BO227&gt;34.9%,BR227&gt;22.9%,BR227&lt;&gt;""),"F",IF(AND(BR227&gt;11.9%,BJ227&gt;3,BY227&gt;14.9%,BR227&lt;&gt;""),"F",IF(AND(BY227&lt;10%,BX227&gt;22.9%,BJ227&gt;3,BR227&lt;&gt;""),"F",IF(AND(BR227&gt;44%,BJ227&gt;3,BR227&lt;&gt;""),"F","")))))))))))))</f>
        <v/>
      </c>
      <c r="BI227" s="76">
        <v>5</v>
      </c>
      <c r="BJ227" s="65">
        <v>1.7001179994150275</v>
      </c>
      <c r="BK227" s="66">
        <v>0.45999999999999985</v>
      </c>
      <c r="BL227" s="67">
        <v>0.39095645307195814</v>
      </c>
      <c r="BM227" s="67">
        <v>0.40100903402956828</v>
      </c>
      <c r="BN227" s="67">
        <v>0.40171759407561575</v>
      </c>
      <c r="BO227" s="68">
        <v>0.34373626161496479</v>
      </c>
      <c r="BP227" s="104">
        <v>0.40171759407561575</v>
      </c>
      <c r="BQ227" s="69" t="s">
        <v>62</v>
      </c>
      <c r="BR227" s="70">
        <v>5.7981332460650958E-2</v>
      </c>
      <c r="BS227" s="27"/>
      <c r="BT227" s="71">
        <v>5</v>
      </c>
      <c r="BU227" s="72">
        <v>0.56055416761541943</v>
      </c>
      <c r="BV227" s="72">
        <v>0.21846443107208396</v>
      </c>
      <c r="BW227" s="7" t="s">
        <v>62</v>
      </c>
      <c r="BX227" s="74">
        <v>0.25819435024408405</v>
      </c>
      <c r="BY227" s="7">
        <v>2.9904053014743963E-2</v>
      </c>
    </row>
    <row r="228" spans="14:77" x14ac:dyDescent="0.4">
      <c r="N228" t="str">
        <f>+IF(ABS(W228)+ABS(X228)+ABS(Y228)+ABS(Z228)&gt;219%,"F","")</f>
        <v/>
      </c>
      <c r="O228" s="62" t="str">
        <f t="shared" ref="O228:O239" si="95">+IF(W228="","",IF(AND(MAX(W228:Z228)&gt;49%,AF228&gt;84%,AG228&gt;84%,AI228&gt;19%,AJ228&gt;12%,AF228&lt;&gt;""),"F",IF(AND(U228&gt;9.9,MAX(W228:Z228)&gt;25.9%,AG228&gt;99%,AJ228&gt;14%,AF228&lt;&gt;""),"F",IF(AND(V228&gt;34%,AC228&gt;39%,V228&lt;&gt;"",AC228&lt;&gt;"",AF228&lt;&gt;""),"F",IF(AND(U228&gt;4.9,V228&gt;29%,AJ228&lt;7%,AF228&lt;&gt;"",V228&lt;&gt;""),"F",IF(AND(U228&gt;9.9,AJ228&gt;14.9%,SUM(AJ228-(1/U228))&lt;6%,AI228&lt;6%,AI228&gt;1%,AJ228&gt;14.9%),"F",IF(AND(U228&gt;9.9,MAX(W228:Z228)&gt;34.9%,AI228&gt;19%,AH228&gt;14.9%),"F",IF(AND(U228&gt;19.9,AG228&gt;99%,AI228&lt;0,AJ228&gt;15%,MAX(W228:Z228)&gt;4.9%,AF228&lt;&gt;""),"F",IF(AND(U228&gt;2.9,U228&lt;10,W228&gt;11.9%,AI228&gt;14.9%),"F",IF(AND(U228&lt;19.9,U228&gt;3,Z228&gt;26.9%,AC228&gt;11.9%,AC228&lt;&gt;""),"F",IF(AND(AC228&gt;11.9%,U228&gt;3,AJ228&gt;14.9%,AC228&lt;&gt;""),"F",IF(AND(AJ228&lt;10%,AI228&gt;22.9%,U228&gt;3,AC228&lt;&gt;""),"F",IF(AND(AC228&gt;44%,U228&gt;3,AC228&lt;&gt;""),"F","")))))))))))))</f>
        <v/>
      </c>
      <c r="T228" s="76">
        <v>1</v>
      </c>
      <c r="U228" s="65">
        <v>6.3002359998670006</v>
      </c>
      <c r="V228" s="77" t="s">
        <v>62</v>
      </c>
      <c r="W228" s="78">
        <v>-0.10770278282076905</v>
      </c>
      <c r="X228" s="78">
        <v>-0.10458585822752908</v>
      </c>
      <c r="Y228" s="78">
        <v>-8.1928428937517908E-2</v>
      </c>
      <c r="Z228" s="79">
        <v>-9.7247696632887931E-2</v>
      </c>
      <c r="AA228" s="61"/>
      <c r="AB228" s="27"/>
      <c r="AC228" s="80" t="s">
        <v>62</v>
      </c>
      <c r="AD228" s="81" t="s">
        <v>62</v>
      </c>
      <c r="AE228" s="82" t="s">
        <v>62</v>
      </c>
      <c r="AF228" s="72">
        <v>-7.2150395408143456E-2</v>
      </c>
      <c r="AG228" s="72">
        <v>0.49503099005429596</v>
      </c>
      <c r="AH228" s="7">
        <v>0.11697073487262653</v>
      </c>
      <c r="AI228" s="84">
        <v>-9.0623263354962902E-2</v>
      </c>
      <c r="BC228" t="str">
        <f>+IF(ABS(BL228)+ABS(BM228)+ABS(BN228)+ABS(BO228)&gt;219%,"F","")</f>
        <v/>
      </c>
      <c r="BD228" s="62" t="str">
        <f>+IF(BL228="","",IF(AND(MAX(BL228:BO228)&gt;49%,BU228&gt;84%,BV228&gt;84%,BX228&gt;19%,BY228&gt;12%,BU228&lt;&gt;""),"F",IF(AND(BJ228&gt;9.9,MAX(BL228:BO228)&gt;34.9%,BV228&gt;99%,BY228&gt;16.9%,BU228&lt;&gt;""),"F",IF(AND(BK228&gt;34%,BR228&gt;39%,BK228&lt;&gt;"",BR228&lt;&gt;"",BU228&lt;&gt;""),"F",IF(AND(BJ228&gt;4.9,BK228&gt;29%,BY228&lt;7%,BU228&lt;&gt;"",BK228&lt;&gt;""),"F",IF(AND(BJ228&gt;9.9,BY228&gt;14.9%,SUM(BY228-(1/BJ228))&lt;6%,BX228&lt;6%,BX228&gt;1%,BY228&gt;14.9%),"F",IF(AND(BJ228&gt;9.9,MAX(BL228:BO228)&gt;34.9%,BX228&gt;19%,BW228&gt;14.9%),"F",IF(AND(BJ228&gt;9.9,BV228&gt;99%,BX228&lt;0,BY228&gt;15%,MAX(BL228:BO228)&gt;4.9%,BU228&lt;&gt;""),"F",IF(AND(BJ228&gt;2.9,BJ228&lt;10,BL228&gt;39.9%,BX228&gt;27.9%),"F",IF(AND(BJ228&lt;19.9,BJ228&gt;3.9,BO228&gt;34.9%,BR228&gt;22.9%,BR228&lt;&gt;""),"F",IF(AND(BR228&gt;11.9%,BJ228&gt;3,BY228&gt;14.9%,BR228&lt;&gt;""),"F",IF(AND(BY228&lt;10%,BX228&gt;22.9%,BJ228&gt;3,BR228&lt;&gt;""),"F",IF(AND(BR228&gt;44%,BJ228&gt;3,BR228&lt;&gt;""),"F","")))))))))))))</f>
        <v/>
      </c>
      <c r="BI228" s="76">
        <v>3</v>
      </c>
      <c r="BJ228" s="65">
        <v>5.200042998845035</v>
      </c>
      <c r="BK228" s="77" t="s">
        <v>62</v>
      </c>
      <c r="BL228" s="78">
        <v>0.14657187869945362</v>
      </c>
      <c r="BM228" s="78">
        <v>0.1379774053396701</v>
      </c>
      <c r="BN228" s="78">
        <v>0.1063911489225229</v>
      </c>
      <c r="BO228" s="79">
        <v>0.18022456148837793</v>
      </c>
      <c r="BP228" s="27"/>
      <c r="BQ228" s="27"/>
      <c r="BR228" s="80" t="s">
        <v>62</v>
      </c>
      <c r="BS228" s="81" t="s">
        <v>62</v>
      </c>
      <c r="BT228" s="82" t="s">
        <v>62</v>
      </c>
      <c r="BU228" s="72">
        <v>0.25093624978123086</v>
      </c>
      <c r="BV228" s="72">
        <v>0.58199170771950304</v>
      </c>
      <c r="BW228" s="7">
        <v>3.3678049309427222E-2</v>
      </c>
      <c r="BX228" s="84">
        <v>0.13537403162788941</v>
      </c>
      <c r="BY228" s="7">
        <v>7.9664734420967789E-2</v>
      </c>
    </row>
    <row r="229" spans="14:77" x14ac:dyDescent="0.4">
      <c r="N229" t="str">
        <f>+IF(ABS(W229)+ABS(X229)+ABS(Y229)+ABS(Z229)&gt;219%,"F","")</f>
        <v/>
      </c>
      <c r="O229" s="62" t="str">
        <f t="shared" si="95"/>
        <v/>
      </c>
      <c r="T229" s="76">
        <v>5</v>
      </c>
      <c r="U229" s="65">
        <v>8.5001579989150535</v>
      </c>
      <c r="V229" s="77" t="s">
        <v>62</v>
      </c>
      <c r="W229" s="78">
        <v>8.1984435582578064E-2</v>
      </c>
      <c r="X229" s="78">
        <v>8.4902714798739426E-2</v>
      </c>
      <c r="Y229" s="78">
        <v>6.7284669350792067E-2</v>
      </c>
      <c r="Z229" s="79">
        <v>7.2781576586525773E-2</v>
      </c>
      <c r="AA229" s="61"/>
      <c r="AB229" s="27"/>
      <c r="AC229" s="80" t="s">
        <v>62</v>
      </c>
      <c r="AD229" s="85" t="s">
        <v>62</v>
      </c>
      <c r="AE229" s="82" t="s">
        <v>62</v>
      </c>
      <c r="AF229" s="72">
        <v>0.40571110406744759</v>
      </c>
      <c r="AG229" s="72">
        <v>0.82296374012645823</v>
      </c>
      <c r="AH229" s="7">
        <v>0.10845119530459779</v>
      </c>
      <c r="AI229" s="84">
        <v>6.7823755325424784E-2</v>
      </c>
      <c r="BC229" t="str">
        <f>+IF(ABS(BL229)+ABS(BM229)+ABS(BN229)+ABS(BO229)&gt;219%,"F","")</f>
        <v/>
      </c>
      <c r="BD229" s="62" t="str">
        <f t="shared" ref="BD229:BD239" si="96">+IF(BL229="","",IF(AND(MAX(BL229:BO229)&gt;49%,BU229&gt;84%,BV229&gt;84%,BX229&gt;19%,BY229&gt;12%,BU229&lt;&gt;""),"F",IF(AND(BJ229&gt;9.9,MAX(BL229:BO229)&gt;34.9%,BV229&gt;99%,BY229&gt;16.9%,BU229&lt;&gt;""),"F",IF(AND(BK229&gt;34%,BR229&gt;39%,BK229&lt;&gt;"",BR229&lt;&gt;"",BU229&lt;&gt;""),"F",IF(AND(BJ229&gt;4.9,BK229&gt;29%,BY229&lt;7%,BU229&lt;&gt;"",BK229&lt;&gt;""),"F",IF(AND(BJ229&gt;9.9,BY229&gt;14.9%,SUM(BY229-(1/BJ229))&lt;6%,BX229&lt;6%,BX229&gt;1%,BY229&gt;14.9%),"F",IF(AND(BJ229&gt;9.9,MAX(BL229:BO229)&gt;34.9%,BX229&gt;19%,BW229&gt;14.9%),"F",IF(AND(BJ229&gt;9.9,BV229&gt;99%,BX229&lt;0,BY229&gt;15%,MAX(BL229:BO229)&gt;4.9%,BU229&lt;&gt;""),"F",IF(AND(BJ229&gt;2.9,BJ229&lt;10,BL229&gt;39.9%,BX229&gt;27.9%),"F",IF(AND(BJ229&lt;19.9,BJ229&gt;3.9,BO229&gt;34.9%,BR229&gt;22.9%,BR229&lt;&gt;""),"F",IF(AND(BR229&gt;11.9%,BJ229&gt;3,BY229&gt;14.9%,BR229&lt;&gt;""),"F",IF(AND(BY229&lt;10%,BX229&gt;22.9%,BJ229&gt;3,BR229&lt;&gt;""),"F",IF(AND(BR229&gt;44%,BJ229&gt;3,BR229&lt;&gt;""),"F","")))))))))))))</f>
        <v/>
      </c>
      <c r="BI229" s="76">
        <v>7</v>
      </c>
      <c r="BJ229" s="65">
        <v>6.3004800000000003</v>
      </c>
      <c r="BK229" s="77" t="s">
        <v>62</v>
      </c>
      <c r="BL229" s="78">
        <v>0.18697407860840051</v>
      </c>
      <c r="BM229" s="78">
        <v>0.19536231459329062</v>
      </c>
      <c r="BN229" s="78">
        <v>2.8476821281366756E-2</v>
      </c>
      <c r="BO229" s="79">
        <v>-4.7603526984782971E-2</v>
      </c>
      <c r="BP229" s="27"/>
      <c r="BQ229" s="27"/>
      <c r="BR229" s="80" t="s">
        <v>62</v>
      </c>
      <c r="BS229" s="85" t="s">
        <v>62</v>
      </c>
      <c r="BT229" s="82" t="s">
        <v>62</v>
      </c>
      <c r="BU229" s="72">
        <v>-0.24068767749676812</v>
      </c>
      <c r="BV229" s="72">
        <v>0.52134877405756963</v>
      </c>
      <c r="BW229" s="7">
        <v>3.5266171791104695E-2</v>
      </c>
      <c r="BX229" s="84">
        <v>-3.5756954071172298E-2</v>
      </c>
      <c r="BY229" s="7">
        <v>7.1363751536492243E-2</v>
      </c>
    </row>
    <row r="230" spans="14:77" x14ac:dyDescent="0.4">
      <c r="O230" s="62" t="str">
        <f t="shared" si="95"/>
        <v/>
      </c>
      <c r="T230" s="76">
        <v>8</v>
      </c>
      <c r="U230" s="65">
        <v>10.600439999999999</v>
      </c>
      <c r="V230" s="77" t="s">
        <v>62</v>
      </c>
      <c r="W230" s="78">
        <v>0.26511409700227678</v>
      </c>
      <c r="X230" s="78">
        <v>0.26071790874262335</v>
      </c>
      <c r="Y230" s="78">
        <v>0.27759559534200462</v>
      </c>
      <c r="Z230" s="79">
        <v>0.23066763140922905</v>
      </c>
      <c r="AA230" s="61"/>
      <c r="AB230" s="27"/>
      <c r="AC230" s="80" t="s">
        <v>62</v>
      </c>
      <c r="AD230" s="85" t="s">
        <v>62</v>
      </c>
      <c r="AE230" s="82" t="s">
        <v>62</v>
      </c>
      <c r="AF230" s="72">
        <v>0.45401686140801795</v>
      </c>
      <c r="AG230" s="72">
        <v>0.66344413512925782</v>
      </c>
      <c r="AH230" s="7">
        <v>9.5538796935848172E-2</v>
      </c>
      <c r="AI230" s="84">
        <v>0.214954741679657</v>
      </c>
      <c r="BD230" s="62" t="str">
        <f t="shared" si="96"/>
        <v/>
      </c>
      <c r="BI230" s="76">
        <v>1</v>
      </c>
      <c r="BJ230" s="65">
        <v>8.3002359998670023</v>
      </c>
      <c r="BK230" s="77" t="s">
        <v>62</v>
      </c>
      <c r="BL230" s="78">
        <v>-4.6775023026025375E-2</v>
      </c>
      <c r="BM230" s="78">
        <v>-3.7760116839568973E-2</v>
      </c>
      <c r="BN230" s="78">
        <v>0.16622979445770625</v>
      </c>
      <c r="BO230" s="79">
        <v>0.21663053186654879</v>
      </c>
      <c r="BP230" s="27"/>
      <c r="BQ230" s="27"/>
      <c r="BR230" s="80" t="s">
        <v>62</v>
      </c>
      <c r="BS230" s="85" t="s">
        <v>62</v>
      </c>
      <c r="BT230" s="82" t="s">
        <v>62</v>
      </c>
      <c r="BU230" s="72">
        <v>0.67553446976748399</v>
      </c>
      <c r="BV230" s="72">
        <v>1.0113815920184523</v>
      </c>
      <c r="BW230" s="7">
        <v>2.9474144582999046E-2</v>
      </c>
      <c r="BX230" s="84">
        <v>0.16272004342959562</v>
      </c>
      <c r="BY230" s="7">
        <v>0.13844088301896879</v>
      </c>
    </row>
    <row r="231" spans="14:77" x14ac:dyDescent="0.4">
      <c r="O231" s="62" t="str">
        <f t="shared" si="95"/>
        <v/>
      </c>
      <c r="T231" s="76">
        <v>6</v>
      </c>
      <c r="U231" s="65">
        <v>30.400473995392272</v>
      </c>
      <c r="V231" s="77" t="s">
        <v>62</v>
      </c>
      <c r="W231" s="78">
        <v>0.12153760810198788</v>
      </c>
      <c r="X231" s="78">
        <v>0.12980590253273255</v>
      </c>
      <c r="Y231" s="78">
        <v>0.12235867355514152</v>
      </c>
      <c r="Z231" s="79">
        <v>4.5922022311677232E-2</v>
      </c>
      <c r="AA231" s="61"/>
      <c r="AB231" s="27"/>
      <c r="AC231" s="80" t="s">
        <v>62</v>
      </c>
      <c r="AD231" s="85" t="s">
        <v>62</v>
      </c>
      <c r="AE231" s="82" t="s">
        <v>62</v>
      </c>
      <c r="AF231" s="72">
        <v>0.15786415967179443</v>
      </c>
      <c r="AG231" s="72">
        <v>1.051133680310989</v>
      </c>
      <c r="AH231" s="7">
        <v>3.6532790600432172E-2</v>
      </c>
      <c r="AI231" s="84">
        <v>4.2793851842617386E-2</v>
      </c>
      <c r="BD231" s="62" t="str">
        <f t="shared" si="96"/>
        <v/>
      </c>
      <c r="BI231" s="76">
        <v>8</v>
      </c>
      <c r="BJ231" s="65">
        <v>12.90071</v>
      </c>
      <c r="BK231" s="77" t="s">
        <v>62</v>
      </c>
      <c r="BL231" s="78">
        <v>0.10240351959718565</v>
      </c>
      <c r="BM231" s="78">
        <v>9.2913543550444552E-2</v>
      </c>
      <c r="BN231" s="78">
        <v>8.4213404256870378E-2</v>
      </c>
      <c r="BO231" s="79">
        <v>0.10020054548303844</v>
      </c>
      <c r="BP231" s="27"/>
      <c r="BQ231" s="27"/>
      <c r="BR231" s="80" t="s">
        <v>62</v>
      </c>
      <c r="BS231" s="85" t="s">
        <v>62</v>
      </c>
      <c r="BT231" s="82" t="s">
        <v>62</v>
      </c>
      <c r="BU231" s="72">
        <v>0.13648348525143647</v>
      </c>
      <c r="BV231" s="72">
        <v>0.81977581974649083</v>
      </c>
      <c r="BW231" s="7">
        <v>2.6072486745620779E-2</v>
      </c>
      <c r="BX231" s="84">
        <v>7.5264723638832937E-2</v>
      </c>
      <c r="BY231" s="7">
        <v>0.11221332211198935</v>
      </c>
    </row>
    <row r="232" spans="14:77" x14ac:dyDescent="0.4">
      <c r="O232" s="62" t="str">
        <f t="shared" si="95"/>
        <v/>
      </c>
      <c r="T232" s="76">
        <v>9</v>
      </c>
      <c r="U232" s="65">
        <v>31.501159999999999</v>
      </c>
      <c r="V232" s="77" t="s">
        <v>62</v>
      </c>
      <c r="W232" s="78">
        <v>-4.1055929865324539E-2</v>
      </c>
      <c r="X232" s="78">
        <v>-4.6626259367700644E-2</v>
      </c>
      <c r="Y232" s="78">
        <v>-4.7346116231247758E-2</v>
      </c>
      <c r="Z232" s="79">
        <v>6.7989517878516217E-2</v>
      </c>
      <c r="AA232" s="61"/>
      <c r="AB232" s="27"/>
      <c r="AC232" s="80" t="s">
        <v>62</v>
      </c>
      <c r="AD232" s="85" t="s">
        <v>62</v>
      </c>
      <c r="AE232" s="82" t="s">
        <v>62</v>
      </c>
      <c r="AF232" s="72">
        <v>0.48465872142457</v>
      </c>
      <c r="AG232" s="72">
        <v>0.96019965998137924</v>
      </c>
      <c r="AH232" s="7">
        <v>3.808401611805582E-2</v>
      </c>
      <c r="AI232" s="84">
        <v>6.3358127723490115E-2</v>
      </c>
      <c r="BD232" s="62" t="str">
        <f t="shared" si="96"/>
        <v>F</v>
      </c>
      <c r="BI232" s="76">
        <v>6</v>
      </c>
      <c r="BJ232" s="65">
        <v>22.4005019949123</v>
      </c>
      <c r="BK232" s="77" t="s">
        <v>62</v>
      </c>
      <c r="BL232" s="78">
        <v>6.1404021512003706E-2</v>
      </c>
      <c r="BM232" s="78">
        <v>5.5681889169380994E-2</v>
      </c>
      <c r="BN232" s="78">
        <v>5.7301964616900194E-2</v>
      </c>
      <c r="BO232" s="79">
        <v>-5.6261293234014055E-2</v>
      </c>
      <c r="BP232" s="27"/>
      <c r="BQ232" s="27"/>
      <c r="BR232" s="80" t="s">
        <v>62</v>
      </c>
      <c r="BS232" s="85" t="s">
        <v>62</v>
      </c>
      <c r="BT232" s="82" t="s">
        <v>62</v>
      </c>
      <c r="BU232" s="72">
        <v>0.2636771756502263</v>
      </c>
      <c r="BV232" s="72">
        <v>1.3058136850487687</v>
      </c>
      <c r="BW232" s="7">
        <v>1.663340442492274E-2</v>
      </c>
      <c r="BX232" s="84">
        <v>-4.2260156034162583E-2</v>
      </c>
      <c r="BY232" s="7">
        <v>0.17874361274029094</v>
      </c>
    </row>
    <row r="233" spans="14:77" x14ac:dyDescent="0.4">
      <c r="O233" s="62" t="str">
        <f t="shared" si="95"/>
        <v/>
      </c>
      <c r="T233" s="76">
        <v>3</v>
      </c>
      <c r="U233" s="65">
        <v>35.600242992845217</v>
      </c>
      <c r="V233" s="77" t="s">
        <v>62</v>
      </c>
      <c r="W233" s="78">
        <v>4.1455214908337631E-2</v>
      </c>
      <c r="X233" s="78">
        <v>3.9258606413499583E-2</v>
      </c>
      <c r="Y233" s="78">
        <v>3.5223070544174263E-2</v>
      </c>
      <c r="Z233" s="79">
        <v>3.2020828350125312E-2</v>
      </c>
      <c r="AA233" s="61"/>
      <c r="AB233" s="27"/>
      <c r="AC233" s="80" t="s">
        <v>62</v>
      </c>
      <c r="AD233" s="85" t="s">
        <v>62</v>
      </c>
      <c r="AE233" s="82" t="s">
        <v>62</v>
      </c>
      <c r="AF233" s="72">
        <v>0.35349511551349178</v>
      </c>
      <c r="AG233" s="72">
        <v>0.65319436088362948</v>
      </c>
      <c r="AH233" s="7">
        <v>1.5655040947438817E-2</v>
      </c>
      <c r="AI233" s="84">
        <v>2.9839595804227056E-2</v>
      </c>
      <c r="BD233" s="62" t="str">
        <f t="shared" si="96"/>
        <v/>
      </c>
      <c r="BI233" s="76">
        <v>4</v>
      </c>
      <c r="BJ233" s="65">
        <v>22.500709998616056</v>
      </c>
      <c r="BK233" s="77" t="s">
        <v>62</v>
      </c>
      <c r="BL233" s="78">
        <v>-1.9591044725136779E-2</v>
      </c>
      <c r="BM233" s="78">
        <v>-1.1142329903451037E-2</v>
      </c>
      <c r="BN233" s="78">
        <v>6.1679586464833324E-4</v>
      </c>
      <c r="BO233" s="79">
        <v>0.12100343534367598</v>
      </c>
      <c r="BP233" s="27"/>
      <c r="BQ233" s="27"/>
      <c r="BR233" s="80" t="s">
        <v>62</v>
      </c>
      <c r="BS233" s="85" t="s">
        <v>62</v>
      </c>
      <c r="BT233" s="82" t="s">
        <v>62</v>
      </c>
      <c r="BU233" s="72">
        <v>0.34945515339422023</v>
      </c>
      <c r="BV233" s="72">
        <v>1.1000886377878574</v>
      </c>
      <c r="BW233" s="7">
        <v>2.2738768956812032E-2</v>
      </c>
      <c r="BX233" s="84">
        <v>9.0890624163645989E-2</v>
      </c>
      <c r="BY233" s="7">
        <v>0.15058336400066383</v>
      </c>
    </row>
    <row r="234" spans="14:77" x14ac:dyDescent="0.4">
      <c r="O234" s="62" t="str">
        <f t="shared" si="95"/>
        <v/>
      </c>
      <c r="T234" s="76">
        <v>4</v>
      </c>
      <c r="U234" s="65">
        <v>52.10186499641614</v>
      </c>
      <c r="V234" s="77" t="s">
        <v>62</v>
      </c>
      <c r="W234" s="78">
        <v>-1.1615043633869697E-2</v>
      </c>
      <c r="X234" s="78">
        <v>-1.0391339831076552E-2</v>
      </c>
      <c r="Y234" s="78">
        <v>-1.125598602575383E-2</v>
      </c>
      <c r="Z234" s="79">
        <v>-1.0659126921559811E-2</v>
      </c>
      <c r="AA234" s="89"/>
      <c r="AB234" s="14"/>
      <c r="AC234" s="80" t="s">
        <v>62</v>
      </c>
      <c r="AD234" s="85" t="s">
        <v>62</v>
      </c>
      <c r="AE234" s="82" t="s">
        <v>62</v>
      </c>
      <c r="AF234" s="72">
        <v>-0.11048849991392252</v>
      </c>
      <c r="AG234" s="72">
        <v>0.55962078066130494</v>
      </c>
      <c r="AH234" s="7">
        <v>8.5661136530308952E-3</v>
      </c>
      <c r="AI234" s="84">
        <v>-9.9330359442139499E-3</v>
      </c>
      <c r="BD234" s="62" t="str">
        <f t="shared" si="96"/>
        <v/>
      </c>
      <c r="BI234" s="76">
        <v>2</v>
      </c>
      <c r="BJ234" s="65">
        <v>25.400832999212014</v>
      </c>
      <c r="BK234" s="77" t="s">
        <v>62</v>
      </c>
      <c r="BL234" s="78">
        <v>0.17805611626216056</v>
      </c>
      <c r="BM234" s="78">
        <v>0.1659582600606655</v>
      </c>
      <c r="BN234" s="78">
        <v>0.15505247652436957</v>
      </c>
      <c r="BO234" s="79">
        <v>0.14206948442219097</v>
      </c>
      <c r="BP234" s="14"/>
      <c r="BQ234" s="14"/>
      <c r="BR234" s="80" t="s">
        <v>62</v>
      </c>
      <c r="BS234" s="85" t="s">
        <v>62</v>
      </c>
      <c r="BT234" s="82" t="s">
        <v>62</v>
      </c>
      <c r="BU234" s="72" t="s">
        <v>62</v>
      </c>
      <c r="BV234" s="72">
        <v>0.9349241811626996</v>
      </c>
      <c r="BW234" s="7">
        <v>1.1858040148473172E-2</v>
      </c>
      <c r="BX234" s="84">
        <v>0.10671419432898918</v>
      </c>
      <c r="BY234" s="7">
        <v>0.12797516804477202</v>
      </c>
    </row>
    <row r="235" spans="14:77" x14ac:dyDescent="0.4">
      <c r="O235" s="62" t="str">
        <f t="shared" si="95"/>
        <v/>
      </c>
      <c r="T235" s="76">
        <v>10</v>
      </c>
      <c r="U235" s="65">
        <v>67.400695999648008</v>
      </c>
      <c r="V235" s="77" t="s">
        <v>62</v>
      </c>
      <c r="W235" s="78">
        <v>2.066680367289685E-2</v>
      </c>
      <c r="X235" s="78">
        <v>2.178752430133786E-2</v>
      </c>
      <c r="Y235" s="78">
        <v>2.2885289397818274E-2</v>
      </c>
      <c r="Z235" s="79">
        <v>2.1097442597367979E-2</v>
      </c>
      <c r="AA235" s="61"/>
      <c r="AB235" s="27"/>
      <c r="AC235" s="80" t="s">
        <v>62</v>
      </c>
      <c r="AD235" s="85" t="s">
        <v>62</v>
      </c>
      <c r="AE235" s="82" t="s">
        <v>62</v>
      </c>
      <c r="AF235" s="72">
        <v>0.90364411527385236</v>
      </c>
      <c r="AG235" s="72">
        <v>0.8462830387518866</v>
      </c>
      <c r="AH235" s="7">
        <v>1.1538542320526207E-2</v>
      </c>
      <c r="AI235" s="84">
        <v>1.9660302123504531E-2</v>
      </c>
      <c r="BD235" s="62" t="str">
        <f t="shared" si="96"/>
        <v/>
      </c>
      <c r="BI235" s="76" t="s">
        <v>62</v>
      </c>
      <c r="BJ235" s="65" t="s">
        <v>62</v>
      </c>
      <c r="BK235" s="77" t="s">
        <v>62</v>
      </c>
      <c r="BL235" s="78" t="s">
        <v>62</v>
      </c>
      <c r="BM235" s="78" t="s">
        <v>62</v>
      </c>
      <c r="BN235" s="78" t="s">
        <v>62</v>
      </c>
      <c r="BO235" s="79" t="s">
        <v>62</v>
      </c>
      <c r="BP235" s="27"/>
      <c r="BQ235" s="27"/>
      <c r="BR235" s="80" t="s">
        <v>62</v>
      </c>
      <c r="BS235" s="85" t="s">
        <v>62</v>
      </c>
      <c r="BT235" s="82" t="s">
        <v>62</v>
      </c>
      <c r="BU235" s="72" t="s">
        <v>62</v>
      </c>
      <c r="BV235" s="72" t="s">
        <v>62</v>
      </c>
      <c r="BW235" s="7" t="s">
        <v>62</v>
      </c>
      <c r="BX235" s="84" t="s">
        <v>62</v>
      </c>
      <c r="BY235" s="7" t="s">
        <v>62</v>
      </c>
    </row>
    <row r="236" spans="14:77" x14ac:dyDescent="0.4">
      <c r="O236" s="62" t="str">
        <f t="shared" si="95"/>
        <v/>
      </c>
      <c r="T236" s="76" t="s">
        <v>62</v>
      </c>
      <c r="U236" s="65">
        <v>118.30237799771206</v>
      </c>
      <c r="V236" s="77" t="s">
        <v>62</v>
      </c>
      <c r="W236" s="78" t="s">
        <v>62</v>
      </c>
      <c r="X236" s="78" t="s">
        <v>62</v>
      </c>
      <c r="Y236" s="78" t="s">
        <v>62</v>
      </c>
      <c r="Z236" s="79" t="s">
        <v>62</v>
      </c>
      <c r="AA236" s="89"/>
      <c r="AB236" s="89"/>
      <c r="AC236" s="80" t="s">
        <v>62</v>
      </c>
      <c r="AD236" s="85" t="s">
        <v>62</v>
      </c>
      <c r="AE236" s="82" t="s">
        <v>62</v>
      </c>
      <c r="AF236" s="72" t="s">
        <v>62</v>
      </c>
      <c r="AG236" s="72" t="s">
        <v>62</v>
      </c>
      <c r="AH236" s="7" t="s">
        <v>62</v>
      </c>
      <c r="AI236" s="84" t="s">
        <v>62</v>
      </c>
      <c r="BD236" s="62" t="str">
        <f t="shared" si="96"/>
        <v/>
      </c>
      <c r="BI236" s="76" t="s">
        <v>62</v>
      </c>
      <c r="BJ236" s="65" t="s">
        <v>62</v>
      </c>
      <c r="BK236" s="77" t="s">
        <v>62</v>
      </c>
      <c r="BL236" s="78" t="s">
        <v>62</v>
      </c>
      <c r="BM236" s="78" t="s">
        <v>62</v>
      </c>
      <c r="BN236" s="78" t="s">
        <v>62</v>
      </c>
      <c r="BO236" s="79" t="s">
        <v>62</v>
      </c>
      <c r="BP236" s="89"/>
      <c r="BQ236" s="89"/>
      <c r="BR236" s="80" t="s">
        <v>62</v>
      </c>
      <c r="BS236" s="85" t="s">
        <v>62</v>
      </c>
      <c r="BT236" s="82" t="s">
        <v>62</v>
      </c>
      <c r="BU236" s="72" t="s">
        <v>62</v>
      </c>
      <c r="BV236" s="72" t="s">
        <v>62</v>
      </c>
      <c r="BW236" s="7" t="s">
        <v>62</v>
      </c>
      <c r="BX236" s="84" t="s">
        <v>62</v>
      </c>
      <c r="BY236" s="7" t="s">
        <v>62</v>
      </c>
    </row>
    <row r="237" spans="14:77" x14ac:dyDescent="0.4">
      <c r="O237" s="62" t="str">
        <f t="shared" si="95"/>
        <v/>
      </c>
      <c r="T237" s="76" t="s">
        <v>62</v>
      </c>
      <c r="U237" s="65" t="s">
        <v>62</v>
      </c>
      <c r="V237" s="77" t="s">
        <v>62</v>
      </c>
      <c r="W237" s="78" t="s">
        <v>62</v>
      </c>
      <c r="X237" s="78" t="s">
        <v>62</v>
      </c>
      <c r="Y237" s="78" t="s">
        <v>62</v>
      </c>
      <c r="Z237" s="79" t="s">
        <v>62</v>
      </c>
      <c r="AA237" s="89"/>
      <c r="AB237" s="89"/>
      <c r="AC237" s="80" t="s">
        <v>62</v>
      </c>
      <c r="AD237" s="85" t="s">
        <v>62</v>
      </c>
      <c r="AE237" s="82" t="s">
        <v>62</v>
      </c>
      <c r="AF237" s="72" t="s">
        <v>62</v>
      </c>
      <c r="AG237" s="72" t="s">
        <v>62</v>
      </c>
      <c r="AH237" s="7" t="s">
        <v>62</v>
      </c>
      <c r="AI237" s="84" t="s">
        <v>62</v>
      </c>
      <c r="BD237" s="62" t="str">
        <f t="shared" si="96"/>
        <v/>
      </c>
      <c r="BI237" s="76" t="s">
        <v>62</v>
      </c>
      <c r="BJ237" s="65" t="s">
        <v>62</v>
      </c>
      <c r="BK237" s="77" t="s">
        <v>62</v>
      </c>
      <c r="BL237" s="78" t="s">
        <v>62</v>
      </c>
      <c r="BM237" s="78" t="s">
        <v>62</v>
      </c>
      <c r="BN237" s="78" t="s">
        <v>62</v>
      </c>
      <c r="BO237" s="79" t="s">
        <v>62</v>
      </c>
      <c r="BP237" s="89"/>
      <c r="BQ237" s="89"/>
      <c r="BR237" s="80" t="s">
        <v>62</v>
      </c>
      <c r="BS237" s="85" t="s">
        <v>62</v>
      </c>
      <c r="BT237" s="82" t="s">
        <v>62</v>
      </c>
      <c r="BU237" s="72" t="s">
        <v>62</v>
      </c>
      <c r="BV237" s="72" t="s">
        <v>62</v>
      </c>
      <c r="BW237" s="7" t="s">
        <v>62</v>
      </c>
      <c r="BX237" s="84" t="s">
        <v>62</v>
      </c>
      <c r="BY237" s="7" t="s">
        <v>62</v>
      </c>
    </row>
    <row r="238" spans="14:77" x14ac:dyDescent="0.4">
      <c r="O238" s="62" t="str">
        <f t="shared" si="95"/>
        <v/>
      </c>
      <c r="T238" s="76" t="s">
        <v>62</v>
      </c>
      <c r="U238" s="65" t="s">
        <v>62</v>
      </c>
      <c r="V238" s="77" t="s">
        <v>62</v>
      </c>
      <c r="W238" s="78" t="s">
        <v>62</v>
      </c>
      <c r="X238" s="78" t="s">
        <v>62</v>
      </c>
      <c r="Y238" s="78" t="s">
        <v>62</v>
      </c>
      <c r="Z238" s="79" t="s">
        <v>62</v>
      </c>
      <c r="AA238" s="61"/>
      <c r="AB238" s="27"/>
      <c r="AC238" s="80" t="s">
        <v>62</v>
      </c>
      <c r="AD238" s="85" t="s">
        <v>62</v>
      </c>
      <c r="AE238" s="82" t="s">
        <v>62</v>
      </c>
      <c r="AF238" s="72" t="s">
        <v>62</v>
      </c>
      <c r="AG238" s="72" t="s">
        <v>62</v>
      </c>
      <c r="AH238" s="7" t="s">
        <v>62</v>
      </c>
      <c r="AI238" s="84" t="s">
        <v>62</v>
      </c>
      <c r="BD238" s="62" t="str">
        <f t="shared" si="96"/>
        <v/>
      </c>
      <c r="BI238" s="76" t="s">
        <v>62</v>
      </c>
      <c r="BJ238" s="65" t="s">
        <v>62</v>
      </c>
      <c r="BK238" s="77" t="s">
        <v>62</v>
      </c>
      <c r="BL238" s="78" t="s">
        <v>62</v>
      </c>
      <c r="BM238" s="78" t="s">
        <v>62</v>
      </c>
      <c r="BN238" s="78" t="s">
        <v>62</v>
      </c>
      <c r="BO238" s="79" t="s">
        <v>62</v>
      </c>
      <c r="BP238" s="27"/>
      <c r="BQ238" s="27"/>
      <c r="BR238" s="80" t="s">
        <v>62</v>
      </c>
      <c r="BS238" s="85" t="s">
        <v>62</v>
      </c>
      <c r="BT238" s="82" t="s">
        <v>62</v>
      </c>
      <c r="BU238" s="72" t="s">
        <v>62</v>
      </c>
      <c r="BV238" s="72" t="s">
        <v>62</v>
      </c>
      <c r="BW238" s="7" t="s">
        <v>62</v>
      </c>
      <c r="BX238" s="84" t="s">
        <v>62</v>
      </c>
      <c r="BY238" s="7" t="s">
        <v>62</v>
      </c>
    </row>
    <row r="239" spans="14:77" ht="19.5" thickBot="1" x14ac:dyDescent="0.45">
      <c r="O239" s="62" t="str">
        <f t="shared" si="95"/>
        <v/>
      </c>
      <c r="T239" s="76" t="s">
        <v>62</v>
      </c>
      <c r="U239" s="90" t="s">
        <v>62</v>
      </c>
      <c r="V239" s="91" t="s">
        <v>62</v>
      </c>
      <c r="W239" s="92" t="s">
        <v>62</v>
      </c>
      <c r="X239" s="92" t="s">
        <v>62</v>
      </c>
      <c r="Y239" s="92" t="s">
        <v>62</v>
      </c>
      <c r="Z239" s="93" t="s">
        <v>62</v>
      </c>
      <c r="AA239" s="61"/>
      <c r="AB239" s="27"/>
      <c r="AC239" s="94" t="s">
        <v>62</v>
      </c>
      <c r="AD239" s="95" t="s">
        <v>62</v>
      </c>
      <c r="AE239" s="96" t="s">
        <v>62</v>
      </c>
      <c r="AF239" s="72"/>
      <c r="AG239" s="72"/>
      <c r="AH239" s="27"/>
      <c r="AI239" s="98"/>
      <c r="BD239" s="62" t="str">
        <f t="shared" si="96"/>
        <v/>
      </c>
      <c r="BI239" s="76" t="s">
        <v>62</v>
      </c>
      <c r="BJ239" s="90" t="s">
        <v>62</v>
      </c>
      <c r="BK239" s="91" t="s">
        <v>62</v>
      </c>
      <c r="BL239" s="92" t="s">
        <v>62</v>
      </c>
      <c r="BM239" s="92" t="s">
        <v>62</v>
      </c>
      <c r="BN239" s="92" t="s">
        <v>62</v>
      </c>
      <c r="BO239" s="93" t="s">
        <v>62</v>
      </c>
      <c r="BP239" s="27"/>
      <c r="BQ239" s="27"/>
      <c r="BR239" s="94" t="s">
        <v>62</v>
      </c>
      <c r="BS239" s="95" t="s">
        <v>62</v>
      </c>
      <c r="BT239" s="96" t="s">
        <v>62</v>
      </c>
      <c r="BU239" s="72"/>
      <c r="BV239" s="72"/>
      <c r="BW239" s="27"/>
      <c r="BX239" s="98"/>
      <c r="BY239" s="27"/>
    </row>
    <row r="240" spans="14:77" ht="19.5" thickBot="1" x14ac:dyDescent="0.45"/>
    <row r="241" spans="14:77" ht="19.5" thickBot="1" x14ac:dyDescent="0.45">
      <c r="T241" s="56" t="s">
        <v>62</v>
      </c>
      <c r="U241" s="57" t="s">
        <v>62</v>
      </c>
      <c r="V241" s="58" t="s">
        <v>541</v>
      </c>
      <c r="W241" s="59" t="s">
        <v>542</v>
      </c>
      <c r="X241" s="59" t="s">
        <v>543</v>
      </c>
      <c r="Y241" s="59" t="s">
        <v>544</v>
      </c>
      <c r="Z241" s="60" t="s">
        <v>545</v>
      </c>
      <c r="AA241" s="27"/>
      <c r="AB241" s="27"/>
      <c r="AC241" s="27"/>
      <c r="AD241" s="27"/>
      <c r="AE241" s="27"/>
      <c r="AF241" s="27" t="s">
        <v>434</v>
      </c>
      <c r="AG241" s="27"/>
      <c r="AH241" t="s">
        <v>452</v>
      </c>
      <c r="AI241" s="27"/>
      <c r="AJ241" s="27"/>
      <c r="BI241" s="56" t="s">
        <v>62</v>
      </c>
      <c r="BJ241" s="57" t="s">
        <v>62</v>
      </c>
      <c r="BK241" s="58" t="s">
        <v>541</v>
      </c>
      <c r="BL241" s="59" t="s">
        <v>542</v>
      </c>
      <c r="BM241" s="59" t="s">
        <v>543</v>
      </c>
      <c r="BN241" s="59" t="s">
        <v>544</v>
      </c>
      <c r="BO241" s="60" t="s">
        <v>545</v>
      </c>
      <c r="BP241" s="27"/>
      <c r="BQ241" s="27"/>
      <c r="BR241" s="27"/>
      <c r="BS241" s="27"/>
      <c r="BT241" s="27"/>
      <c r="BU241" s="27" t="s">
        <v>465</v>
      </c>
      <c r="BV241" s="27"/>
      <c r="BW241" t="s">
        <v>453</v>
      </c>
      <c r="BX241" s="27"/>
      <c r="BY241" s="27"/>
    </row>
    <row r="242" spans="14:77" ht="19.5" thickBot="1" x14ac:dyDescent="0.45">
      <c r="N242" t="str">
        <f>+IF(ABS(W242)+ABS(X242)+ABS(Y242)+ABS(Z242)&gt;219%,"F","")</f>
        <v/>
      </c>
      <c r="O242" s="62" t="str">
        <f>+IF(W242="","",IF(AND(MAX(W242:Z242)&gt;49%,AF242&gt;84%,AG242&gt;84%,AI242&gt;19%,AJ242&gt;12%,AF242&lt;&gt;""),"F",IF(AND(U242&gt;9.9,MAX(W242:Z242)&gt;25.9%,AG242&gt;99%,AJ242&gt;14%,AF242&lt;&gt;""),"F",IF(AND(V242&gt;34%,AC242&gt;39%,V242&lt;&gt;"",AC242&lt;&gt;"",AF242&lt;&gt;""),"F",IF(AND(U242&gt;4.9,V242&gt;29%,AJ242&lt;7%,AF242&lt;&gt;"",V242&lt;&gt;""),"F",IF(AND(U242&gt;9.9,AJ242&gt;14.9%,SUM(AJ242-(1/U242))&lt;6%,AI242&lt;6%,AI242&gt;1%,AJ242&gt;14.9%),"F",IF(AND(U242&gt;9.9,MAX(W242:Z242)&gt;34.9%,AI242&gt;19%,AH242&gt;14.9%),"F",IF(AND(U242&gt;19.9,AG242&gt;99%,AI242&lt;0,AJ242&gt;15%,MAX(W242:Z242)&gt;4.9%,AF242&lt;&gt;""),"F",IF(AND(U242&gt;2.9,U242&lt;10,W242&gt;11.9%,AI242&gt;14.9%),"F",IF(AND(U242&lt;19.9,U242&gt;3,Z242&gt;26.9%,AC242&gt;11.9%,AC242&lt;&gt;""),"F",IF(AND(AC242&gt;11.9%,U242&gt;3,AJ242&gt;14.9%,AC242&lt;&gt;""),"F",IF(AND(AJ242&lt;10%,AI242&gt;22.9%,U242&gt;3,AC242&lt;&gt;""),"F",IF(AND(AC242&gt;44%,U242&gt;3,AC242&lt;&gt;""),"F","")))))))))))))</f>
        <v/>
      </c>
      <c r="T242" s="76">
        <v>2</v>
      </c>
      <c r="U242" s="65">
        <v>1.4001449997720044</v>
      </c>
      <c r="V242" s="66">
        <v>0.51999999999999991</v>
      </c>
      <c r="W242" s="67">
        <v>0.49403221249090573</v>
      </c>
      <c r="X242" s="67">
        <v>0.49087940772368366</v>
      </c>
      <c r="Y242" s="67">
        <v>0.49279367686710146</v>
      </c>
      <c r="Z242" s="68">
        <v>0.48245900031791789</v>
      </c>
      <c r="AA242" s="104">
        <v>0.49403221249090573</v>
      </c>
      <c r="AB242" s="69" t="s">
        <v>62</v>
      </c>
      <c r="AC242" s="70">
        <v>1.1573212172987846E-2</v>
      </c>
      <c r="AD242" s="27"/>
      <c r="AE242" s="71">
        <v>2</v>
      </c>
      <c r="AF242" s="72">
        <v>0.68364776476176448</v>
      </c>
      <c r="AG242" s="72">
        <v>0.16826951219895392</v>
      </c>
      <c r="AH242" s="7" t="s">
        <v>62</v>
      </c>
      <c r="AI242" s="74">
        <v>0.41152983447221664</v>
      </c>
      <c r="AJ242" s="7">
        <v>3.1360997438915079E-2</v>
      </c>
      <c r="BC242" t="str">
        <f>+IF(ABS(BL242)+ABS(BM242)+ABS(BN242)+ABS(BO242)&gt;219%,"F","")</f>
        <v/>
      </c>
      <c r="BD242" s="62" t="str">
        <f>+IF(BL242="","",IF(AND(MAX(BL242:BO242)&gt;49%,BU242&gt;84%,BV242&gt;84%,BX242&gt;19%,BY242&gt;12%,BU242&lt;&gt;""),"F",IF(AND(BJ242&gt;9.9,MAX(BL242:BO242)&gt;34.9%,BV242&gt;99%,BY242&gt;16.9%,BU242&lt;&gt;""),"F",IF(AND(BK242&gt;34%,BR242&gt;39%,BK242&lt;&gt;"",BR242&lt;&gt;"",BU242&lt;&gt;""),"F",IF(AND(BJ242&gt;4.9,BK242&gt;29%,BY242&lt;7%,BU242&lt;&gt;"",BK242&lt;&gt;""),"F",IF(AND(BJ242&gt;9.9,BY242&gt;14.9%,SUM(BY242-(1/BJ242))&lt;6%,BX242&lt;6%,BX242&gt;1%,BY242&gt;14.9%),"F",IF(AND(BJ242&gt;9.9,MAX(BL242:BO242)&gt;34.9%,BX242&gt;19%,BW242&gt;14.9%),"F",IF(AND(BJ242&gt;9.9,BV242&gt;99%,BX242&lt;0,BY242&gt;15%,MAX(BL242:BO242)&gt;4.9%,BU242&lt;&gt;""),"F",IF(AND(BJ242&gt;2.9,BJ242&lt;10,BL242&gt;39.9%,BX242&gt;27.9%),"F",IF(AND(BJ242&lt;19.9,BJ242&gt;3.9,BO242&gt;34.9%,BR242&gt;22.9%,BR242&lt;&gt;""),"F",IF(AND(BR242&gt;11.9%,BJ242&gt;3,BY242&gt;14.9%,BR242&lt;&gt;""),"F",IF(AND(BY242&lt;10%,BX242&gt;22.9%,BJ242&gt;3,BR242&lt;&gt;""),"F",IF(AND(BR242&gt;44%,BJ242&gt;3,BR242&lt;&gt;""),"F","")))))))))))))</f>
        <v/>
      </c>
      <c r="BI242" s="76">
        <v>1</v>
      </c>
      <c r="BJ242" s="65">
        <v>3.2002059998670016</v>
      </c>
      <c r="BK242" s="66">
        <v>0.15999999999999973</v>
      </c>
      <c r="BL242" s="67">
        <v>0.36954456416819353</v>
      </c>
      <c r="BM242" s="67">
        <v>0.36026164801529392</v>
      </c>
      <c r="BN242" s="67">
        <v>0.3889656390812396</v>
      </c>
      <c r="BO242" s="68">
        <v>0.16896196864888646</v>
      </c>
      <c r="BP242" s="104">
        <v>0.3889656390812396</v>
      </c>
      <c r="BQ242" s="69" t="s">
        <v>62</v>
      </c>
      <c r="BR242" s="70">
        <v>0.22000367043235314</v>
      </c>
      <c r="BS242" s="27"/>
      <c r="BT242" s="71" t="s">
        <v>62</v>
      </c>
      <c r="BU242" s="72">
        <v>0.23138684086535877</v>
      </c>
      <c r="BV242" s="72">
        <v>0.61851971671163208</v>
      </c>
      <c r="BW242" s="7" t="s">
        <v>62</v>
      </c>
      <c r="BX242" s="74">
        <v>0.1136305970107625</v>
      </c>
      <c r="BY242" s="7">
        <v>0.10465458782846822</v>
      </c>
    </row>
    <row r="243" spans="14:77" x14ac:dyDescent="0.4">
      <c r="N243" t="str">
        <f>+IF(ABS(W243)+ABS(X243)+ABS(Y243)+ABS(Z243)&gt;219%,"F","")</f>
        <v/>
      </c>
      <c r="O243" s="62" t="str">
        <f t="shared" ref="O243:O254" si="97">+IF(W243="","",IF(AND(MAX(W243:Z243)&gt;49%,AF243&gt;84%,AG243&gt;84%,AI243&gt;19%,AJ243&gt;12%,AF243&lt;&gt;""),"F",IF(AND(U243&gt;9.9,MAX(W243:Z243)&gt;25.9%,AG243&gt;99%,AJ243&gt;14%,AF243&lt;&gt;""),"F",IF(AND(V243&gt;34%,AC243&gt;39%,V243&lt;&gt;"",AC243&lt;&gt;"",AF243&lt;&gt;""),"F",IF(AND(U243&gt;4.9,V243&gt;29%,AJ243&lt;7%,AF243&lt;&gt;"",V243&lt;&gt;""),"F",IF(AND(U243&gt;9.9,AJ243&gt;14.9%,SUM(AJ243-(1/U243))&lt;6%,AI243&lt;6%,AI243&gt;1%,AJ243&gt;14.9%),"F",IF(AND(U243&gt;9.9,MAX(W243:Z243)&gt;34.9%,AI243&gt;19%,AH243&gt;14.9%),"F",IF(AND(U243&gt;19.9,AG243&gt;99%,AI243&lt;0,AJ243&gt;15%,MAX(W243:Z243)&gt;4.9%,AF243&lt;&gt;""),"F",IF(AND(U243&gt;2.9,U243&lt;10,W243&gt;11.9%,AI243&gt;14.9%),"F",IF(AND(U243&lt;19.9,U243&gt;3,Z243&gt;26.9%,AC243&gt;11.9%,AC243&lt;&gt;""),"F",IF(AND(AC243&gt;11.9%,U243&gt;3,AJ243&gt;14.9%,AC243&lt;&gt;""),"F",IF(AND(AJ243&lt;10%,AI243&gt;22.9%,U243&gt;3,AC243&lt;&gt;""),"F",IF(AND(AC243&gt;44%,U243&gt;3,AC243&lt;&gt;""),"F","")))))))))))))</f>
        <v/>
      </c>
      <c r="T243" s="76">
        <v>5</v>
      </c>
      <c r="U243" s="65">
        <v>5.9001669989650507</v>
      </c>
      <c r="V243" s="77" t="s">
        <v>62</v>
      </c>
      <c r="W243" s="78">
        <v>-3.9358347253277089E-2</v>
      </c>
      <c r="X243" s="78">
        <v>-3.8806746916031351E-2</v>
      </c>
      <c r="Y243" s="78">
        <v>-3.7371678448438576E-2</v>
      </c>
      <c r="Z243" s="79">
        <v>-1.3416640365422679E-2</v>
      </c>
      <c r="AA243" s="27"/>
      <c r="AB243" s="27"/>
      <c r="AC243" s="80" t="s">
        <v>62</v>
      </c>
      <c r="AD243" s="81" t="s">
        <v>62</v>
      </c>
      <c r="AE243" s="82" t="s">
        <v>62</v>
      </c>
      <c r="AF243" s="72">
        <v>-1.7669071844177979E-2</v>
      </c>
      <c r="AG243" s="72">
        <v>0.6765295631194761</v>
      </c>
      <c r="AH243" s="7">
        <v>7.4207655753196711E-2</v>
      </c>
      <c r="AI243" s="84">
        <v>-1.1444180303647244E-2</v>
      </c>
      <c r="AJ243" s="7">
        <v>0.12608726096058728</v>
      </c>
      <c r="BC243" t="str">
        <f>+IF(ABS(BL243)+ABS(BM243)+ABS(BN243)+ABS(BO243)&gt;219%,"F","")</f>
        <v/>
      </c>
      <c r="BD243" s="62" t="str">
        <f>+IF(BL243="","",IF(AND(MAX(BL243:BO243)&gt;49%,BU243&gt;84%,BV243&gt;84%,BX243&gt;19%,BY243&gt;12%,BU243&lt;&gt;""),"F",IF(AND(BJ243&gt;9.9,MAX(BL243:BO243)&gt;34.9%,BV243&gt;99%,BY243&gt;16.9%,BU243&lt;&gt;""),"F",IF(AND(BK243&gt;34%,BR243&gt;39%,BK243&lt;&gt;"",BR243&lt;&gt;"",BU243&lt;&gt;""),"F",IF(AND(BJ243&gt;4.9,BK243&gt;29%,BY243&lt;7%,BU243&lt;&gt;"",BK243&lt;&gt;""),"F",IF(AND(BJ243&gt;9.9,BY243&gt;14.9%,SUM(BY243-(1/BJ243))&lt;6%,BX243&lt;6%,BX243&gt;1%,BY243&gt;14.9%),"F",IF(AND(BJ243&gt;9.9,MAX(BL243:BO243)&gt;34.9%,BX243&gt;19%,BW243&gt;14.9%),"F",IF(AND(BJ243&gt;9.9,BV243&gt;99%,BX243&lt;0,BY243&gt;15%,MAX(BL243:BO243)&gt;4.9%,BU243&lt;&gt;""),"F",IF(AND(BJ243&gt;2.9,BJ243&lt;10,BL243&gt;39.9%,BX243&gt;27.9%),"F",IF(AND(BJ243&lt;19.9,BJ243&gt;3.9,BO243&gt;34.9%,BR243&gt;22.9%,BR243&lt;&gt;""),"F",IF(AND(BR243&gt;11.9%,BJ243&gt;3,BY243&gt;14.9%,BR243&lt;&gt;""),"F",IF(AND(BY243&lt;10%,BX243&gt;22.9%,BJ243&gt;3,BR243&lt;&gt;""),"F",IF(AND(BR243&gt;44%,BJ243&gt;3,BR243&lt;&gt;""),"F","")))))))))))))</f>
        <v/>
      </c>
      <c r="BI243" s="76">
        <v>5</v>
      </c>
      <c r="BJ243" s="65">
        <v>3.3001419992150374</v>
      </c>
      <c r="BK243" s="77">
        <v>0.13999999999999974</v>
      </c>
      <c r="BL243" s="78">
        <v>0.28380118420646838</v>
      </c>
      <c r="BM243" s="78">
        <v>0.27758970975275044</v>
      </c>
      <c r="BN243" s="78">
        <v>-0.22446310657159407</v>
      </c>
      <c r="BO243" s="79">
        <v>0.12023230176399105</v>
      </c>
      <c r="BP243" s="27"/>
      <c r="BQ243" s="27"/>
      <c r="BR243" s="80" t="s">
        <v>62</v>
      </c>
      <c r="BS243" s="81" t="s">
        <v>62</v>
      </c>
      <c r="BT243" s="82" t="s">
        <v>62</v>
      </c>
      <c r="BU243" s="72">
        <v>0.11987449895539494</v>
      </c>
      <c r="BV243" s="72">
        <v>0.4623213653522924</v>
      </c>
      <c r="BW243" s="7">
        <v>2.87820235125959E-2</v>
      </c>
      <c r="BX243" s="84">
        <v>8.0858836687746516E-2</v>
      </c>
      <c r="BY243" s="7">
        <v>7.8225561171231944E-2</v>
      </c>
    </row>
    <row r="244" spans="14:77" x14ac:dyDescent="0.4">
      <c r="N244" t="str">
        <f>+IF(ABS(W244)+ABS(X244)+ABS(Y244)+ABS(Z244)&gt;219%,"F","")</f>
        <v/>
      </c>
      <c r="O244" s="62" t="str">
        <f t="shared" si="97"/>
        <v/>
      </c>
      <c r="T244" s="76">
        <v>3</v>
      </c>
      <c r="U244" s="65">
        <v>7.2000399989350319</v>
      </c>
      <c r="V244" s="77" t="s">
        <v>62</v>
      </c>
      <c r="W244" s="78">
        <v>0.15784567066285354</v>
      </c>
      <c r="X244" s="78">
        <v>0.16304955296930473</v>
      </c>
      <c r="Y244" s="78">
        <v>0.15612628148128174</v>
      </c>
      <c r="Z244" s="79">
        <v>0.14815319370884844</v>
      </c>
      <c r="AA244" s="27"/>
      <c r="AB244" s="27"/>
      <c r="AC244" s="80" t="s">
        <v>62</v>
      </c>
      <c r="AD244" s="85" t="s">
        <v>62</v>
      </c>
      <c r="AE244" s="82" t="s">
        <v>62</v>
      </c>
      <c r="AF244" s="72">
        <v>0.47417168505684787</v>
      </c>
      <c r="AG244" s="72">
        <v>0.89717678218597718</v>
      </c>
      <c r="AH244" s="7">
        <v>8.4614828078541343E-2</v>
      </c>
      <c r="AI244" s="84">
        <v>0.12637231193398119</v>
      </c>
      <c r="AJ244" s="7">
        <v>0.16721008102241006</v>
      </c>
      <c r="BC244" t="str">
        <f>+IF(ABS(BL244)+ABS(BM244)+ABS(BN244)+ABS(BO244)&gt;219%,"F","")</f>
        <v/>
      </c>
      <c r="BD244" s="62" t="str">
        <f t="shared" ref="BD244:BD254" si="98">+IF(BL244="","",IF(AND(MAX(BL244:BO244)&gt;49%,BU244&gt;84%,BV244&gt;84%,BX244&gt;19%,BY244&gt;12%,BU244&lt;&gt;""),"F",IF(AND(BJ244&gt;9.9,MAX(BL244:BO244)&gt;34.9%,BV244&gt;99%,BY244&gt;16.9%,BU244&lt;&gt;""),"F",IF(AND(BK244&gt;34%,BR244&gt;39%,BK244&lt;&gt;"",BR244&lt;&gt;"",BU244&lt;&gt;""),"F",IF(AND(BJ244&gt;4.9,BK244&gt;29%,BY244&lt;7%,BU244&lt;&gt;"",BK244&lt;&gt;""),"F",IF(AND(BJ244&gt;9.9,BY244&gt;14.9%,SUM(BY244-(1/BJ244))&lt;6%,BX244&lt;6%,BX244&gt;1%,BY244&gt;14.9%),"F",IF(AND(BJ244&gt;9.9,MAX(BL244:BO244)&gt;34.9%,BX244&gt;19%,BW244&gt;14.9%),"F",IF(AND(BJ244&gt;9.9,BV244&gt;99%,BX244&lt;0,BY244&gt;15%,MAX(BL244:BO244)&gt;4.9%,BU244&lt;&gt;""),"F",IF(AND(BJ244&gt;2.9,BJ244&lt;10,BL244&gt;39.9%,BX244&gt;27.9%),"F",IF(AND(BJ244&lt;19.9,BJ244&gt;3.9,BO244&gt;34.9%,BR244&gt;22.9%,BR244&lt;&gt;""),"F",IF(AND(BR244&gt;11.9%,BJ244&gt;3,BY244&gt;14.9%,BR244&lt;&gt;""),"F",IF(AND(BY244&lt;10%,BX244&gt;22.9%,BJ244&gt;3,BR244&lt;&gt;""),"F",IF(AND(BR244&gt;44%,BJ244&gt;3,BR244&lt;&gt;""),"F","")))))))))))))</f>
        <v/>
      </c>
      <c r="BI244" s="76">
        <v>6</v>
      </c>
      <c r="BJ244" s="65">
        <v>4.5001439989920575</v>
      </c>
      <c r="BK244" s="77" t="s">
        <v>62</v>
      </c>
      <c r="BL244" s="78">
        <v>-0.20229753698704231</v>
      </c>
      <c r="BM244" s="78">
        <v>-0.1830537636301772</v>
      </c>
      <c r="BN244" s="78">
        <v>0.16106085038226375</v>
      </c>
      <c r="BO244" s="79">
        <v>0.15192962158935666</v>
      </c>
      <c r="BP244" s="27"/>
      <c r="BQ244" s="27"/>
      <c r="BR244" s="80" t="s">
        <v>62</v>
      </c>
      <c r="BS244" s="85" t="s">
        <v>62</v>
      </c>
      <c r="BT244" s="82" t="s">
        <v>62</v>
      </c>
      <c r="BU244" s="72">
        <v>0.3438161761320489</v>
      </c>
      <c r="BV244" s="72">
        <v>0.65244908659827838</v>
      </c>
      <c r="BW244" s="7">
        <v>-2.5877492142919761E-2</v>
      </c>
      <c r="BX244" s="84">
        <v>0.1021759733439967</v>
      </c>
      <c r="BY244" s="7">
        <v>0.11039549490843137</v>
      </c>
    </row>
    <row r="245" spans="14:77" x14ac:dyDescent="0.4">
      <c r="O245" s="62" t="str">
        <f t="shared" si="97"/>
        <v/>
      </c>
      <c r="T245" s="76">
        <v>4</v>
      </c>
      <c r="U245" s="65">
        <v>10.200250999376024</v>
      </c>
      <c r="V245" s="77" t="s">
        <v>62</v>
      </c>
      <c r="W245" s="78">
        <v>0.17211880427496001</v>
      </c>
      <c r="X245" s="78">
        <v>0.17213846189290494</v>
      </c>
      <c r="Y245" s="78">
        <v>0.17347959613624758</v>
      </c>
      <c r="Z245" s="79">
        <v>0.16852238646662562</v>
      </c>
      <c r="AA245" s="27"/>
      <c r="AB245" s="27"/>
      <c r="AC245" s="80" t="s">
        <v>62</v>
      </c>
      <c r="AD245" s="85" t="s">
        <v>62</v>
      </c>
      <c r="AE245" s="82" t="s">
        <v>62</v>
      </c>
      <c r="AF245" s="72">
        <v>0.46214143144935405</v>
      </c>
      <c r="AG245" s="72">
        <v>0.81259993121534979</v>
      </c>
      <c r="AH245" s="7">
        <v>8.7842655329540428E-2</v>
      </c>
      <c r="AI245" s="84">
        <v>0.14374690857000005</v>
      </c>
      <c r="AJ245" s="7">
        <v>0.1514471874832331</v>
      </c>
      <c r="BD245" s="62" t="str">
        <f t="shared" si="98"/>
        <v/>
      </c>
      <c r="BI245" s="76">
        <v>2</v>
      </c>
      <c r="BJ245" s="65">
        <v>6.8002489996920055</v>
      </c>
      <c r="BK245" s="77" t="s">
        <v>62</v>
      </c>
      <c r="BL245" s="78">
        <v>0.25608381890420534</v>
      </c>
      <c r="BM245" s="78">
        <v>0.25380366571766477</v>
      </c>
      <c r="BN245" s="78">
        <v>0.30337287243744065</v>
      </c>
      <c r="BO245" s="79">
        <v>0.25182818748181696</v>
      </c>
      <c r="BP245" s="27"/>
      <c r="BQ245" s="27"/>
      <c r="BR245" s="80">
        <v>5.1544684955623699E-2</v>
      </c>
      <c r="BS245" s="85" t="s">
        <v>62</v>
      </c>
      <c r="BT245" s="82" t="s">
        <v>62</v>
      </c>
      <c r="BU245" s="72">
        <v>0.34533938578632301</v>
      </c>
      <c r="BV245" s="72">
        <v>0.7212820109857333</v>
      </c>
      <c r="BW245" s="7">
        <v>1.6759675136491181E-2</v>
      </c>
      <c r="BX245" s="84">
        <v>0.16935993061942628</v>
      </c>
      <c r="BY245" s="7">
        <v>0.1220421427616246</v>
      </c>
    </row>
    <row r="246" spans="14:77" x14ac:dyDescent="0.4">
      <c r="O246" s="62" t="str">
        <f t="shared" si="97"/>
        <v/>
      </c>
      <c r="T246" s="76">
        <v>7</v>
      </c>
      <c r="U246" s="65">
        <v>15.600520000000001</v>
      </c>
      <c r="V246" s="77" t="s">
        <v>62</v>
      </c>
      <c r="W246" s="78">
        <v>9.5721010205881057E-2</v>
      </c>
      <c r="X246" s="78">
        <v>9.588949261621818E-2</v>
      </c>
      <c r="Y246" s="78">
        <v>0.10235709721531437</v>
      </c>
      <c r="Z246" s="79">
        <v>0.10694771531131</v>
      </c>
      <c r="AA246" s="27"/>
      <c r="AB246" s="27"/>
      <c r="AC246" s="80" t="s">
        <v>62</v>
      </c>
      <c r="AD246" s="85" t="s">
        <v>62</v>
      </c>
      <c r="AE246" s="82" t="s">
        <v>62</v>
      </c>
      <c r="AF246" s="72">
        <v>0.44151985359232115</v>
      </c>
      <c r="AG246" s="72">
        <v>0.74603378803541387</v>
      </c>
      <c r="AH246" s="7">
        <v>3.7329264595355807E-2</v>
      </c>
      <c r="AI246" s="84">
        <v>9.1224695881397574E-2</v>
      </c>
      <c r="AJ246" s="7">
        <v>0.13904101468042512</v>
      </c>
      <c r="BD246" s="62" t="str">
        <f t="shared" si="98"/>
        <v/>
      </c>
      <c r="BI246" s="76">
        <v>3</v>
      </c>
      <c r="BJ246" s="65">
        <v>9.1000589983650482</v>
      </c>
      <c r="BK246" s="77" t="s">
        <v>62</v>
      </c>
      <c r="BL246" s="78">
        <v>1.1688162597799768E-2</v>
      </c>
      <c r="BM246" s="78">
        <v>1.5218240683512187E-2</v>
      </c>
      <c r="BN246" s="78">
        <v>3.3370057047367431E-2</v>
      </c>
      <c r="BO246" s="79">
        <v>2.3403076848891247E-2</v>
      </c>
      <c r="BP246" s="27"/>
      <c r="BQ246" s="27"/>
      <c r="BR246" s="80" t="s">
        <v>62</v>
      </c>
      <c r="BS246" s="85" t="s">
        <v>62</v>
      </c>
      <c r="BT246" s="82" t="s">
        <v>62</v>
      </c>
      <c r="BU246" s="72">
        <v>0.22241408078624045</v>
      </c>
      <c r="BV246" s="72">
        <v>0.66502823493864605</v>
      </c>
      <c r="BW246" s="7">
        <v>1.7349614581498127E-2</v>
      </c>
      <c r="BX246" s="84">
        <v>1.5739077944543073E-2</v>
      </c>
      <c r="BY246" s="7">
        <v>0.1125239081978142</v>
      </c>
    </row>
    <row r="247" spans="14:77" x14ac:dyDescent="0.4">
      <c r="O247" s="62" t="str">
        <f t="shared" si="97"/>
        <v/>
      </c>
      <c r="T247" s="76">
        <v>8</v>
      </c>
      <c r="U247" s="65">
        <v>26.201039999999999</v>
      </c>
      <c r="V247" s="77" t="s">
        <v>62</v>
      </c>
      <c r="W247" s="78">
        <v>2.6780030540714702E-2</v>
      </c>
      <c r="X247" s="78">
        <v>2.3882845058104781E-2</v>
      </c>
      <c r="Y247" s="78">
        <v>1.8247824408255189E-2</v>
      </c>
      <c r="Z247" s="79">
        <v>9.79496335422546E-3</v>
      </c>
      <c r="AA247" s="27"/>
      <c r="AB247" s="27"/>
      <c r="AC247" s="80" t="s">
        <v>62</v>
      </c>
      <c r="AD247" s="85" t="s">
        <v>62</v>
      </c>
      <c r="AE247" s="82" t="s">
        <v>62</v>
      </c>
      <c r="AF247" s="72">
        <v>0.19273697429470571</v>
      </c>
      <c r="AG247" s="72">
        <v>0.71532891777396745</v>
      </c>
      <c r="AH247" s="7">
        <v>2.5518720638917924E-2</v>
      </c>
      <c r="AI247" s="84">
        <v>8.3549475606624485E-3</v>
      </c>
      <c r="AJ247" s="7">
        <v>0.13331843698320742</v>
      </c>
      <c r="BD247" s="62" t="str">
        <f t="shared" si="98"/>
        <v/>
      </c>
      <c r="BI247" s="76">
        <v>4</v>
      </c>
      <c r="BJ247" s="65">
        <v>12.600462998896043</v>
      </c>
      <c r="BK247" s="77" t="s">
        <v>62</v>
      </c>
      <c r="BL247" s="78">
        <v>0.10307065662155482</v>
      </c>
      <c r="BM247" s="78">
        <v>9.5727125997171328E-2</v>
      </c>
      <c r="BN247" s="78">
        <v>0.11789398912549019</v>
      </c>
      <c r="BO247" s="79">
        <v>9.7443234033657455E-2</v>
      </c>
      <c r="BP247" s="27"/>
      <c r="BQ247" s="27"/>
      <c r="BR247" s="80" t="s">
        <v>62</v>
      </c>
      <c r="BS247" s="85" t="s">
        <v>62</v>
      </c>
      <c r="BT247" s="82" t="s">
        <v>62</v>
      </c>
      <c r="BU247" s="72">
        <v>0.40060033927562305</v>
      </c>
      <c r="BV247" s="72">
        <v>0.73269996252036784</v>
      </c>
      <c r="BW247" s="7">
        <v>1.5843273963087726E-2</v>
      </c>
      <c r="BX247" s="84">
        <v>6.5532693223487259E-2</v>
      </c>
      <c r="BY247" s="7">
        <v>0.12397407957692214</v>
      </c>
    </row>
    <row r="248" spans="14:77" x14ac:dyDescent="0.4">
      <c r="O248" s="62" t="str">
        <f t="shared" si="97"/>
        <v/>
      </c>
      <c r="T248" s="76">
        <v>1</v>
      </c>
      <c r="U248" s="65">
        <v>31.200596999657005</v>
      </c>
      <c r="V248" s="77" t="s">
        <v>62</v>
      </c>
      <c r="W248" s="78">
        <v>9.2860619077961989E-2</v>
      </c>
      <c r="X248" s="78">
        <v>9.2966986655815084E-2</v>
      </c>
      <c r="Y248" s="78">
        <v>9.436720234023814E-2</v>
      </c>
      <c r="Z248" s="79">
        <v>9.7539381206495288E-2</v>
      </c>
      <c r="AA248" s="27"/>
      <c r="AB248" s="27"/>
      <c r="AC248" s="80" t="s">
        <v>62</v>
      </c>
      <c r="AD248" s="85" t="s">
        <v>62</v>
      </c>
      <c r="AE248" s="82" t="s">
        <v>62</v>
      </c>
      <c r="AF248" s="72">
        <v>0.70708375095452036</v>
      </c>
      <c r="AG248" s="72">
        <v>0.67893205162840975</v>
      </c>
      <c r="AH248" s="7">
        <v>2.2246993375778703E-2</v>
      </c>
      <c r="AI248" s="84">
        <v>8.319953690568696E-2</v>
      </c>
      <c r="AJ248" s="7">
        <v>0.12653502143122206</v>
      </c>
      <c r="BD248" s="62" t="str">
        <f t="shared" si="98"/>
        <v/>
      </c>
      <c r="BI248" s="76">
        <v>7</v>
      </c>
      <c r="BJ248" s="65">
        <v>18.001069999999999</v>
      </c>
      <c r="BK248" s="77" t="s">
        <v>62</v>
      </c>
      <c r="BL248" s="78">
        <v>6.3832526289547192E-2</v>
      </c>
      <c r="BM248" s="78">
        <v>7.0704126542044818E-2</v>
      </c>
      <c r="BN248" s="78">
        <v>8.2690885876672171E-2</v>
      </c>
      <c r="BO248" s="79">
        <v>7.2185781499177148E-2</v>
      </c>
      <c r="BP248" s="27"/>
      <c r="BQ248" s="27"/>
      <c r="BR248" s="80" t="s">
        <v>62</v>
      </c>
      <c r="BS248" s="85" t="s">
        <v>62</v>
      </c>
      <c r="BT248" s="82" t="s">
        <v>62</v>
      </c>
      <c r="BU248" s="72">
        <v>0.32224519611247565</v>
      </c>
      <c r="BV248" s="72">
        <v>0.63515851036744342</v>
      </c>
      <c r="BW248" s="7">
        <v>1.9232638140610381E-2</v>
      </c>
      <c r="BX248" s="84">
        <v>4.8546507317781609E-2</v>
      </c>
      <c r="BY248" s="7">
        <v>0.10746990000844148</v>
      </c>
    </row>
    <row r="249" spans="14:77" x14ac:dyDescent="0.4">
      <c r="O249" s="62" t="str">
        <f t="shared" si="97"/>
        <v/>
      </c>
      <c r="T249" s="76" t="s">
        <v>62</v>
      </c>
      <c r="U249" s="65">
        <v>108.40080099317242</v>
      </c>
      <c r="V249" s="77" t="s">
        <v>62</v>
      </c>
      <c r="W249" s="78" t="s">
        <v>62</v>
      </c>
      <c r="X249" s="78" t="s">
        <v>62</v>
      </c>
      <c r="Y249" s="78" t="s">
        <v>62</v>
      </c>
      <c r="Z249" s="79" t="s">
        <v>62</v>
      </c>
      <c r="AA249" s="14"/>
      <c r="AB249" s="14"/>
      <c r="AC249" s="80" t="s">
        <v>62</v>
      </c>
      <c r="AD249" s="85" t="s">
        <v>62</v>
      </c>
      <c r="AE249" s="82" t="s">
        <v>62</v>
      </c>
      <c r="AF249" s="72" t="s">
        <v>62</v>
      </c>
      <c r="AG249" s="72" t="s">
        <v>62</v>
      </c>
      <c r="AH249" s="7" t="s">
        <v>62</v>
      </c>
      <c r="AI249" s="84" t="s">
        <v>62</v>
      </c>
      <c r="AJ249" s="7" t="s">
        <v>62</v>
      </c>
      <c r="BD249" s="62" t="str">
        <f t="shared" si="98"/>
        <v/>
      </c>
      <c r="BI249" s="76">
        <v>8</v>
      </c>
      <c r="BJ249" s="65">
        <v>33.701800000000006</v>
      </c>
      <c r="BK249" s="77" t="s">
        <v>62</v>
      </c>
      <c r="BL249" s="78">
        <v>0.11427662419927344</v>
      </c>
      <c r="BM249" s="78">
        <v>0.10974924692173957</v>
      </c>
      <c r="BN249" s="78">
        <v>0.13710881262112029</v>
      </c>
      <c r="BO249" s="79">
        <v>0.11401582813422302</v>
      </c>
      <c r="BP249" s="14"/>
      <c r="BQ249" s="14"/>
      <c r="BR249" s="80" t="s">
        <v>62</v>
      </c>
      <c r="BS249" s="85" t="s">
        <v>62</v>
      </c>
      <c r="BT249" s="82" t="s">
        <v>62</v>
      </c>
      <c r="BU249" s="72" t="s">
        <v>62</v>
      </c>
      <c r="BV249" s="72">
        <v>0.76596874672357296</v>
      </c>
      <c r="BW249" s="7">
        <v>1.2114808260556859E-2</v>
      </c>
      <c r="BX249" s="84">
        <v>7.6678123030698001E-2</v>
      </c>
      <c r="BY249" s="7">
        <v>0.12960321443595516</v>
      </c>
    </row>
    <row r="250" spans="14:77" x14ac:dyDescent="0.4">
      <c r="O250" s="62" t="str">
        <f t="shared" si="97"/>
        <v/>
      </c>
      <c r="T250" s="76" t="s">
        <v>62</v>
      </c>
      <c r="U250" s="65" t="s">
        <v>62</v>
      </c>
      <c r="V250" s="77" t="s">
        <v>62</v>
      </c>
      <c r="W250" s="78" t="s">
        <v>62</v>
      </c>
      <c r="X250" s="78" t="s">
        <v>62</v>
      </c>
      <c r="Y250" s="78" t="s">
        <v>62</v>
      </c>
      <c r="Z250" s="79" t="s">
        <v>62</v>
      </c>
      <c r="AA250" s="27"/>
      <c r="AB250" s="27"/>
      <c r="AC250" s="80" t="s">
        <v>62</v>
      </c>
      <c r="AD250" s="85" t="s">
        <v>62</v>
      </c>
      <c r="AE250" s="82" t="s">
        <v>62</v>
      </c>
      <c r="AF250" s="72" t="s">
        <v>62</v>
      </c>
      <c r="AG250" s="72" t="s">
        <v>62</v>
      </c>
      <c r="AH250" s="7" t="s">
        <v>62</v>
      </c>
      <c r="AI250" s="84" t="s">
        <v>62</v>
      </c>
      <c r="AJ250" s="7" t="s">
        <v>62</v>
      </c>
      <c r="BD250" s="62" t="str">
        <f t="shared" si="98"/>
        <v/>
      </c>
      <c r="BI250" s="76" t="s">
        <v>62</v>
      </c>
      <c r="BJ250" s="65" t="s">
        <v>62</v>
      </c>
      <c r="BK250" s="77" t="s">
        <v>62</v>
      </c>
      <c r="BL250" s="78" t="s">
        <v>62</v>
      </c>
      <c r="BM250" s="78" t="s">
        <v>62</v>
      </c>
      <c r="BN250" s="78" t="s">
        <v>62</v>
      </c>
      <c r="BO250" s="79" t="s">
        <v>62</v>
      </c>
      <c r="BP250" s="27"/>
      <c r="BQ250" s="27"/>
      <c r="BR250" s="80" t="s">
        <v>62</v>
      </c>
      <c r="BS250" s="85" t="s">
        <v>62</v>
      </c>
      <c r="BT250" s="82" t="s">
        <v>62</v>
      </c>
      <c r="BU250" s="72" t="s">
        <v>62</v>
      </c>
      <c r="BV250" s="72" t="s">
        <v>62</v>
      </c>
      <c r="BW250" s="7" t="s">
        <v>62</v>
      </c>
      <c r="BX250" s="84" t="s">
        <v>62</v>
      </c>
      <c r="BY250" s="7" t="s">
        <v>62</v>
      </c>
    </row>
    <row r="251" spans="14:77" x14ac:dyDescent="0.4">
      <c r="O251" s="62" t="str">
        <f t="shared" si="97"/>
        <v/>
      </c>
      <c r="T251" s="76" t="s">
        <v>62</v>
      </c>
      <c r="U251" s="65" t="s">
        <v>62</v>
      </c>
      <c r="V251" s="77" t="s">
        <v>62</v>
      </c>
      <c r="W251" s="78" t="s">
        <v>62</v>
      </c>
      <c r="X251" s="78" t="s">
        <v>62</v>
      </c>
      <c r="Y251" s="78" t="s">
        <v>62</v>
      </c>
      <c r="Z251" s="79" t="s">
        <v>62</v>
      </c>
      <c r="AA251" s="89"/>
      <c r="AB251" s="89"/>
      <c r="AC251" s="80" t="s">
        <v>62</v>
      </c>
      <c r="AD251" s="85" t="s">
        <v>62</v>
      </c>
      <c r="AE251" s="82" t="s">
        <v>62</v>
      </c>
      <c r="AF251" s="72" t="s">
        <v>62</v>
      </c>
      <c r="AG251" s="72" t="s">
        <v>62</v>
      </c>
      <c r="AH251" s="7" t="s">
        <v>62</v>
      </c>
      <c r="AI251" s="84" t="s">
        <v>62</v>
      </c>
      <c r="AJ251" s="7" t="s">
        <v>62</v>
      </c>
      <c r="BD251" s="62" t="str">
        <f t="shared" si="98"/>
        <v/>
      </c>
      <c r="BI251" s="76" t="s">
        <v>62</v>
      </c>
      <c r="BJ251" s="65" t="s">
        <v>62</v>
      </c>
      <c r="BK251" s="77" t="s">
        <v>62</v>
      </c>
      <c r="BL251" s="78" t="s">
        <v>62</v>
      </c>
      <c r="BM251" s="78" t="s">
        <v>62</v>
      </c>
      <c r="BN251" s="78" t="s">
        <v>62</v>
      </c>
      <c r="BO251" s="79" t="s">
        <v>62</v>
      </c>
      <c r="BP251" s="89"/>
      <c r="BQ251" s="89"/>
      <c r="BR251" s="80" t="s">
        <v>62</v>
      </c>
      <c r="BS251" s="85" t="s">
        <v>62</v>
      </c>
      <c r="BT251" s="82" t="s">
        <v>62</v>
      </c>
      <c r="BU251" s="72" t="s">
        <v>62</v>
      </c>
      <c r="BV251" s="72" t="s">
        <v>62</v>
      </c>
      <c r="BW251" s="7" t="s">
        <v>62</v>
      </c>
      <c r="BX251" s="84" t="s">
        <v>62</v>
      </c>
      <c r="BY251" s="7" t="s">
        <v>62</v>
      </c>
    </row>
    <row r="252" spans="14:77" x14ac:dyDescent="0.4">
      <c r="O252" s="62" t="str">
        <f t="shared" si="97"/>
        <v/>
      </c>
      <c r="T252" s="76" t="s">
        <v>62</v>
      </c>
      <c r="U252" s="65" t="s">
        <v>62</v>
      </c>
      <c r="V252" s="77" t="s">
        <v>62</v>
      </c>
      <c r="W252" s="78" t="s">
        <v>62</v>
      </c>
      <c r="X252" s="78" t="s">
        <v>62</v>
      </c>
      <c r="Y252" s="78" t="s">
        <v>62</v>
      </c>
      <c r="Z252" s="79" t="s">
        <v>62</v>
      </c>
      <c r="AA252" s="89"/>
      <c r="AB252" s="89"/>
      <c r="AC252" s="80" t="s">
        <v>62</v>
      </c>
      <c r="AD252" s="85" t="s">
        <v>62</v>
      </c>
      <c r="AE252" s="82" t="s">
        <v>62</v>
      </c>
      <c r="AF252" s="72" t="s">
        <v>62</v>
      </c>
      <c r="AG252" s="72" t="s">
        <v>62</v>
      </c>
      <c r="AH252" s="7" t="s">
        <v>62</v>
      </c>
      <c r="AI252" s="84" t="s">
        <v>62</v>
      </c>
      <c r="AJ252" s="7" t="s">
        <v>62</v>
      </c>
      <c r="BD252" s="62" t="str">
        <f t="shared" si="98"/>
        <v/>
      </c>
      <c r="BI252" s="76" t="s">
        <v>62</v>
      </c>
      <c r="BJ252" s="65" t="s">
        <v>62</v>
      </c>
      <c r="BK252" s="77" t="s">
        <v>62</v>
      </c>
      <c r="BL252" s="78" t="s">
        <v>62</v>
      </c>
      <c r="BM252" s="78" t="s">
        <v>62</v>
      </c>
      <c r="BN252" s="78" t="s">
        <v>62</v>
      </c>
      <c r="BO252" s="79" t="s">
        <v>62</v>
      </c>
      <c r="BP252" s="89"/>
      <c r="BQ252" s="89"/>
      <c r="BR252" s="80" t="s">
        <v>62</v>
      </c>
      <c r="BS252" s="85" t="s">
        <v>62</v>
      </c>
      <c r="BT252" s="82" t="s">
        <v>62</v>
      </c>
      <c r="BU252" s="72" t="s">
        <v>62</v>
      </c>
      <c r="BV252" s="72" t="s">
        <v>62</v>
      </c>
      <c r="BW252" s="7" t="s">
        <v>62</v>
      </c>
      <c r="BX252" s="84" t="s">
        <v>62</v>
      </c>
      <c r="BY252" s="7" t="s">
        <v>62</v>
      </c>
    </row>
    <row r="253" spans="14:77" x14ac:dyDescent="0.4">
      <c r="O253" s="62" t="str">
        <f t="shared" si="97"/>
        <v/>
      </c>
      <c r="T253" s="76" t="s">
        <v>62</v>
      </c>
      <c r="U253" s="65" t="s">
        <v>62</v>
      </c>
      <c r="V253" s="77" t="s">
        <v>62</v>
      </c>
      <c r="W253" s="78" t="s">
        <v>62</v>
      </c>
      <c r="X253" s="78" t="s">
        <v>62</v>
      </c>
      <c r="Y253" s="78" t="s">
        <v>62</v>
      </c>
      <c r="Z253" s="79" t="s">
        <v>62</v>
      </c>
      <c r="AA253" s="27"/>
      <c r="AB253" s="27"/>
      <c r="AC253" s="80" t="s">
        <v>62</v>
      </c>
      <c r="AD253" s="85" t="s">
        <v>62</v>
      </c>
      <c r="AE253" s="82" t="s">
        <v>62</v>
      </c>
      <c r="AF253" s="72" t="s">
        <v>62</v>
      </c>
      <c r="AG253" s="72" t="s">
        <v>62</v>
      </c>
      <c r="AH253" s="7" t="s">
        <v>62</v>
      </c>
      <c r="AI253" s="84" t="s">
        <v>62</v>
      </c>
      <c r="AJ253" s="7" t="s">
        <v>62</v>
      </c>
      <c r="BD253" s="62" t="str">
        <f t="shared" si="98"/>
        <v/>
      </c>
      <c r="BI253" s="76" t="s">
        <v>62</v>
      </c>
      <c r="BJ253" s="65" t="s">
        <v>62</v>
      </c>
      <c r="BK253" s="77" t="s">
        <v>62</v>
      </c>
      <c r="BL253" s="78" t="s">
        <v>62</v>
      </c>
      <c r="BM253" s="78" t="s">
        <v>62</v>
      </c>
      <c r="BN253" s="78" t="s">
        <v>62</v>
      </c>
      <c r="BO253" s="79" t="s">
        <v>62</v>
      </c>
      <c r="BP253" s="27"/>
      <c r="BQ253" s="27"/>
      <c r="BR253" s="80" t="s">
        <v>62</v>
      </c>
      <c r="BS253" s="85" t="s">
        <v>62</v>
      </c>
      <c r="BT253" s="82" t="s">
        <v>62</v>
      </c>
      <c r="BU253" s="72" t="s">
        <v>62</v>
      </c>
      <c r="BV253" s="72" t="s">
        <v>62</v>
      </c>
      <c r="BW253" s="7" t="s">
        <v>62</v>
      </c>
      <c r="BX253" s="84" t="s">
        <v>62</v>
      </c>
      <c r="BY253" s="7" t="s">
        <v>62</v>
      </c>
    </row>
    <row r="254" spans="14:77" ht="19.5" thickBot="1" x14ac:dyDescent="0.45">
      <c r="O254" s="62" t="str">
        <f t="shared" si="97"/>
        <v/>
      </c>
      <c r="T254" s="76" t="s">
        <v>62</v>
      </c>
      <c r="U254" s="90" t="s">
        <v>62</v>
      </c>
      <c r="V254" s="91" t="s">
        <v>62</v>
      </c>
      <c r="W254" s="92" t="s">
        <v>62</v>
      </c>
      <c r="X254" s="92" t="s">
        <v>62</v>
      </c>
      <c r="Y254" s="92" t="s">
        <v>62</v>
      </c>
      <c r="Z254" s="93" t="s">
        <v>62</v>
      </c>
      <c r="AA254" s="27"/>
      <c r="AB254" s="27"/>
      <c r="AC254" s="94" t="s">
        <v>62</v>
      </c>
      <c r="AD254" s="95" t="s">
        <v>62</v>
      </c>
      <c r="AE254" s="96" t="s">
        <v>62</v>
      </c>
      <c r="AF254" s="72"/>
      <c r="AG254" s="72"/>
      <c r="AH254" s="27"/>
      <c r="AI254" s="98"/>
      <c r="AJ254" s="27"/>
      <c r="BD254" s="62" t="str">
        <f t="shared" si="98"/>
        <v/>
      </c>
      <c r="BI254" s="76" t="s">
        <v>62</v>
      </c>
      <c r="BJ254" s="90" t="s">
        <v>62</v>
      </c>
      <c r="BK254" s="91" t="s">
        <v>62</v>
      </c>
      <c r="BL254" s="92" t="s">
        <v>62</v>
      </c>
      <c r="BM254" s="92" t="s">
        <v>62</v>
      </c>
      <c r="BN254" s="92" t="s">
        <v>62</v>
      </c>
      <c r="BO254" s="93" t="s">
        <v>62</v>
      </c>
      <c r="BP254" s="27"/>
      <c r="BQ254" s="27"/>
      <c r="BR254" s="94" t="s">
        <v>62</v>
      </c>
      <c r="BS254" s="95" t="s">
        <v>62</v>
      </c>
      <c r="BT254" s="96" t="s">
        <v>62</v>
      </c>
      <c r="BU254" s="72"/>
      <c r="BV254" s="72"/>
      <c r="BW254" s="27"/>
      <c r="BX254" s="98"/>
      <c r="BY254" s="27"/>
    </row>
    <row r="255" spans="14:77" ht="19.5" thickBot="1" x14ac:dyDescent="0.45"/>
    <row r="256" spans="14:77" ht="19.5" thickBot="1" x14ac:dyDescent="0.45">
      <c r="T256" s="56" t="s">
        <v>62</v>
      </c>
      <c r="U256" s="57" t="s">
        <v>62</v>
      </c>
      <c r="V256" s="58" t="s">
        <v>541</v>
      </c>
      <c r="W256" s="59" t="s">
        <v>542</v>
      </c>
      <c r="X256" s="59" t="s">
        <v>543</v>
      </c>
      <c r="Y256" s="59" t="s">
        <v>544</v>
      </c>
      <c r="Z256" s="60" t="s">
        <v>545</v>
      </c>
      <c r="AA256" s="27"/>
      <c r="AB256" s="27"/>
      <c r="AC256" s="27"/>
      <c r="AD256" s="27"/>
      <c r="AE256" s="27"/>
      <c r="AF256" s="27" t="s">
        <v>311</v>
      </c>
      <c r="AG256" s="27"/>
      <c r="AH256" t="s">
        <v>454</v>
      </c>
      <c r="AI256" s="27"/>
      <c r="AJ256" s="27"/>
      <c r="BI256" s="56" t="s">
        <v>62</v>
      </c>
      <c r="BJ256" s="57" t="s">
        <v>62</v>
      </c>
      <c r="BK256" s="58" t="s">
        <v>541</v>
      </c>
      <c r="BL256" s="59" t="s">
        <v>542</v>
      </c>
      <c r="BM256" s="59" t="s">
        <v>543</v>
      </c>
      <c r="BN256" s="59" t="s">
        <v>544</v>
      </c>
      <c r="BO256" s="60" t="s">
        <v>545</v>
      </c>
      <c r="BP256" s="27"/>
      <c r="BQ256" s="27"/>
      <c r="BR256" s="27"/>
      <c r="BS256" s="27"/>
      <c r="BT256" s="27"/>
      <c r="BU256" s="27" t="s">
        <v>312</v>
      </c>
      <c r="BV256" s="27"/>
      <c r="BW256" t="s">
        <v>455</v>
      </c>
      <c r="BX256" s="27"/>
      <c r="BY256" s="27"/>
    </row>
    <row r="257" spans="14:77" ht="19.5" thickBot="1" x14ac:dyDescent="0.45">
      <c r="N257" t="str">
        <f>+IF(ABS(W257)+ABS(X257)+ABS(Y257)+ABS(Z257)&gt;219%,"F","")</f>
        <v/>
      </c>
      <c r="O257" s="62" t="str">
        <f>+IF(W257="","",IF(AND(MAX(W257:Z257)&gt;49%,AF257&gt;84%,AG257&gt;84%,AI257&gt;19%,AJ257&gt;12%,AF257&lt;&gt;""),"F",IF(AND(U257&gt;9.9,MAX(W257:Z257)&gt;25.9%,AG257&gt;99%,AJ257&gt;14%,AF257&lt;&gt;""),"F",IF(AND(V257&gt;34%,AC257&gt;39%,V257&lt;&gt;"",AC257&lt;&gt;"",AF257&lt;&gt;""),"F",IF(AND(U257&gt;4.9,V257&gt;29%,AJ257&lt;7%,AF257&lt;&gt;"",V257&lt;&gt;""),"F",IF(AND(U257&gt;9.9,AJ257&gt;14.9%,SUM(AJ257-(1/U257))&lt;6%,AI257&lt;6%,AI257&gt;1%,AJ257&gt;14.9%),"F",IF(AND(U257&gt;9.9,MAX(W257:Z257)&gt;34.9%,AI257&gt;19%,AH257&gt;14.9%),"F",IF(AND(U257&gt;19.9,AG257&gt;99%,AI257&lt;0,AJ257&gt;15%,MAX(W257:Z257)&gt;4.9%,AF257&lt;&gt;""),"F",IF(AND(U257&gt;2.9,U257&lt;10,W257&gt;11.9%,AI257&gt;14.9%),"F",IF(AND(U257&lt;19.9,U257&gt;3,Z257&gt;26.9%,AC257&gt;11.9%,AC257&lt;&gt;""),"F",IF(AND(AC257&gt;11.9%,U257&gt;3,AJ257&gt;14.9%,AC257&lt;&gt;""),"F",IF(AND(AJ257&lt;10%,AI257&gt;22.9%,U257&gt;3,AC257&lt;&gt;""),"F",IF(AND(AC257&gt;44%,U257&gt;3,AC257&lt;&gt;""),"F","")))))))))))))</f>
        <v/>
      </c>
      <c r="T257" s="76">
        <v>8</v>
      </c>
      <c r="U257" s="65">
        <v>2.3004199999999999</v>
      </c>
      <c r="V257" s="66">
        <v>0.33999999999999975</v>
      </c>
      <c r="W257" s="67">
        <v>0.11506701833155805</v>
      </c>
      <c r="X257" s="67">
        <v>9.6160955190784145E-2</v>
      </c>
      <c r="Y257" s="67">
        <v>4.39906851307868E-2</v>
      </c>
      <c r="Z257" s="68">
        <v>2.4542712973946283E-2</v>
      </c>
      <c r="AA257" s="104">
        <v>0.11506701833155805</v>
      </c>
      <c r="AB257" s="69" t="s">
        <v>62</v>
      </c>
      <c r="AC257" s="70" t="s">
        <v>62</v>
      </c>
      <c r="AD257" s="27"/>
      <c r="AE257" s="71">
        <v>8</v>
      </c>
      <c r="AF257" s="72">
        <v>0.14361842012732012</v>
      </c>
      <c r="AG257" s="72">
        <v>0.36008765362110445</v>
      </c>
      <c r="AH257" s="7" t="s">
        <v>62</v>
      </c>
      <c r="AI257" s="74">
        <v>1.5509118251532561E-2</v>
      </c>
      <c r="AJ257" s="7">
        <v>5.1007116880518254E-2</v>
      </c>
      <c r="BC257" t="str">
        <f>+IF(ABS(BL257)+ABS(BM257)+ABS(BN257)+ABS(BO257)&gt;219%,"F","")</f>
        <v/>
      </c>
      <c r="BD257" s="62" t="str">
        <f>+IF(BL257="","",IF(AND(MAX(BL257:BO257)&gt;49%,BU257&gt;84%,BV257&gt;84%,BX257&gt;19%,BY257&gt;12%,BU257&lt;&gt;""),"F",IF(AND(BJ257&gt;9.9,MAX(BL257:BO257)&gt;34.9%,BV257&gt;99%,BY257&gt;16.9%,BU257&lt;&gt;""),"F",IF(AND(BK257&gt;34%,BR257&gt;39%,BK257&lt;&gt;"",BR257&lt;&gt;"",BU257&lt;&gt;""),"F",IF(AND(BJ257&gt;4.9,BK257&gt;29%,BY257&lt;7%,BU257&lt;&gt;"",BK257&lt;&gt;""),"F",IF(AND(BJ257&gt;9.9,BY257&gt;14.9%,SUM(BY257-(1/BJ257))&lt;6%,BX257&lt;6%,BX257&gt;1%,BY257&gt;14.9%),"F",IF(AND(BJ257&gt;9.9,MAX(BL257:BO257)&gt;34.9%,BX257&gt;19%,BW257&gt;14.9%),"F",IF(AND(BJ257&gt;9.9,BV257&gt;99%,BX257&lt;0,BY257&gt;15%,MAX(BL257:BO257)&gt;4.9%,BU257&lt;&gt;""),"F",IF(AND(BJ257&gt;2.9,BJ257&lt;10,BL257&gt;39.9%,BX257&gt;27.9%),"F",IF(AND(BJ257&lt;19.9,BJ257&gt;3.9,BO257&gt;34.9%,BR257&gt;22.9%,BR257&lt;&gt;""),"F",IF(AND(BR257&gt;11.9%,BJ257&gt;3,BY257&gt;14.9%,BR257&lt;&gt;""),"F",IF(AND(BY257&lt;10%,BX257&gt;22.9%,BJ257&gt;3,BR257&lt;&gt;""),"F",IF(AND(BR257&gt;44%,BJ257&gt;3,BR257&lt;&gt;""),"F","")))))))))))))</f>
        <v/>
      </c>
      <c r="BI257" s="76">
        <v>7</v>
      </c>
      <c r="BJ257" s="65">
        <v>2.9003800000000002</v>
      </c>
      <c r="BK257" s="66">
        <v>0.2199999999999997</v>
      </c>
      <c r="BL257" s="67">
        <v>0.10618837648794825</v>
      </c>
      <c r="BM257" s="67">
        <v>0.12992496604469558</v>
      </c>
      <c r="BN257" s="67">
        <v>0.12975243532208083</v>
      </c>
      <c r="BO257" s="68">
        <v>0.15672631595633021</v>
      </c>
      <c r="BP257" s="104">
        <v>0.15672631595633021</v>
      </c>
      <c r="BQ257" s="69" t="s">
        <v>62</v>
      </c>
      <c r="BR257" s="70" t="s">
        <v>62</v>
      </c>
      <c r="BS257" s="27"/>
      <c r="BT257" s="71">
        <v>7</v>
      </c>
      <c r="BU257" s="72">
        <v>0.2885285146099783</v>
      </c>
      <c r="BV257" s="72">
        <v>0.40643683152365734</v>
      </c>
      <c r="BW257" s="7" t="s">
        <v>62</v>
      </c>
      <c r="BX257" s="74">
        <v>8.2450402901664943E-2</v>
      </c>
      <c r="BY257" s="7">
        <v>6.2984505288984763E-2</v>
      </c>
    </row>
    <row r="258" spans="14:77" x14ac:dyDescent="0.4">
      <c r="N258" t="str">
        <f>+IF(ABS(W258)+ABS(X258)+ABS(Y258)+ABS(Z258)&gt;219%,"F","")</f>
        <v/>
      </c>
      <c r="O258" s="62" t="str">
        <f t="shared" ref="O258:O269" si="99">+IF(W258="","",IF(AND(MAX(W258:Z258)&gt;49%,AF258&gt;84%,AG258&gt;84%,AI258&gt;19%,AJ258&gt;12%,AF258&lt;&gt;""),"F",IF(AND(U258&gt;9.9,MAX(W258:Z258)&gt;25.9%,AG258&gt;99%,AJ258&gt;14%,AF258&lt;&gt;""),"F",IF(AND(V258&gt;34%,AC258&gt;39%,V258&lt;&gt;"",AC258&lt;&gt;"",AF258&lt;&gt;""),"F",IF(AND(U258&gt;4.9,V258&gt;29%,AJ258&lt;7%,AF258&lt;&gt;"",V258&lt;&gt;""),"F",IF(AND(U258&gt;9.9,AJ258&gt;14.9%,SUM(AJ258-(1/U258))&lt;6%,AI258&lt;6%,AI258&gt;1%,AJ258&gt;14.9%),"F",IF(AND(U258&gt;9.9,MAX(W258:Z258)&gt;34.9%,AI258&gt;19%,AH258&gt;14.9%),"F",IF(AND(U258&gt;19.9,AG258&gt;99%,AI258&lt;0,AJ258&gt;15%,MAX(W258:Z258)&gt;4.9%,AF258&lt;&gt;""),"F",IF(AND(U258&gt;2.9,U258&lt;10,W258&gt;11.9%,AI258&gt;14.9%),"F",IF(AND(U258&lt;19.9,U258&gt;3,Z258&gt;26.9%,AC258&gt;11.9%,AC258&lt;&gt;""),"F",IF(AND(AC258&gt;11.9%,U258&gt;3,AJ258&gt;14.9%,AC258&lt;&gt;""),"F",IF(AND(AJ258&lt;10%,AI258&gt;22.9%,U258&gt;3,AC258&lt;&gt;""),"F",IF(AND(AC258&gt;44%,U258&gt;3,AC258&lt;&gt;""),"F","")))))))))))))</f>
        <v>F</v>
      </c>
      <c r="T258" s="76">
        <v>9</v>
      </c>
      <c r="U258" s="65">
        <v>3.5003699999999998</v>
      </c>
      <c r="V258" s="77">
        <v>9.9999999999999728E-2</v>
      </c>
      <c r="W258" s="78">
        <v>0.19643281075644273</v>
      </c>
      <c r="X258" s="78">
        <v>0.21634309751539141</v>
      </c>
      <c r="Y258" s="78">
        <v>0.25066182149750987</v>
      </c>
      <c r="Z258" s="79">
        <v>0.26602199807888904</v>
      </c>
      <c r="AA258" s="27"/>
      <c r="AB258" s="27"/>
      <c r="AC258" s="80" t="s">
        <v>62</v>
      </c>
      <c r="AD258" s="81" t="s">
        <v>62</v>
      </c>
      <c r="AE258" s="82" t="s">
        <v>62</v>
      </c>
      <c r="AF258" s="72">
        <v>0.36015971182067696</v>
      </c>
      <c r="AG258" s="72">
        <v>0.67370694813058707</v>
      </c>
      <c r="AH258" s="7">
        <v>-4.1440711448239104E-2</v>
      </c>
      <c r="AI258" s="84">
        <v>0.16810556477982824</v>
      </c>
      <c r="AJ258" s="7">
        <v>9.5431900263575342E-2</v>
      </c>
      <c r="BC258" t="str">
        <f>+IF(ABS(BL258)+ABS(BM258)+ABS(BN258)+ABS(BO258)&gt;219%,"F","")</f>
        <v/>
      </c>
      <c r="BD258" s="62" t="str">
        <f>+IF(BL258="","",IF(AND(MAX(BL258:BO258)&gt;49%,BU258&gt;84%,BV258&gt;84%,BX258&gt;19%,BY258&gt;12%,BU258&lt;&gt;""),"F",IF(AND(BJ258&gt;9.9,MAX(BL258:BO258)&gt;34.9%,BV258&gt;99%,BY258&gt;16.9%,BU258&lt;&gt;""),"F",IF(AND(BK258&gt;34%,BR258&gt;39%,BK258&lt;&gt;"",BR258&lt;&gt;"",BU258&lt;&gt;""),"F",IF(AND(BJ258&gt;4.9,BK258&gt;29%,BY258&lt;7%,BU258&lt;&gt;"",BK258&lt;&gt;""),"F",IF(AND(BJ258&gt;9.9,BY258&gt;14.9%,SUM(BY258-(1/BJ258))&lt;6%,BX258&lt;6%,BX258&gt;1%,BY258&gt;14.9%),"F",IF(AND(BJ258&gt;9.9,MAX(BL258:BO258)&gt;34.9%,BX258&gt;19%,BW258&gt;14.9%),"F",IF(AND(BJ258&gt;9.9,BV258&gt;99%,BX258&lt;0,BY258&gt;15%,MAX(BL258:BO258)&gt;4.9%,BU258&lt;&gt;""),"F",IF(AND(BJ258&gt;2.9,BJ258&lt;10,BL258&gt;39.9%,BX258&gt;27.9%),"F",IF(AND(BJ258&lt;19.9,BJ258&gt;3.9,BO258&gt;34.9%,BR258&gt;22.9%,BR258&lt;&gt;""),"F",IF(AND(BR258&gt;11.9%,BJ258&gt;3,BY258&gt;14.9%,BR258&lt;&gt;""),"F",IF(AND(BY258&lt;10%,BX258&gt;22.9%,BJ258&gt;3,BR258&lt;&gt;""),"F",IF(AND(BR258&gt;44%,BJ258&gt;3,BR258&lt;&gt;""),"F","")))))))))))))</f>
        <v/>
      </c>
      <c r="BI258" s="76">
        <v>1</v>
      </c>
      <c r="BJ258" s="65">
        <v>3.9001649998770014</v>
      </c>
      <c r="BK258" s="77">
        <v>1.9999999999999716E-2</v>
      </c>
      <c r="BL258" s="78">
        <v>9.8988667650633355E-2</v>
      </c>
      <c r="BM258" s="78">
        <v>-2.94848904262618E-2</v>
      </c>
      <c r="BN258" s="78">
        <v>-2.213080245758255E-2</v>
      </c>
      <c r="BO258" s="79">
        <v>-4.214122988382113E-2</v>
      </c>
      <c r="BP258" s="27"/>
      <c r="BQ258" s="27"/>
      <c r="BR258" s="80" t="s">
        <v>62</v>
      </c>
      <c r="BS258" s="81" t="s">
        <v>62</v>
      </c>
      <c r="BT258" s="82" t="s">
        <v>62</v>
      </c>
      <c r="BU258" s="72">
        <v>-0.12515807384580865</v>
      </c>
      <c r="BV258" s="72">
        <v>0.40193550623641583</v>
      </c>
      <c r="BW258" s="7">
        <v>-8.0001220030042897E-3</v>
      </c>
      <c r="BX258" s="84">
        <v>-2.2169610518126881E-2</v>
      </c>
      <c r="BY258" s="7">
        <v>6.228694610051539E-2</v>
      </c>
    </row>
    <row r="259" spans="14:77" x14ac:dyDescent="0.4">
      <c r="N259" t="str">
        <f>+IF(ABS(W259)+ABS(X259)+ABS(Y259)+ABS(Z259)&gt;219%,"F","")</f>
        <v/>
      </c>
      <c r="O259" s="62" t="str">
        <f t="shared" si="99"/>
        <v>F</v>
      </c>
      <c r="T259" s="76">
        <v>7</v>
      </c>
      <c r="U259" s="65">
        <v>4.9004200000000013</v>
      </c>
      <c r="V259" s="77" t="s">
        <v>62</v>
      </c>
      <c r="W259" s="78">
        <v>0.26480304642514807</v>
      </c>
      <c r="X259" s="78">
        <v>0.27816569460614438</v>
      </c>
      <c r="Y259" s="78">
        <v>0.29708208602523417</v>
      </c>
      <c r="Z259" s="79">
        <v>0.28970925346330956</v>
      </c>
      <c r="AA259" s="27"/>
      <c r="AB259" s="27"/>
      <c r="AC259" s="80">
        <v>3.2279039600086101E-2</v>
      </c>
      <c r="AD259" s="85" t="s">
        <v>62</v>
      </c>
      <c r="AE259" s="82" t="s">
        <v>62</v>
      </c>
      <c r="AF259" s="72">
        <v>0.55701484250313338</v>
      </c>
      <c r="AG259" s="72">
        <v>0.6965085182723898</v>
      </c>
      <c r="AH259" s="7">
        <v>2.4424131109731934E-2</v>
      </c>
      <c r="AI259" s="84">
        <v>0.18307409923652074</v>
      </c>
      <c r="AJ259" s="7">
        <v>9.8661787046936317E-2</v>
      </c>
      <c r="BC259" t="str">
        <f>+IF(ABS(BL259)+ABS(BM259)+ABS(BN259)+ABS(BO259)&gt;219%,"F","")</f>
        <v/>
      </c>
      <c r="BD259" s="62" t="str">
        <f t="shared" ref="BD259:BD269" si="100">+IF(BL259="","",IF(AND(MAX(BL259:BO259)&gt;49%,BU259&gt;84%,BV259&gt;84%,BX259&gt;19%,BY259&gt;12%,BU259&lt;&gt;""),"F",IF(AND(BJ259&gt;9.9,MAX(BL259:BO259)&gt;34.9%,BV259&gt;99%,BY259&gt;16.9%,BU259&lt;&gt;""),"F",IF(AND(BK259&gt;34%,BR259&gt;39%,BK259&lt;&gt;"",BR259&lt;&gt;"",BU259&lt;&gt;""),"F",IF(AND(BJ259&gt;4.9,BK259&gt;29%,BY259&lt;7%,BU259&lt;&gt;"",BK259&lt;&gt;""),"F",IF(AND(BJ259&gt;9.9,BY259&gt;14.9%,SUM(BY259-(1/BJ259))&lt;6%,BX259&lt;6%,BX259&gt;1%,BY259&gt;14.9%),"F",IF(AND(BJ259&gt;9.9,MAX(BL259:BO259)&gt;34.9%,BX259&gt;19%,BW259&gt;14.9%),"F",IF(AND(BJ259&gt;9.9,BV259&gt;99%,BX259&lt;0,BY259&gt;15%,MAX(BL259:BO259)&gt;4.9%,BU259&lt;&gt;""),"F",IF(AND(BJ259&gt;2.9,BJ259&lt;10,BL259&gt;39.9%,BX259&gt;27.9%),"F",IF(AND(BJ259&lt;19.9,BJ259&gt;3.9,BO259&gt;34.9%,BR259&gt;22.9%,BR259&lt;&gt;""),"F",IF(AND(BR259&gt;11.9%,BJ259&gt;3,BY259&gt;14.9%,BR259&lt;&gt;""),"F",IF(AND(BY259&lt;10%,BX259&gt;22.9%,BJ259&gt;3,BR259&lt;&gt;""),"F",IF(AND(BR259&gt;44%,BJ259&gt;3,BR259&lt;&gt;""),"F","")))))))))))))</f>
        <v/>
      </c>
      <c r="BI259" s="76">
        <v>3</v>
      </c>
      <c r="BJ259" s="65">
        <v>5.3000419988750336</v>
      </c>
      <c r="BK259" s="77" t="s">
        <v>62</v>
      </c>
      <c r="BL259" s="78">
        <v>0.44300982301546626</v>
      </c>
      <c r="BM259" s="78">
        <v>0.11998927381390169</v>
      </c>
      <c r="BN259" s="78">
        <v>0.12677745313153563</v>
      </c>
      <c r="BO259" s="79">
        <v>0.14065239117834138</v>
      </c>
      <c r="BP259" s="27"/>
      <c r="BQ259" s="27"/>
      <c r="BR259" s="80" t="s">
        <v>62</v>
      </c>
      <c r="BS259" s="85" t="s">
        <v>62</v>
      </c>
      <c r="BT259" s="82" t="s">
        <v>62</v>
      </c>
      <c r="BU259" s="72">
        <v>0.24439955688403203</v>
      </c>
      <c r="BV259" s="72">
        <v>0.81006627265933395</v>
      </c>
      <c r="BW259" s="7">
        <v>2.7513154680288698E-3</v>
      </c>
      <c r="BX259" s="84">
        <v>7.3994250748343648E-2</v>
      </c>
      <c r="BY259" s="7">
        <v>0.12553395626934019</v>
      </c>
    </row>
    <row r="260" spans="14:77" x14ac:dyDescent="0.4">
      <c r="O260" s="62" t="str">
        <f t="shared" si="99"/>
        <v/>
      </c>
      <c r="T260" s="76">
        <v>10</v>
      </c>
      <c r="U260" s="65">
        <v>7.700267999828001</v>
      </c>
      <c r="V260" s="77" t="s">
        <v>62</v>
      </c>
      <c r="W260" s="78">
        <v>0.16071495719659834</v>
      </c>
      <c r="X260" s="78">
        <v>0.1582072870313169</v>
      </c>
      <c r="Y260" s="78">
        <v>0.19466915940168877</v>
      </c>
      <c r="Z260" s="79">
        <v>0.18530047469492772</v>
      </c>
      <c r="AA260" s="27"/>
      <c r="AB260" s="27"/>
      <c r="AC260" s="80" t="s">
        <v>62</v>
      </c>
      <c r="AD260" s="85" t="s">
        <v>62</v>
      </c>
      <c r="AE260" s="82" t="s">
        <v>62</v>
      </c>
      <c r="AF260" s="72">
        <v>0.28726551370360065</v>
      </c>
      <c r="AG260" s="72">
        <v>0.54687831618106308</v>
      </c>
      <c r="AH260" s="7">
        <v>3.9176487680951444E-2</v>
      </c>
      <c r="AI260" s="84">
        <v>0.11709573335105741</v>
      </c>
      <c r="AJ260" s="7">
        <v>7.7466377734295128E-2</v>
      </c>
      <c r="BD260" s="62" t="str">
        <f t="shared" si="100"/>
        <v/>
      </c>
      <c r="BI260" s="76">
        <v>6</v>
      </c>
      <c r="BJ260" s="65">
        <v>5.7001919985120875</v>
      </c>
      <c r="BK260" s="77" t="s">
        <v>62</v>
      </c>
      <c r="BL260" s="78">
        <v>-0.11082464383375527</v>
      </c>
      <c r="BM260" s="78">
        <v>0.30278845800817095</v>
      </c>
      <c r="BN260" s="78">
        <v>0.27124624990564383</v>
      </c>
      <c r="BO260" s="79">
        <v>0.26206863389616492</v>
      </c>
      <c r="BP260" s="27"/>
      <c r="BQ260" s="27"/>
      <c r="BR260" s="80">
        <v>0.41361310184192623</v>
      </c>
      <c r="BS260" s="85" t="s">
        <v>62</v>
      </c>
      <c r="BT260" s="82" t="s">
        <v>62</v>
      </c>
      <c r="BU260" s="72">
        <v>0.44843618017543524</v>
      </c>
      <c r="BV260" s="72">
        <v>0.68293662591302362</v>
      </c>
      <c r="BW260" s="7">
        <v>1.1829145450410861E-2</v>
      </c>
      <c r="BX260" s="84">
        <v>0.1378687702877443</v>
      </c>
      <c r="BY260" s="7">
        <v>0.10583299098560292</v>
      </c>
    </row>
    <row r="261" spans="14:77" x14ac:dyDescent="0.4">
      <c r="O261" s="62" t="str">
        <f t="shared" si="99"/>
        <v/>
      </c>
      <c r="T261" s="76">
        <v>3</v>
      </c>
      <c r="U261" s="65">
        <v>14.800064998185055</v>
      </c>
      <c r="V261" s="77" t="s">
        <v>62</v>
      </c>
      <c r="W261" s="78">
        <v>-6.5796495138838286E-3</v>
      </c>
      <c r="X261" s="78">
        <v>-4.5784857768879916E-2</v>
      </c>
      <c r="Y261" s="78">
        <v>-5.3307143890317849E-2</v>
      </c>
      <c r="Z261" s="79">
        <v>-3.6784759346823813E-2</v>
      </c>
      <c r="AA261" s="27"/>
      <c r="AB261" s="27"/>
      <c r="AC261" s="80" t="s">
        <v>62</v>
      </c>
      <c r="AD261" s="85" t="s">
        <v>62</v>
      </c>
      <c r="AE261" s="82" t="s">
        <v>62</v>
      </c>
      <c r="AF261" s="72">
        <v>3.2322849557817758E-2</v>
      </c>
      <c r="AG261" s="72">
        <v>0.75503640978475195</v>
      </c>
      <c r="AH261" s="7">
        <v>2.5927949700704819E-2</v>
      </c>
      <c r="AI261" s="84">
        <v>-2.3245155626017422E-2</v>
      </c>
      <c r="AJ261" s="7">
        <v>0.10695237677729851</v>
      </c>
      <c r="BD261" s="62" t="str">
        <f t="shared" si="100"/>
        <v/>
      </c>
      <c r="BI261" s="76">
        <v>8</v>
      </c>
      <c r="BJ261" s="65">
        <v>10.80049</v>
      </c>
      <c r="BK261" s="77" t="s">
        <v>62</v>
      </c>
      <c r="BL261" s="78">
        <v>1.2372802506582599E-2</v>
      </c>
      <c r="BM261" s="78">
        <v>3.810047244393253E-3</v>
      </c>
      <c r="BN261" s="78">
        <v>-5.930443800791523E-3</v>
      </c>
      <c r="BO261" s="79">
        <v>5.7759941794811497E-2</v>
      </c>
      <c r="BP261" s="27"/>
      <c r="BQ261" s="27"/>
      <c r="BR261" s="80" t="s">
        <v>62</v>
      </c>
      <c r="BS261" s="85" t="s">
        <v>62</v>
      </c>
      <c r="BT261" s="82" t="s">
        <v>62</v>
      </c>
      <c r="BU261" s="72">
        <v>2.3810849521663093E-2</v>
      </c>
      <c r="BV261" s="72">
        <v>0.80610893727267452</v>
      </c>
      <c r="BW261" s="7">
        <v>2.0503290900494742E-2</v>
      </c>
      <c r="BX261" s="84">
        <v>3.0386284801627611E-2</v>
      </c>
      <c r="BY261" s="7">
        <v>0.12492069784328431</v>
      </c>
    </row>
    <row r="262" spans="14:77" x14ac:dyDescent="0.4">
      <c r="O262" s="62" t="str">
        <f t="shared" si="99"/>
        <v/>
      </c>
      <c r="T262" s="76">
        <v>4</v>
      </c>
      <c r="U262" s="65">
        <v>18.000462998896044</v>
      </c>
      <c r="V262" s="77" t="s">
        <v>62</v>
      </c>
      <c r="W262" s="78">
        <v>5.0550053153867611E-2</v>
      </c>
      <c r="X262" s="78">
        <v>9.6492228864809501E-2</v>
      </c>
      <c r="Y262" s="78">
        <v>0.12119429835260953</v>
      </c>
      <c r="Z262" s="79">
        <v>0.13395562470347525</v>
      </c>
      <c r="AA262" s="27"/>
      <c r="AB262" s="27"/>
      <c r="AC262" s="80" t="s">
        <v>62</v>
      </c>
      <c r="AD262" s="85" t="s">
        <v>62</v>
      </c>
      <c r="AE262" s="82" t="s">
        <v>62</v>
      </c>
      <c r="AF262" s="72">
        <v>0.48068386838243643</v>
      </c>
      <c r="AG262" s="72">
        <v>0.90815641229317645</v>
      </c>
      <c r="AH262" s="7">
        <v>1.8024682839275871E-2</v>
      </c>
      <c r="AI262" s="84">
        <v>8.4649713590732756E-2</v>
      </c>
      <c r="AJ262" s="7">
        <v>0.12864212311031387</v>
      </c>
      <c r="BD262" s="62" t="str">
        <f t="shared" si="100"/>
        <v/>
      </c>
      <c r="BI262" s="76">
        <v>4</v>
      </c>
      <c r="BJ262" s="65">
        <v>11.600569998616054</v>
      </c>
      <c r="BK262" s="77" t="s">
        <v>62</v>
      </c>
      <c r="BL262" s="78">
        <v>-7.8795680939441601E-2</v>
      </c>
      <c r="BM262" s="78">
        <v>-6.2613295264440483E-2</v>
      </c>
      <c r="BN262" s="78">
        <v>0.19709300318114065</v>
      </c>
      <c r="BO262" s="79">
        <v>-4.3897434945692669E-2</v>
      </c>
      <c r="BP262" s="27"/>
      <c r="BQ262" s="27"/>
      <c r="BR262" s="80" t="s">
        <v>62</v>
      </c>
      <c r="BS262" s="85" t="s">
        <v>62</v>
      </c>
      <c r="BT262" s="82" t="s">
        <v>62</v>
      </c>
      <c r="BU262" s="72">
        <v>-0.10957056237714111</v>
      </c>
      <c r="BV262" s="72">
        <v>0.85595980628011759</v>
      </c>
      <c r="BW262" s="7">
        <v>1.290512772846733E-2</v>
      </c>
      <c r="BX262" s="84">
        <v>-2.3093512889248768E-2</v>
      </c>
      <c r="BY262" s="7">
        <v>0.13264596307303508</v>
      </c>
    </row>
    <row r="263" spans="14:77" x14ac:dyDescent="0.4">
      <c r="O263" s="62" t="str">
        <f t="shared" si="99"/>
        <v/>
      </c>
      <c r="T263" s="76">
        <v>5</v>
      </c>
      <c r="U263" s="65">
        <v>24.800448996865153</v>
      </c>
      <c r="V263" s="77" t="s">
        <v>62</v>
      </c>
      <c r="W263" s="78">
        <v>0.13976585246730322</v>
      </c>
      <c r="X263" s="78">
        <v>0.12764078136051618</v>
      </c>
      <c r="Y263" s="78">
        <v>0.12257274904401783</v>
      </c>
      <c r="Z263" s="79">
        <v>0.10773216823081939</v>
      </c>
      <c r="AA263" s="27"/>
      <c r="AB263" s="27"/>
      <c r="AC263" s="80" t="s">
        <v>62</v>
      </c>
      <c r="AD263" s="85" t="s">
        <v>62</v>
      </c>
      <c r="AE263" s="82" t="s">
        <v>62</v>
      </c>
      <c r="AF263" s="72">
        <v>0.61141760534460299</v>
      </c>
      <c r="AG263" s="72">
        <v>0.7503868327168004</v>
      </c>
      <c r="AH263" s="7">
        <v>1.9802977222308497E-2</v>
      </c>
      <c r="AI263" s="84">
        <v>6.807849394480045E-2</v>
      </c>
      <c r="AJ263" s="7">
        <v>0.10629375513735878</v>
      </c>
      <c r="BD263" s="62" t="str">
        <f t="shared" si="100"/>
        <v/>
      </c>
      <c r="BI263" s="76">
        <v>5</v>
      </c>
      <c r="BJ263" s="65">
        <v>13.200318997865105</v>
      </c>
      <c r="BK263" s="77" t="s">
        <v>62</v>
      </c>
      <c r="BL263" s="78">
        <v>0.23963417073672788</v>
      </c>
      <c r="BM263" s="78">
        <v>0.25473162145861461</v>
      </c>
      <c r="BN263" s="78">
        <v>3.4177261009997829E-2</v>
      </c>
      <c r="BO263" s="79">
        <v>0.2243373865586252</v>
      </c>
      <c r="BP263" s="27"/>
      <c r="BQ263" s="27"/>
      <c r="BR263" s="80" t="s">
        <v>62</v>
      </c>
      <c r="BS263" s="85" t="s">
        <v>62</v>
      </c>
      <c r="BT263" s="82" t="s">
        <v>62</v>
      </c>
      <c r="BU263" s="72">
        <v>0.86672046455560714</v>
      </c>
      <c r="BV263" s="72">
        <v>1.0916110012433744</v>
      </c>
      <c r="BW263" s="7">
        <v>1.6547437741263119E-2</v>
      </c>
      <c r="BX263" s="84">
        <v>0.11801915839595867</v>
      </c>
      <c r="BY263" s="7">
        <v>0.16916424287528009</v>
      </c>
    </row>
    <row r="264" spans="14:77" x14ac:dyDescent="0.4">
      <c r="O264" s="62" t="str">
        <f t="shared" si="99"/>
        <v/>
      </c>
      <c r="T264" s="76">
        <v>1</v>
      </c>
      <c r="U264" s="65">
        <v>51.00121099931701</v>
      </c>
      <c r="V264" s="77" t="s">
        <v>62</v>
      </c>
      <c r="W264" s="78">
        <v>-5.8891125915776941E-3</v>
      </c>
      <c r="X264" s="78">
        <v>-4.1639234086361249E-3</v>
      </c>
      <c r="Y264" s="78">
        <v>-3.9725818153280631E-3</v>
      </c>
      <c r="Z264" s="79">
        <v>-1.3162300885559822E-5</v>
      </c>
      <c r="AA264" s="14"/>
      <c r="AB264" s="14"/>
      <c r="AC264" s="80" t="s">
        <v>62</v>
      </c>
      <c r="AD264" s="85" t="s">
        <v>62</v>
      </c>
      <c r="AE264" s="82" t="s">
        <v>62</v>
      </c>
      <c r="AF264" s="72">
        <v>-0.41363021168701847</v>
      </c>
      <c r="AG264" s="72">
        <v>0.5879070860788439</v>
      </c>
      <c r="AH264" s="7">
        <v>1.1458020270051043E-2</v>
      </c>
      <c r="AI264" s="84">
        <v>-8.3175678708830025E-6</v>
      </c>
      <c r="AJ264" s="7">
        <v>8.3278182833955841E-2</v>
      </c>
      <c r="BD264" s="62" t="str">
        <f t="shared" si="100"/>
        <v/>
      </c>
      <c r="BI264" s="76">
        <v>2</v>
      </c>
      <c r="BJ264" s="65">
        <v>20.700972998812023</v>
      </c>
      <c r="BK264" s="77" t="s">
        <v>62</v>
      </c>
      <c r="BL264" s="78">
        <v>0.28942648437583857</v>
      </c>
      <c r="BM264" s="78">
        <v>0.28085381912092616</v>
      </c>
      <c r="BN264" s="78">
        <v>0.26901484370797529</v>
      </c>
      <c r="BO264" s="79">
        <v>0.24449399544524059</v>
      </c>
      <c r="BP264" s="14"/>
      <c r="BQ264" s="14"/>
      <c r="BR264" s="80" t="s">
        <v>62</v>
      </c>
      <c r="BS264" s="85" t="s">
        <v>62</v>
      </c>
      <c r="BT264" s="82" t="s">
        <v>62</v>
      </c>
      <c r="BU264" s="72" t="s">
        <v>62</v>
      </c>
      <c r="BV264" s="72">
        <v>0.68091423731610767</v>
      </c>
      <c r="BW264" s="7">
        <v>1.684712392955743E-2</v>
      </c>
      <c r="BX264" s="84">
        <v>0.12862312438400494</v>
      </c>
      <c r="BY264" s="7">
        <v>0.10551958645284611</v>
      </c>
    </row>
    <row r="265" spans="14:77" x14ac:dyDescent="0.4">
      <c r="O265" s="62" t="str">
        <f t="shared" si="99"/>
        <v/>
      </c>
      <c r="T265" s="76">
        <v>6</v>
      </c>
      <c r="U265" s="65">
        <v>59.400685994072347</v>
      </c>
      <c r="V265" s="77" t="s">
        <v>62</v>
      </c>
      <c r="W265" s="78">
        <v>2.6870717337810698E-2</v>
      </c>
      <c r="X265" s="78">
        <v>2.5591536301771106E-2</v>
      </c>
      <c r="Y265" s="78">
        <v>2.7108926253798973E-2</v>
      </c>
      <c r="Z265" s="79">
        <v>2.9535689502342175E-2</v>
      </c>
      <c r="AA265" s="27"/>
      <c r="AB265" s="27"/>
      <c r="AC265" s="80" t="s">
        <v>62</v>
      </c>
      <c r="AD265" s="85" t="s">
        <v>62</v>
      </c>
      <c r="AE265" s="82" t="s">
        <v>62</v>
      </c>
      <c r="AF265" s="72">
        <v>0.97439754640685716</v>
      </c>
      <c r="AG265" s="72">
        <v>1.0749332040409676</v>
      </c>
      <c r="AH265" s="7">
        <v>1.1023665596222317E-2</v>
      </c>
      <c r="AI265" s="84">
        <v>1.8664297692706101E-2</v>
      </c>
      <c r="AJ265" s="7">
        <v>0.15226638021574787</v>
      </c>
      <c r="BD265" s="62" t="str">
        <f t="shared" si="100"/>
        <v/>
      </c>
      <c r="BI265" s="76" t="s">
        <v>62</v>
      </c>
      <c r="BJ265" s="65" t="s">
        <v>62</v>
      </c>
      <c r="BK265" s="77" t="s">
        <v>62</v>
      </c>
      <c r="BL265" s="78" t="s">
        <v>62</v>
      </c>
      <c r="BM265" s="78" t="s">
        <v>62</v>
      </c>
      <c r="BN265" s="78" t="s">
        <v>62</v>
      </c>
      <c r="BO265" s="79" t="s">
        <v>62</v>
      </c>
      <c r="BP265" s="27"/>
      <c r="BQ265" s="27"/>
      <c r="BR265" s="80" t="s">
        <v>62</v>
      </c>
      <c r="BS265" s="85" t="s">
        <v>62</v>
      </c>
      <c r="BT265" s="82" t="s">
        <v>62</v>
      </c>
      <c r="BU265" s="72" t="s">
        <v>62</v>
      </c>
      <c r="BV265" s="72" t="s">
        <v>62</v>
      </c>
      <c r="BW265" s="7" t="s">
        <v>62</v>
      </c>
      <c r="BX265" s="84" t="s">
        <v>62</v>
      </c>
      <c r="BY265" s="7" t="s">
        <v>62</v>
      </c>
    </row>
    <row r="266" spans="14:77" x14ac:dyDescent="0.4">
      <c r="O266" s="62" t="e">
        <f t="shared" si="99"/>
        <v>#VALUE!</v>
      </c>
      <c r="T266" s="76">
        <v>2</v>
      </c>
      <c r="U266" s="65">
        <v>97.203753995792084</v>
      </c>
      <c r="V266" s="77" t="s">
        <v>62</v>
      </c>
      <c r="W266" s="78">
        <v>5.8264306436732957E-2</v>
      </c>
      <c r="X266" s="78">
        <v>5.1347200306782269E-2</v>
      </c>
      <c r="Y266" s="78" t="s">
        <v>62</v>
      </c>
      <c r="Z266" s="79" t="s">
        <v>62</v>
      </c>
      <c r="AA266" s="89"/>
      <c r="AB266" s="89"/>
      <c r="AC266" s="80" t="s">
        <v>62</v>
      </c>
      <c r="AD266" s="85" t="s">
        <v>62</v>
      </c>
      <c r="AE266" s="82" t="s">
        <v>62</v>
      </c>
      <c r="AF266" s="72" t="s">
        <v>62</v>
      </c>
      <c r="AG266" s="72" t="s">
        <v>62</v>
      </c>
      <c r="AH266" s="7" t="s">
        <v>62</v>
      </c>
      <c r="AI266" s="84" t="s">
        <v>62</v>
      </c>
      <c r="AJ266" s="7" t="s">
        <v>62</v>
      </c>
      <c r="BD266" s="62" t="str">
        <f t="shared" si="100"/>
        <v/>
      </c>
      <c r="BI266" s="76" t="s">
        <v>62</v>
      </c>
      <c r="BJ266" s="65" t="s">
        <v>62</v>
      </c>
      <c r="BK266" s="77" t="s">
        <v>62</v>
      </c>
      <c r="BL266" s="78" t="s">
        <v>62</v>
      </c>
      <c r="BM266" s="78" t="s">
        <v>62</v>
      </c>
      <c r="BN266" s="78" t="s">
        <v>62</v>
      </c>
      <c r="BO266" s="79" t="s">
        <v>62</v>
      </c>
      <c r="BP266" s="89"/>
      <c r="BQ266" s="89"/>
      <c r="BR266" s="80" t="s">
        <v>62</v>
      </c>
      <c r="BS266" s="85" t="s">
        <v>62</v>
      </c>
      <c r="BT266" s="82" t="s">
        <v>62</v>
      </c>
      <c r="BU266" s="72" t="s">
        <v>62</v>
      </c>
      <c r="BV266" s="72" t="s">
        <v>62</v>
      </c>
      <c r="BW266" s="7" t="s">
        <v>62</v>
      </c>
      <c r="BX266" s="84" t="s">
        <v>62</v>
      </c>
      <c r="BY266" s="7" t="s">
        <v>62</v>
      </c>
    </row>
    <row r="267" spans="14:77" x14ac:dyDescent="0.4">
      <c r="O267" s="62" t="str">
        <f t="shared" si="99"/>
        <v/>
      </c>
      <c r="T267" s="76" t="s">
        <v>62</v>
      </c>
      <c r="U267" s="65" t="s">
        <v>62</v>
      </c>
      <c r="V267" s="77" t="s">
        <v>62</v>
      </c>
      <c r="W267" s="78" t="s">
        <v>62</v>
      </c>
      <c r="X267" s="78" t="s">
        <v>62</v>
      </c>
      <c r="Y267" s="78" t="s">
        <v>62</v>
      </c>
      <c r="Z267" s="79" t="s">
        <v>62</v>
      </c>
      <c r="AA267" s="89"/>
      <c r="AB267" s="89"/>
      <c r="AC267" s="80" t="s">
        <v>62</v>
      </c>
      <c r="AD267" s="85" t="s">
        <v>62</v>
      </c>
      <c r="AE267" s="82" t="s">
        <v>62</v>
      </c>
      <c r="AF267" s="72" t="s">
        <v>62</v>
      </c>
      <c r="AG267" s="72" t="s">
        <v>62</v>
      </c>
      <c r="AH267" s="7" t="s">
        <v>62</v>
      </c>
      <c r="AI267" s="84" t="s">
        <v>62</v>
      </c>
      <c r="AJ267" s="7" t="s">
        <v>62</v>
      </c>
      <c r="BD267" s="62" t="str">
        <f t="shared" si="100"/>
        <v/>
      </c>
      <c r="BI267" s="76" t="s">
        <v>62</v>
      </c>
      <c r="BJ267" s="65" t="s">
        <v>62</v>
      </c>
      <c r="BK267" s="77" t="s">
        <v>62</v>
      </c>
      <c r="BL267" s="78" t="s">
        <v>62</v>
      </c>
      <c r="BM267" s="78" t="s">
        <v>62</v>
      </c>
      <c r="BN267" s="78" t="s">
        <v>62</v>
      </c>
      <c r="BO267" s="79" t="s">
        <v>62</v>
      </c>
      <c r="BP267" s="89"/>
      <c r="BQ267" s="89"/>
      <c r="BR267" s="80" t="s">
        <v>62</v>
      </c>
      <c r="BS267" s="85" t="s">
        <v>62</v>
      </c>
      <c r="BT267" s="82" t="s">
        <v>62</v>
      </c>
      <c r="BU267" s="72" t="s">
        <v>62</v>
      </c>
      <c r="BV267" s="72" t="s">
        <v>62</v>
      </c>
      <c r="BW267" s="7" t="s">
        <v>62</v>
      </c>
      <c r="BX267" s="84" t="s">
        <v>62</v>
      </c>
      <c r="BY267" s="7" t="s">
        <v>62</v>
      </c>
    </row>
    <row r="268" spans="14:77" x14ac:dyDescent="0.4">
      <c r="O268" s="62" t="str">
        <f t="shared" si="99"/>
        <v/>
      </c>
      <c r="T268" s="76" t="s">
        <v>62</v>
      </c>
      <c r="U268" s="65" t="s">
        <v>62</v>
      </c>
      <c r="V268" s="77" t="s">
        <v>62</v>
      </c>
      <c r="W268" s="78" t="s">
        <v>62</v>
      </c>
      <c r="X268" s="78" t="s">
        <v>62</v>
      </c>
      <c r="Y268" s="78" t="s">
        <v>62</v>
      </c>
      <c r="Z268" s="79" t="s">
        <v>62</v>
      </c>
      <c r="AA268" s="27"/>
      <c r="AB268" s="27"/>
      <c r="AC268" s="80" t="s">
        <v>62</v>
      </c>
      <c r="AD268" s="85" t="s">
        <v>62</v>
      </c>
      <c r="AE268" s="82" t="s">
        <v>62</v>
      </c>
      <c r="AF268" s="72" t="s">
        <v>62</v>
      </c>
      <c r="AG268" s="72" t="s">
        <v>62</v>
      </c>
      <c r="AH268" s="7" t="s">
        <v>62</v>
      </c>
      <c r="AI268" s="84" t="s">
        <v>62</v>
      </c>
      <c r="AJ268" s="7" t="s">
        <v>62</v>
      </c>
      <c r="BD268" s="62" t="str">
        <f t="shared" si="100"/>
        <v/>
      </c>
      <c r="BI268" s="76" t="s">
        <v>62</v>
      </c>
      <c r="BJ268" s="65" t="s">
        <v>62</v>
      </c>
      <c r="BK268" s="77" t="s">
        <v>62</v>
      </c>
      <c r="BL268" s="78" t="s">
        <v>62</v>
      </c>
      <c r="BM268" s="78" t="s">
        <v>62</v>
      </c>
      <c r="BN268" s="78" t="s">
        <v>62</v>
      </c>
      <c r="BO268" s="79" t="s">
        <v>62</v>
      </c>
      <c r="BP268" s="27"/>
      <c r="BQ268" s="27"/>
      <c r="BR268" s="80" t="s">
        <v>62</v>
      </c>
      <c r="BS268" s="85" t="s">
        <v>62</v>
      </c>
      <c r="BT268" s="82" t="s">
        <v>62</v>
      </c>
      <c r="BU268" s="72" t="s">
        <v>62</v>
      </c>
      <c r="BV268" s="72" t="s">
        <v>62</v>
      </c>
      <c r="BW268" s="7" t="s">
        <v>62</v>
      </c>
      <c r="BX268" s="84" t="s">
        <v>62</v>
      </c>
      <c r="BY268" s="7" t="s">
        <v>62</v>
      </c>
    </row>
    <row r="269" spans="14:77" ht="19.5" thickBot="1" x14ac:dyDescent="0.45">
      <c r="O269" s="62" t="str">
        <f t="shared" si="99"/>
        <v/>
      </c>
      <c r="T269" s="76" t="s">
        <v>62</v>
      </c>
      <c r="U269" s="90" t="s">
        <v>62</v>
      </c>
      <c r="V269" s="91" t="s">
        <v>62</v>
      </c>
      <c r="W269" s="92" t="s">
        <v>62</v>
      </c>
      <c r="X269" s="92" t="s">
        <v>62</v>
      </c>
      <c r="Y269" s="92" t="s">
        <v>62</v>
      </c>
      <c r="Z269" s="93" t="s">
        <v>62</v>
      </c>
      <c r="AA269" s="27"/>
      <c r="AB269" s="27"/>
      <c r="AC269" s="94" t="s">
        <v>62</v>
      </c>
      <c r="AD269" s="95" t="s">
        <v>62</v>
      </c>
      <c r="AE269" s="96" t="s">
        <v>62</v>
      </c>
      <c r="AF269" s="72"/>
      <c r="AG269" s="72"/>
      <c r="AH269" s="27"/>
      <c r="AI269" s="98"/>
      <c r="AJ269" s="27"/>
      <c r="BD269" s="62" t="str">
        <f t="shared" si="100"/>
        <v/>
      </c>
      <c r="BI269" s="76" t="s">
        <v>62</v>
      </c>
      <c r="BJ269" s="90" t="s">
        <v>62</v>
      </c>
      <c r="BK269" s="91" t="s">
        <v>62</v>
      </c>
      <c r="BL269" s="92" t="s">
        <v>62</v>
      </c>
      <c r="BM269" s="92" t="s">
        <v>62</v>
      </c>
      <c r="BN269" s="92" t="s">
        <v>62</v>
      </c>
      <c r="BO269" s="93" t="s">
        <v>62</v>
      </c>
      <c r="BP269" s="27"/>
      <c r="BQ269" s="27"/>
      <c r="BR269" s="94" t="s">
        <v>62</v>
      </c>
      <c r="BS269" s="95" t="s">
        <v>62</v>
      </c>
      <c r="BT269" s="96" t="s">
        <v>62</v>
      </c>
      <c r="BU269" s="72"/>
      <c r="BV269" s="72"/>
      <c r="BW269" s="27"/>
      <c r="BX269" s="98"/>
      <c r="BY269" s="27"/>
    </row>
    <row r="270" spans="14:77" ht="19.5" thickBot="1" x14ac:dyDescent="0.45"/>
    <row r="271" spans="14:77" ht="19.5" thickBot="1" x14ac:dyDescent="0.45">
      <c r="T271" s="56" t="s">
        <v>62</v>
      </c>
      <c r="U271" s="57" t="s">
        <v>62</v>
      </c>
      <c r="V271" s="58" t="s">
        <v>541</v>
      </c>
      <c r="W271" s="59" t="s">
        <v>542</v>
      </c>
      <c r="X271" s="59" t="s">
        <v>543</v>
      </c>
      <c r="Y271" s="59" t="s">
        <v>544</v>
      </c>
      <c r="Z271" s="60" t="s">
        <v>545</v>
      </c>
      <c r="AA271" s="27"/>
      <c r="AB271" s="27"/>
      <c r="AC271" s="27"/>
      <c r="AD271" s="27"/>
      <c r="AE271" s="27"/>
      <c r="AF271" s="27" t="s">
        <v>466</v>
      </c>
      <c r="AG271" s="27"/>
      <c r="AH271" s="27" t="s">
        <v>567</v>
      </c>
      <c r="AI271" s="27"/>
      <c r="AJ271" s="27"/>
      <c r="BI271" s="56" t="s">
        <v>62</v>
      </c>
      <c r="BJ271" s="57" t="s">
        <v>62</v>
      </c>
      <c r="BK271" s="58" t="s">
        <v>541</v>
      </c>
      <c r="BL271" s="59" t="s">
        <v>542</v>
      </c>
      <c r="BM271" s="59" t="s">
        <v>543</v>
      </c>
      <c r="BN271" s="59" t="s">
        <v>544</v>
      </c>
      <c r="BO271" s="60" t="s">
        <v>545</v>
      </c>
      <c r="BP271" s="27"/>
      <c r="BQ271" s="27"/>
      <c r="BR271" s="27"/>
      <c r="BS271" s="27"/>
      <c r="BT271" s="27"/>
      <c r="BU271" s="27" t="s">
        <v>467</v>
      </c>
      <c r="BV271" s="27"/>
      <c r="BW271" t="s">
        <v>457</v>
      </c>
      <c r="BX271" s="27"/>
      <c r="BY271" s="27"/>
    </row>
    <row r="272" spans="14:77" ht="19.5" thickBot="1" x14ac:dyDescent="0.45">
      <c r="N272" t="str">
        <f>+IF(ABS(W272)+ABS(X272)+ABS(Y272)+ABS(Z272)&gt;219%,"F","")</f>
        <v/>
      </c>
      <c r="O272" s="62" t="str">
        <f>+IF(W272="","",IF(AND(MAX(W272:Z272)&gt;49%,AF272&gt;84%,AG272&gt;84%,AI272&gt;19%,AJ272&gt;12%,AF272&lt;&gt;""),"F",IF(AND(U272&gt;9.9,MAX(W272:Z272)&gt;25.9%,AG272&gt;99%,AJ272&gt;14%,AF272&lt;&gt;""),"F",IF(AND(V272&gt;34%,AC272&gt;39%,V272&lt;&gt;"",AC272&lt;&gt;"",AF272&lt;&gt;""),"F",IF(AND(U272&gt;4.9,V272&gt;29%,AJ272&lt;7%,AF272&lt;&gt;"",V272&lt;&gt;""),"F",IF(AND(U272&gt;9.9,AJ272&gt;14.9%,SUM(AJ272-(1/U272))&lt;6%,AI272&lt;6%,AI272&gt;1%,AJ272&gt;14.9%),"F",IF(AND(U272&gt;9.9,MAX(W272:Z272)&gt;34.9%,AI272&gt;19%,AH272&gt;14.9%),"F",IF(AND(U272&gt;19.9,AG272&gt;99%,AI272&lt;0,AJ272&gt;15%,MAX(W272:Z272)&gt;4.9%,AF272&lt;&gt;""),"F",IF(AND(U272&gt;2.9,U272&lt;10,W272&gt;11.9%,AI272&gt;14.9%),"F",IF(AND(U272&lt;19.9,U272&gt;3,Z272&gt;26.9%,AC272&gt;11.9%,AC272&lt;&gt;""),"F",IF(AND(AC272&gt;11.9%,U272&gt;3,AJ272&gt;14.9%,AC272&lt;&gt;""),"F",IF(AND(AJ272&lt;10%,AI272&gt;22.9%,U272&gt;3,AC272&lt;&gt;""),"F",IF(AND(AC272&gt;44%,U272&gt;3,AC272&lt;&gt;""),"F","")))))))))))))</f>
        <v/>
      </c>
      <c r="T272" s="76">
        <v>9</v>
      </c>
      <c r="U272" s="65">
        <v>2.5003999999999995</v>
      </c>
      <c r="V272" s="66">
        <v>0.29999999999999971</v>
      </c>
      <c r="W272" s="67">
        <v>0.13162899749045107</v>
      </c>
      <c r="X272" s="67">
        <v>0.61901695265483891</v>
      </c>
      <c r="Y272" s="67">
        <v>0.57908641390438031</v>
      </c>
      <c r="Z272" s="68">
        <v>0.16835727053950944</v>
      </c>
      <c r="AA272" s="104">
        <v>0.61901695265483891</v>
      </c>
      <c r="AB272" s="69" t="s">
        <v>62</v>
      </c>
      <c r="AC272" s="70" t="s">
        <v>62</v>
      </c>
      <c r="AD272" s="27"/>
      <c r="AE272" s="71" t="s">
        <v>62</v>
      </c>
      <c r="AF272" s="72">
        <v>0.37486878995227035</v>
      </c>
      <c r="AG272" s="72">
        <v>0.61546169766166936</v>
      </c>
      <c r="AH272" s="7" t="s">
        <v>62</v>
      </c>
      <c r="AI272" s="74">
        <v>0.13067705013812825</v>
      </c>
      <c r="AJ272" s="7">
        <v>0.10373218787276153</v>
      </c>
      <c r="BC272" t="str">
        <f>+IF(ABS(BL272)+ABS(BM272)+ABS(BN272)+ABS(BO272)&gt;219%,"F","")</f>
        <v/>
      </c>
      <c r="BD272" s="62" t="str">
        <f>+IF(BL272="","",IF(AND(MAX(BL272:BO272)&gt;49%,BU272&gt;84%,BV272&gt;84%,BX272&gt;19%,BY272&gt;12%,BU272&lt;&gt;""),"F",IF(AND(BJ272&gt;9.9,MAX(BL272:BO272)&gt;34.9%,BV272&gt;99%,BY272&gt;16.9%,BU272&lt;&gt;""),"F",IF(AND(BK272&gt;34%,BR272&gt;39%,BK272&lt;&gt;"",BR272&lt;&gt;"",BU272&lt;&gt;""),"F",IF(AND(BJ272&gt;4.9,BK272&gt;29%,BY272&lt;7%,BU272&lt;&gt;"",BK272&lt;&gt;""),"F",IF(AND(BJ272&gt;9.9,BY272&gt;14.9%,SUM(BY272-(1/BJ272))&lt;6%,BX272&lt;6%,BX272&gt;1%,BY272&gt;14.9%),"F",IF(AND(BJ272&gt;9.9,MAX(BL272:BO272)&gt;34.9%,BX272&gt;19%,BW272&gt;14.9%),"F",IF(AND(BJ272&gt;9.9,BV272&gt;99%,BX272&lt;0,BY272&gt;15%,MAX(BL272:BO272)&gt;4.9%,BU272&lt;&gt;""),"F",IF(AND(BJ272&gt;2.9,BJ272&lt;10,BL272&gt;39.9%,BX272&gt;27.9%),"F",IF(AND(BJ272&lt;19.9,BJ272&gt;3.9,BO272&gt;34.9%,BR272&gt;22.9%,BR272&lt;&gt;""),"F",IF(AND(BR272&gt;11.9%,BJ272&gt;3,BY272&gt;14.9%,BR272&lt;&gt;""),"F",IF(AND(BY272&lt;10%,BX272&gt;22.9%,BJ272&gt;3,BR272&lt;&gt;""),"F",IF(AND(BR272&gt;44%,BJ272&gt;3,BR272&lt;&gt;""),"F","")))))))))))))</f>
        <v/>
      </c>
      <c r="BI272" s="76">
        <v>7</v>
      </c>
      <c r="BJ272" s="65">
        <v>1.9003599999999998</v>
      </c>
      <c r="BK272" s="66">
        <v>0.41999999999999982</v>
      </c>
      <c r="BL272" s="67">
        <v>0.44508107774489453</v>
      </c>
      <c r="BM272" s="67">
        <v>0.45511064672586443</v>
      </c>
      <c r="BN272" s="67">
        <v>0.45240683485609889</v>
      </c>
      <c r="BO272" s="68">
        <v>0.46444040868465092</v>
      </c>
      <c r="BP272" s="104">
        <v>0.46444040868465092</v>
      </c>
      <c r="BQ272" s="69" t="s">
        <v>62</v>
      </c>
      <c r="BR272" s="70">
        <v>1.9359330939756392E-2</v>
      </c>
      <c r="BS272" s="27"/>
      <c r="BT272" s="71">
        <v>7</v>
      </c>
      <c r="BU272" s="72">
        <v>0.36692240866193976</v>
      </c>
      <c r="BV272" s="72">
        <v>9.2642766247670316E-2</v>
      </c>
      <c r="BW272" s="7" t="s">
        <v>62</v>
      </c>
      <c r="BX272" s="74">
        <v>0.31258829631671392</v>
      </c>
      <c r="BY272" s="7">
        <v>9.8945929053603863E-3</v>
      </c>
    </row>
    <row r="273" spans="14:77" x14ac:dyDescent="0.4">
      <c r="N273" t="str">
        <f>+IF(ABS(W273)+ABS(X273)+ABS(Y273)+ABS(Z273)&gt;219%,"F","")</f>
        <v/>
      </c>
      <c r="O273" s="62" t="str">
        <f t="shared" ref="O273:O284" si="101">+IF(W273="","",IF(AND(MAX(W273:Z273)&gt;49%,AF273&gt;84%,AG273&gt;84%,AI273&gt;19%,AJ273&gt;12%,AF273&lt;&gt;""),"F",IF(AND(U273&gt;9.9,MAX(W273:Z273)&gt;25.9%,AG273&gt;99%,AJ273&gt;14%,AF273&lt;&gt;""),"F",IF(AND(V273&gt;34%,AC273&gt;39%,V273&lt;&gt;"",AC273&lt;&gt;"",AF273&lt;&gt;""),"F",IF(AND(U273&gt;4.9,V273&gt;29%,AJ273&lt;7%,AF273&lt;&gt;"",V273&lt;&gt;""),"F",IF(AND(U273&gt;9.9,AJ273&gt;14.9%,SUM(AJ273-(1/U273))&lt;6%,AI273&lt;6%,AI273&gt;1%,AJ273&gt;14.9%),"F",IF(AND(U273&gt;9.9,MAX(W273:Z273)&gt;34.9%,AI273&gt;19%,AH273&gt;14.9%),"F",IF(AND(U273&gt;19.9,AG273&gt;99%,AI273&lt;0,AJ273&gt;15%,MAX(W273:Z273)&gt;4.9%,AF273&lt;&gt;""),"F",IF(AND(U273&gt;2.9,U273&lt;10,W273&gt;11.9%,AI273&gt;14.9%),"F",IF(AND(U273&lt;19.9,U273&gt;3,Z273&gt;26.9%,AC273&gt;11.9%,AC273&lt;&gt;""),"F",IF(AND(AC273&gt;11.9%,U273&gt;3,AJ273&gt;14.9%,AC273&lt;&gt;""),"F",IF(AND(AJ273&lt;10%,AI273&gt;22.9%,U273&gt;3,AC273&lt;&gt;""),"F",IF(AND(AC273&gt;44%,U273&gt;3,AC273&lt;&gt;""),"F","")))))))))))))</f>
        <v/>
      </c>
      <c r="T273" s="76">
        <v>3</v>
      </c>
      <c r="U273" s="65">
        <v>2.7000289992650219</v>
      </c>
      <c r="V273" s="77">
        <v>0.25999999999999968</v>
      </c>
      <c r="W273" s="78">
        <v>0.4338798472157292</v>
      </c>
      <c r="X273" s="78">
        <v>-0.20535737956425612</v>
      </c>
      <c r="Y273" s="78">
        <v>-0.21618164716106941</v>
      </c>
      <c r="Z273" s="79">
        <v>0.29375252066092566</v>
      </c>
      <c r="AA273" s="27"/>
      <c r="AB273" s="27"/>
      <c r="AC273" s="80">
        <v>0.65006149437679861</v>
      </c>
      <c r="AD273" s="81" t="s">
        <v>62</v>
      </c>
      <c r="AE273" s="82" t="s">
        <v>62</v>
      </c>
      <c r="AF273" s="72">
        <v>0.40622309016888125</v>
      </c>
      <c r="AG273" s="72">
        <v>0.38996116893975069</v>
      </c>
      <c r="AH273" s="7">
        <v>-8.4490246378651768E-3</v>
      </c>
      <c r="AI273" s="84">
        <v>0.22800745549982582</v>
      </c>
      <c r="AJ273" s="7">
        <v>6.5725495824074609E-2</v>
      </c>
      <c r="BC273" t="str">
        <f>+IF(ABS(BL273)+ABS(BM273)+ABS(BN273)+ABS(BO273)&gt;219%,"F","")</f>
        <v/>
      </c>
      <c r="BD273" s="62" t="str">
        <f>+IF(BL273="","",IF(AND(MAX(BL273:BO273)&gt;49%,BU273&gt;84%,BV273&gt;84%,BX273&gt;19%,BY273&gt;12%,BU273&lt;&gt;""),"F",IF(AND(BJ273&gt;9.9,MAX(BL273:BO273)&gt;34.9%,BV273&gt;99%,BY273&gt;16.9%,BU273&lt;&gt;""),"F",IF(AND(BK273&gt;34%,BR273&gt;39%,BK273&lt;&gt;"",BR273&lt;&gt;"",BU273&lt;&gt;""),"F",IF(AND(BJ273&gt;4.9,BK273&gt;29%,BY273&lt;7%,BU273&lt;&gt;"",BK273&lt;&gt;""),"F",IF(AND(BJ273&gt;9.9,BY273&gt;14.9%,SUM(BY273-(1/BJ273))&lt;6%,BX273&lt;6%,BX273&gt;1%,BY273&gt;14.9%),"F",IF(AND(BJ273&gt;9.9,MAX(BL273:BO273)&gt;34.9%,BX273&gt;19%,BW273&gt;14.9%),"F",IF(AND(BJ273&gt;9.9,BV273&gt;99%,BX273&lt;0,BY273&gt;15%,MAX(BL273:BO273)&gt;4.9%,BU273&lt;&gt;""),"F",IF(AND(BJ273&gt;2.9,BJ273&lt;10,BL273&gt;39.9%,BX273&gt;27.9%),"F",IF(AND(BJ273&lt;19.9,BJ273&gt;3.9,BO273&gt;34.9%,BR273&gt;22.9%,BR273&lt;&gt;""),"F",IF(AND(BR273&gt;11.9%,BJ273&gt;3,BY273&gt;14.9%,BR273&lt;&gt;""),"F",IF(AND(BY273&lt;10%,BX273&gt;22.9%,BJ273&gt;3,BR273&lt;&gt;""),"F",IF(AND(BR273&gt;44%,BJ273&gt;3,BR273&lt;&gt;""),"F","")))))))))))))</f>
        <v/>
      </c>
      <c r="BI273" s="76">
        <v>4</v>
      </c>
      <c r="BJ273" s="65">
        <v>5.9002309993760251</v>
      </c>
      <c r="BK273" s="77" t="s">
        <v>62</v>
      </c>
      <c r="BL273" s="78">
        <v>-7.7157968550362874E-2</v>
      </c>
      <c r="BM273" s="78">
        <v>-8.5493056250390928E-2</v>
      </c>
      <c r="BN273" s="78">
        <v>-5.5828386759848449E-2</v>
      </c>
      <c r="BO273" s="79">
        <v>-6.4382475031415323E-2</v>
      </c>
      <c r="BP273" s="27"/>
      <c r="BQ273" s="27"/>
      <c r="BR273" s="80" t="s">
        <v>62</v>
      </c>
      <c r="BS273" s="81" t="s">
        <v>62</v>
      </c>
      <c r="BT273" s="82" t="s">
        <v>62</v>
      </c>
      <c r="BU273" s="72">
        <v>-0.62446724287628752</v>
      </c>
      <c r="BV273" s="72">
        <v>0.54770857563526643</v>
      </c>
      <c r="BW273" s="7">
        <v>1.4127503397107277E-2</v>
      </c>
      <c r="BX273" s="84">
        <v>-4.3332164485257452E-2</v>
      </c>
      <c r="BY273" s="7">
        <v>5.8497318314067827E-2</v>
      </c>
    </row>
    <row r="274" spans="14:77" x14ac:dyDescent="0.4">
      <c r="N274" t="str">
        <f>+IF(ABS(W274)+ABS(X274)+ABS(Y274)+ABS(Z274)&gt;219%,"F","")</f>
        <v/>
      </c>
      <c r="O274" s="62" t="str">
        <f t="shared" si="101"/>
        <v/>
      </c>
      <c r="T274" s="76">
        <v>7</v>
      </c>
      <c r="U274" s="65">
        <v>5.6004899999999997</v>
      </c>
      <c r="V274" s="77" t="s">
        <v>62</v>
      </c>
      <c r="W274" s="78">
        <v>0.11682392478890173</v>
      </c>
      <c r="X274" s="78">
        <v>0.16941592079107523</v>
      </c>
      <c r="Y274" s="78">
        <v>0.22797175808011774</v>
      </c>
      <c r="Z274" s="79">
        <v>0.24864373152094787</v>
      </c>
      <c r="AA274" s="27"/>
      <c r="AB274" s="27"/>
      <c r="AC274" s="80" t="s">
        <v>62</v>
      </c>
      <c r="AD274" s="85" t="s">
        <v>62</v>
      </c>
      <c r="AE274" s="82" t="s">
        <v>62</v>
      </c>
      <c r="AF274" s="72">
        <v>0.51439767683953397</v>
      </c>
      <c r="AG274" s="72">
        <v>0.6065256650469506</v>
      </c>
      <c r="AH274" s="7">
        <v>1.8040502132018438E-2</v>
      </c>
      <c r="AI274" s="84">
        <v>0.1929945126003281</v>
      </c>
      <c r="AJ274" s="7">
        <v>0.10222607592859194</v>
      </c>
      <c r="BC274" t="str">
        <f>+IF(ABS(BL274)+ABS(BM274)+ABS(BN274)+ABS(BO274)&gt;219%,"F","")</f>
        <v/>
      </c>
      <c r="BD274" s="62" t="str">
        <f t="shared" ref="BD274:BD284" si="102">+IF(BL274="","",IF(AND(MAX(BL274:BO274)&gt;49%,BU274&gt;84%,BV274&gt;84%,BX274&gt;19%,BY274&gt;12%,BU274&lt;&gt;""),"F",IF(AND(BJ274&gt;9.9,MAX(BL274:BO274)&gt;34.9%,BV274&gt;99%,BY274&gt;16.9%,BU274&lt;&gt;""),"F",IF(AND(BK274&gt;34%,BR274&gt;39%,BK274&lt;&gt;"",BR274&lt;&gt;"",BU274&lt;&gt;""),"F",IF(AND(BJ274&gt;4.9,BK274&gt;29%,BY274&lt;7%,BU274&lt;&gt;"",BK274&lt;&gt;""),"F",IF(AND(BJ274&gt;9.9,BY274&gt;14.9%,SUM(BY274-(1/BJ274))&lt;6%,BX274&lt;6%,BX274&gt;1%,BY274&gt;14.9%),"F",IF(AND(BJ274&gt;9.9,MAX(BL274:BO274)&gt;34.9%,BX274&gt;19%,BW274&gt;14.9%),"F",IF(AND(BJ274&gt;9.9,BV274&gt;99%,BX274&lt;0,BY274&gt;15%,MAX(BL274:BO274)&gt;4.9%,BU274&lt;&gt;""),"F",IF(AND(BJ274&gt;2.9,BJ274&lt;10,BL274&gt;39.9%,BX274&gt;27.9%),"F",IF(AND(BJ274&lt;19.9,BJ274&gt;3.9,BO274&gt;34.9%,BR274&gt;22.9%,BR274&lt;&gt;""),"F",IF(AND(BR274&gt;11.9%,BJ274&gt;3,BY274&gt;14.9%,BR274&lt;&gt;""),"F",IF(AND(BY274&lt;10%,BX274&gt;22.9%,BJ274&gt;3,BR274&lt;&gt;""),"F",IF(AND(BR274&gt;44%,BJ274&gt;3,BR274&lt;&gt;""),"F","")))))))))))))</f>
        <v/>
      </c>
      <c r="BI274" s="76">
        <v>9</v>
      </c>
      <c r="BJ274" s="65">
        <v>6.6004399999999999</v>
      </c>
      <c r="BK274" s="77" t="s">
        <v>62</v>
      </c>
      <c r="BL274" s="78">
        <v>7.026836183411804E-2</v>
      </c>
      <c r="BM274" s="78">
        <v>7.9774467481699682E-2</v>
      </c>
      <c r="BN274" s="78">
        <v>5.7481367407116526E-2</v>
      </c>
      <c r="BO274" s="79">
        <v>5.6128593585926236E-2</v>
      </c>
      <c r="BP274" s="27"/>
      <c r="BQ274" s="27"/>
      <c r="BR274" s="80" t="s">
        <v>62</v>
      </c>
      <c r="BS274" s="85" t="s">
        <v>62</v>
      </c>
      <c r="BT274" s="82" t="s">
        <v>62</v>
      </c>
      <c r="BU274" s="72">
        <v>0.35300800446628899</v>
      </c>
      <c r="BV274" s="72">
        <v>1.2020431883310887</v>
      </c>
      <c r="BW274" s="7">
        <v>-1.1482328967136496E-2</v>
      </c>
      <c r="BX274" s="84">
        <v>3.7776948593615689E-2</v>
      </c>
      <c r="BY274" s="7">
        <v>0.12838269500071905</v>
      </c>
    </row>
    <row r="275" spans="14:77" x14ac:dyDescent="0.4">
      <c r="O275" s="62" t="str">
        <f t="shared" si="101"/>
        <v/>
      </c>
      <c r="T275" s="76">
        <v>1</v>
      </c>
      <c r="U275" s="65">
        <v>10.400320999817001</v>
      </c>
      <c r="V275" s="77" t="s">
        <v>62</v>
      </c>
      <c r="W275" s="78">
        <v>0.12522283481700999</v>
      </c>
      <c r="X275" s="78">
        <v>0.12381550932204909</v>
      </c>
      <c r="Y275" s="78">
        <v>0.12344563167371253</v>
      </c>
      <c r="Z275" s="79">
        <v>-6.6012758574138505E-2</v>
      </c>
      <c r="AA275" s="27"/>
      <c r="AB275" s="27"/>
      <c r="AC275" s="80" t="s">
        <v>62</v>
      </c>
      <c r="AD275" s="85" t="s">
        <v>62</v>
      </c>
      <c r="AE275" s="82" t="s">
        <v>62</v>
      </c>
      <c r="AF275" s="72">
        <v>-0.31108796663732008</v>
      </c>
      <c r="AG275" s="72">
        <v>0.55048350524366108</v>
      </c>
      <c r="AH275" s="7">
        <v>4.6156016211291707E-2</v>
      </c>
      <c r="AI275" s="84">
        <v>-5.123837262451017E-2</v>
      </c>
      <c r="AJ275" s="7">
        <v>9.278052331078164E-2</v>
      </c>
      <c r="BD275" s="62" t="str">
        <f t="shared" si="102"/>
        <v/>
      </c>
      <c r="BI275" s="76">
        <v>3</v>
      </c>
      <c r="BJ275" s="65">
        <v>7.800048998665039</v>
      </c>
      <c r="BK275" s="77" t="s">
        <v>62</v>
      </c>
      <c r="BL275" s="78">
        <v>0.17108295746453522</v>
      </c>
      <c r="BM275" s="78">
        <v>0.16041912784463372</v>
      </c>
      <c r="BN275" s="78">
        <v>0.16577460470654712</v>
      </c>
      <c r="BO275" s="79">
        <v>0.17964902010719891</v>
      </c>
      <c r="BP275" s="27"/>
      <c r="BQ275" s="27"/>
      <c r="BR275" s="80" t="s">
        <v>62</v>
      </c>
      <c r="BS275" s="85" t="s">
        <v>62</v>
      </c>
      <c r="BT275" s="82" t="s">
        <v>62</v>
      </c>
      <c r="BU275" s="72">
        <v>1.0208390259911353</v>
      </c>
      <c r="BV275" s="72">
        <v>1.1274468804739199</v>
      </c>
      <c r="BW275" s="7">
        <v>5.2022715632792926E-3</v>
      </c>
      <c r="BX275" s="84">
        <v>0.12091148849282346</v>
      </c>
      <c r="BY275" s="7">
        <v>0.12041553114772711</v>
      </c>
    </row>
    <row r="276" spans="14:77" x14ac:dyDescent="0.4">
      <c r="O276" s="62" t="str">
        <f t="shared" si="101"/>
        <v/>
      </c>
      <c r="T276" s="76">
        <v>5</v>
      </c>
      <c r="U276" s="65">
        <v>10.500204998565071</v>
      </c>
      <c r="V276" s="77" t="s">
        <v>62</v>
      </c>
      <c r="W276" s="78">
        <v>7.1617437173125714E-2</v>
      </c>
      <c r="X276" s="78">
        <v>0.10671309139476164</v>
      </c>
      <c r="Y276" s="78">
        <v>0.10161579628761754</v>
      </c>
      <c r="Z276" s="79">
        <v>0.22282031582823258</v>
      </c>
      <c r="AA276" s="27"/>
      <c r="AB276" s="27"/>
      <c r="AC276" s="80" t="s">
        <v>62</v>
      </c>
      <c r="AD276" s="85" t="s">
        <v>62</v>
      </c>
      <c r="AE276" s="82" t="s">
        <v>62</v>
      </c>
      <c r="AF276" s="72">
        <v>0.74903802034946143</v>
      </c>
      <c r="AG276" s="72">
        <v>0.80850127602657418</v>
      </c>
      <c r="AH276" s="7">
        <v>3.7898097262971386E-2</v>
      </c>
      <c r="AI276" s="84">
        <v>0.17295066313424423</v>
      </c>
      <c r="AJ276" s="7">
        <v>0.13626779144631612</v>
      </c>
      <c r="BD276" s="62" t="str">
        <f t="shared" si="102"/>
        <v/>
      </c>
      <c r="BI276" s="76">
        <v>6</v>
      </c>
      <c r="BJ276" s="65">
        <v>13.900249998032114</v>
      </c>
      <c r="BK276" s="77" t="s">
        <v>62</v>
      </c>
      <c r="BL276" s="78">
        <v>2.355545058863899E-2</v>
      </c>
      <c r="BM276" s="78">
        <v>3.1527250826641394E-2</v>
      </c>
      <c r="BN276" s="78">
        <v>2.9567393523231848E-2</v>
      </c>
      <c r="BO276" s="79">
        <v>2.549605661347094E-2</v>
      </c>
      <c r="BP276" s="27"/>
      <c r="BQ276" s="27"/>
      <c r="BR276" s="80" t="s">
        <v>62</v>
      </c>
      <c r="BS276" s="85" t="s">
        <v>62</v>
      </c>
      <c r="BT276" s="82" t="s">
        <v>62</v>
      </c>
      <c r="BU276" s="72">
        <v>-0.14885911263377802</v>
      </c>
      <c r="BV276" s="72">
        <v>0.6790472040639346</v>
      </c>
      <c r="BW276" s="7">
        <v>2.3401600007931532E-2</v>
      </c>
      <c r="BX276" s="84">
        <v>1.7159938606915531E-2</v>
      </c>
      <c r="BY276" s="7">
        <v>7.2524773599414977E-2</v>
      </c>
    </row>
    <row r="277" spans="14:77" x14ac:dyDescent="0.4">
      <c r="O277" s="62" t="str">
        <f t="shared" si="101"/>
        <v/>
      </c>
      <c r="T277" s="76">
        <v>4</v>
      </c>
      <c r="U277" s="65">
        <v>23.300638998656051</v>
      </c>
      <c r="V277" s="77" t="s">
        <v>62</v>
      </c>
      <c r="W277" s="78">
        <v>9.0018348933857587E-2</v>
      </c>
      <c r="X277" s="78">
        <v>2.2815249627488311E-2</v>
      </c>
      <c r="Y277" s="78">
        <v>3.251591099540424E-2</v>
      </c>
      <c r="Z277" s="79">
        <v>-5.0935470120183825E-2</v>
      </c>
      <c r="AA277" s="27"/>
      <c r="AB277" s="27"/>
      <c r="AC277" s="80" t="s">
        <v>62</v>
      </c>
      <c r="AD277" s="85" t="s">
        <v>62</v>
      </c>
      <c r="AE277" s="82" t="s">
        <v>62</v>
      </c>
      <c r="AF277" s="72">
        <v>-0.36238204701009902</v>
      </c>
      <c r="AG277" s="72">
        <v>0.5991201795699852</v>
      </c>
      <c r="AH277" s="7">
        <v>1.9779783377840959E-2</v>
      </c>
      <c r="AI277" s="84">
        <v>-3.9535548190907308E-2</v>
      </c>
      <c r="AJ277" s="7">
        <v>0.10097792805244601</v>
      </c>
      <c r="BD277" s="62" t="str">
        <f t="shared" si="102"/>
        <v/>
      </c>
      <c r="BI277" s="76">
        <v>5</v>
      </c>
      <c r="BJ277" s="65">
        <v>14.900364997565122</v>
      </c>
      <c r="BK277" s="77" t="s">
        <v>62</v>
      </c>
      <c r="BL277" s="78">
        <v>0.22126558882084782</v>
      </c>
      <c r="BM277" s="78">
        <v>0.21514765506288702</v>
      </c>
      <c r="BN277" s="78">
        <v>0.20788440566147601</v>
      </c>
      <c r="BO277" s="79">
        <v>0.22749250229908391</v>
      </c>
      <c r="BP277" s="27"/>
      <c r="BQ277" s="27"/>
      <c r="BR277" s="80" t="s">
        <v>62</v>
      </c>
      <c r="BS277" s="85" t="s">
        <v>62</v>
      </c>
      <c r="BT277" s="82" t="s">
        <v>62</v>
      </c>
      <c r="BU277" s="72">
        <v>0.82041442982225776</v>
      </c>
      <c r="BV277" s="72">
        <v>0.8635636737860114</v>
      </c>
      <c r="BW277" s="7">
        <v>1.2871179715659903E-2</v>
      </c>
      <c r="BX277" s="84">
        <v>0.15311220210121845</v>
      </c>
      <c r="BY277" s="7">
        <v>9.2231820638072642E-2</v>
      </c>
    </row>
    <row r="278" spans="14:77" x14ac:dyDescent="0.4">
      <c r="O278" s="62" t="str">
        <f t="shared" si="101"/>
        <v/>
      </c>
      <c r="T278" s="76">
        <v>6</v>
      </c>
      <c r="U278" s="65">
        <v>25.500527995152289</v>
      </c>
      <c r="V278" s="77" t="s">
        <v>62</v>
      </c>
      <c r="W278" s="78">
        <v>3.9562097539870521E-2</v>
      </c>
      <c r="X278" s="78">
        <v>7.8249019060597738E-2</v>
      </c>
      <c r="Y278" s="78">
        <v>6.4640490357269195E-2</v>
      </c>
      <c r="Z278" s="79">
        <v>8.1975194605166612E-2</v>
      </c>
      <c r="AA278" s="27"/>
      <c r="AB278" s="27"/>
      <c r="AC278" s="80" t="s">
        <v>62</v>
      </c>
      <c r="AD278" s="85" t="s">
        <v>62</v>
      </c>
      <c r="AE278" s="82" t="s">
        <v>62</v>
      </c>
      <c r="AF278" s="72">
        <v>0.51577658548644867</v>
      </c>
      <c r="AG278" s="72">
        <v>0.97916512225501351</v>
      </c>
      <c r="AH278" s="7">
        <v>1.582644527775439E-2</v>
      </c>
      <c r="AI278" s="84">
        <v>6.3628238811274038E-2</v>
      </c>
      <c r="AJ278" s="7">
        <v>0.16503210647569491</v>
      </c>
      <c r="BD278" s="62" t="str">
        <f t="shared" si="102"/>
        <v/>
      </c>
      <c r="BI278" s="76">
        <v>8</v>
      </c>
      <c r="BJ278" s="65">
        <v>24.201089999999997</v>
      </c>
      <c r="BK278" s="77" t="s">
        <v>62</v>
      </c>
      <c r="BL278" s="78">
        <v>-5.3481169061739373E-2</v>
      </c>
      <c r="BM278" s="78">
        <v>-5.1375047167678177E-2</v>
      </c>
      <c r="BN278" s="78">
        <v>0.11820088272331428</v>
      </c>
      <c r="BO278" s="79">
        <v>-2.5549713832514996E-2</v>
      </c>
      <c r="BP278" s="27"/>
      <c r="BQ278" s="27"/>
      <c r="BR278" s="80" t="s">
        <v>62</v>
      </c>
      <c r="BS278" s="85" t="s">
        <v>62</v>
      </c>
      <c r="BT278" s="82" t="s">
        <v>62</v>
      </c>
      <c r="BU278" s="72">
        <v>-1.3582406527657807</v>
      </c>
      <c r="BV278" s="72">
        <v>0.39073184561777086</v>
      </c>
      <c r="BW278" s="7">
        <v>1.1117158594679301E-2</v>
      </c>
      <c r="BX278" s="84">
        <v>-1.7196052214544066E-2</v>
      </c>
      <c r="BY278" s="7">
        <v>4.1731618173104654E-2</v>
      </c>
    </row>
    <row r="279" spans="14:77" x14ac:dyDescent="0.4">
      <c r="O279" s="62" t="str">
        <f t="shared" si="101"/>
        <v/>
      </c>
      <c r="T279" s="76">
        <v>2</v>
      </c>
      <c r="U279" s="65">
        <v>28.700500999452011</v>
      </c>
      <c r="V279" s="77" t="s">
        <v>62</v>
      </c>
      <c r="W279" s="78">
        <v>-8.7534879589457742E-3</v>
      </c>
      <c r="X279" s="78">
        <v>8.5331636713445153E-2</v>
      </c>
      <c r="Y279" s="78">
        <v>8.690564586256791E-2</v>
      </c>
      <c r="Z279" s="79">
        <v>7.0216886752632476E-2</v>
      </c>
      <c r="AA279" s="14"/>
      <c r="AB279" s="14"/>
      <c r="AC279" s="80" t="s">
        <v>62</v>
      </c>
      <c r="AD279" s="85" t="s">
        <v>62</v>
      </c>
      <c r="AE279" s="82" t="s">
        <v>62</v>
      </c>
      <c r="AF279" s="72">
        <v>0.73354418967357371</v>
      </c>
      <c r="AG279" s="72">
        <v>0.64507205400913736</v>
      </c>
      <c r="AH279" s="7">
        <v>1.4631290400976417E-2</v>
      </c>
      <c r="AI279" s="84">
        <v>5.4501570388453761E-2</v>
      </c>
      <c r="AJ279" s="7">
        <v>0.10872282670420259</v>
      </c>
      <c r="BD279" s="62" t="str">
        <f t="shared" si="102"/>
        <v/>
      </c>
      <c r="BI279" s="76">
        <v>10</v>
      </c>
      <c r="BJ279" s="65">
        <v>28.301224999258007</v>
      </c>
      <c r="BK279" s="77" t="s">
        <v>62</v>
      </c>
      <c r="BL279" s="78">
        <v>-4.4507077338867433E-2</v>
      </c>
      <c r="BM279" s="78">
        <v>-4.5610144434741109E-2</v>
      </c>
      <c r="BN279" s="78">
        <v>-4.6867442951290639E-2</v>
      </c>
      <c r="BO279" s="79">
        <v>-5.0468707210793204E-2</v>
      </c>
      <c r="BP279" s="14"/>
      <c r="BQ279" s="14"/>
      <c r="BR279" s="80" t="s">
        <v>62</v>
      </c>
      <c r="BS279" s="85" t="s">
        <v>62</v>
      </c>
      <c r="BT279" s="82" t="s">
        <v>62</v>
      </c>
      <c r="BU279" s="72">
        <v>1.0340702556060013</v>
      </c>
      <c r="BV279" s="72">
        <v>1.7380012527726145</v>
      </c>
      <c r="BW279" s="7">
        <v>3.3862940055363118E-2</v>
      </c>
      <c r="BX279" s="84">
        <v>-3.3967602537014724E-2</v>
      </c>
      <c r="BY279" s="7">
        <v>0.1856250149009753</v>
      </c>
    </row>
    <row r="280" spans="14:77" x14ac:dyDescent="0.4">
      <c r="O280" s="62" t="str">
        <f t="shared" si="101"/>
        <v/>
      </c>
      <c r="T280" s="76" t="s">
        <v>62</v>
      </c>
      <c r="U280" s="65">
        <v>53.502110000000002</v>
      </c>
      <c r="V280" s="77" t="s">
        <v>62</v>
      </c>
      <c r="W280" s="78" t="s">
        <v>62</v>
      </c>
      <c r="X280" s="78" t="s">
        <v>62</v>
      </c>
      <c r="Y280" s="78" t="s">
        <v>62</v>
      </c>
      <c r="Z280" s="79" t="s">
        <v>62</v>
      </c>
      <c r="AA280" s="27"/>
      <c r="AB280" s="27"/>
      <c r="AC280" s="80" t="s">
        <v>62</v>
      </c>
      <c r="AD280" s="85" t="s">
        <v>62</v>
      </c>
      <c r="AE280" s="82" t="s">
        <v>62</v>
      </c>
      <c r="AF280" s="72" t="s">
        <v>62</v>
      </c>
      <c r="AG280" s="72" t="s">
        <v>62</v>
      </c>
      <c r="AH280" s="7" t="s">
        <v>62</v>
      </c>
      <c r="AI280" s="84" t="s">
        <v>62</v>
      </c>
      <c r="AJ280" s="7" t="s">
        <v>62</v>
      </c>
      <c r="BD280" s="62" t="str">
        <f t="shared" si="102"/>
        <v/>
      </c>
      <c r="BI280" s="76">
        <v>2</v>
      </c>
      <c r="BJ280" s="65">
        <v>29.700663999192017</v>
      </c>
      <c r="BK280" s="77" t="s">
        <v>62</v>
      </c>
      <c r="BL280" s="78">
        <v>6.5673945717971416E-2</v>
      </c>
      <c r="BM280" s="78">
        <v>6.9148196083473237E-2</v>
      </c>
      <c r="BN280" s="78">
        <v>1.98809994489123E-2</v>
      </c>
      <c r="BO280" s="79">
        <v>2.3305395110167677E-2</v>
      </c>
      <c r="BP280" s="27"/>
      <c r="BQ280" s="27"/>
      <c r="BR280" s="80" t="s">
        <v>62</v>
      </c>
      <c r="BS280" s="85" t="s">
        <v>62</v>
      </c>
      <c r="BT280" s="82" t="s">
        <v>62</v>
      </c>
      <c r="BU280" s="72">
        <v>0.19136553558025665</v>
      </c>
      <c r="BV280" s="72">
        <v>0.95850923602925031</v>
      </c>
      <c r="BW280" s="7">
        <v>9.6149091680810955E-3</v>
      </c>
      <c r="BX280" s="84">
        <v>1.5685529545344981E-2</v>
      </c>
      <c r="BY280" s="7">
        <v>0.10237236074301612</v>
      </c>
    </row>
    <row r="281" spans="14:77" x14ac:dyDescent="0.4">
      <c r="O281" s="62" t="str">
        <f t="shared" si="101"/>
        <v/>
      </c>
      <c r="T281" s="76" t="s">
        <v>62</v>
      </c>
      <c r="U281" s="65" t="s">
        <v>62</v>
      </c>
      <c r="V281" s="77" t="s">
        <v>62</v>
      </c>
      <c r="W281" s="78" t="s">
        <v>62</v>
      </c>
      <c r="X281" s="78" t="s">
        <v>62</v>
      </c>
      <c r="Y281" s="78" t="s">
        <v>62</v>
      </c>
      <c r="Z281" s="79" t="s">
        <v>62</v>
      </c>
      <c r="AA281" s="89"/>
      <c r="AB281" s="89"/>
      <c r="AC281" s="80" t="s">
        <v>62</v>
      </c>
      <c r="AD281" s="85" t="s">
        <v>62</v>
      </c>
      <c r="AE281" s="82" t="s">
        <v>62</v>
      </c>
      <c r="AF281" s="72" t="s">
        <v>62</v>
      </c>
      <c r="AG281" s="72" t="s">
        <v>62</v>
      </c>
      <c r="AH281" s="7" t="s">
        <v>62</v>
      </c>
      <c r="AI281" s="84" t="s">
        <v>62</v>
      </c>
      <c r="AJ281" s="7" t="s">
        <v>62</v>
      </c>
      <c r="BD281" s="62" t="str">
        <f t="shared" si="102"/>
        <v/>
      </c>
      <c r="BI281" s="76">
        <v>1</v>
      </c>
      <c r="BJ281" s="65">
        <v>33.400779999527003</v>
      </c>
      <c r="BK281" s="77" t="s">
        <v>62</v>
      </c>
      <c r="BL281" s="78">
        <v>0.17821883277996367</v>
      </c>
      <c r="BM281" s="78">
        <v>0.1713509038276107</v>
      </c>
      <c r="BN281" s="78">
        <v>5.1499341384442128E-2</v>
      </c>
      <c r="BO281" s="79">
        <v>0.16388891967422495</v>
      </c>
      <c r="BP281" s="89"/>
      <c r="BQ281" s="89"/>
      <c r="BR281" s="80" t="s">
        <v>62</v>
      </c>
      <c r="BS281" s="85" t="s">
        <v>62</v>
      </c>
      <c r="BT281" s="82" t="s">
        <v>62</v>
      </c>
      <c r="BU281" s="72" t="s">
        <v>62</v>
      </c>
      <c r="BV281" s="72">
        <v>0.91209534094939848</v>
      </c>
      <c r="BW281" s="7">
        <v>1.2483143188967333E-2</v>
      </c>
      <c r="BX281" s="84">
        <v>0.11030426558111377</v>
      </c>
      <c r="BY281" s="7">
        <v>9.7415183668451033E-2</v>
      </c>
    </row>
    <row r="282" spans="14:77" x14ac:dyDescent="0.4">
      <c r="O282" s="62" t="str">
        <f t="shared" si="101"/>
        <v/>
      </c>
      <c r="T282" s="76" t="s">
        <v>62</v>
      </c>
      <c r="U282" s="65" t="s">
        <v>62</v>
      </c>
      <c r="V282" s="77" t="s">
        <v>62</v>
      </c>
      <c r="W282" s="78" t="s">
        <v>62</v>
      </c>
      <c r="X282" s="78" t="s">
        <v>62</v>
      </c>
      <c r="Y282" s="78" t="s">
        <v>62</v>
      </c>
      <c r="Z282" s="79" t="s">
        <v>62</v>
      </c>
      <c r="AA282" s="89"/>
      <c r="AB282" s="89"/>
      <c r="AC282" s="80" t="s">
        <v>62</v>
      </c>
      <c r="AD282" s="85" t="s">
        <v>62</v>
      </c>
      <c r="AE282" s="82" t="s">
        <v>62</v>
      </c>
      <c r="AF282" s="72" t="s">
        <v>62</v>
      </c>
      <c r="AG282" s="72" t="s">
        <v>62</v>
      </c>
      <c r="AH282" s="7" t="s">
        <v>62</v>
      </c>
      <c r="AI282" s="84" t="s">
        <v>62</v>
      </c>
      <c r="AJ282" s="7" t="s">
        <v>62</v>
      </c>
      <c r="BD282" s="62" t="str">
        <f t="shared" si="102"/>
        <v/>
      </c>
      <c r="BI282" s="76" t="s">
        <v>62</v>
      </c>
      <c r="BJ282" s="65" t="s">
        <v>62</v>
      </c>
      <c r="BK282" s="77" t="s">
        <v>62</v>
      </c>
      <c r="BL282" s="78" t="s">
        <v>62</v>
      </c>
      <c r="BM282" s="78" t="s">
        <v>62</v>
      </c>
      <c r="BN282" s="78" t="s">
        <v>62</v>
      </c>
      <c r="BO282" s="79" t="s">
        <v>62</v>
      </c>
      <c r="BP282" s="89"/>
      <c r="BQ282" s="89"/>
      <c r="BR282" s="80" t="s">
        <v>62</v>
      </c>
      <c r="BS282" s="85" t="s">
        <v>62</v>
      </c>
      <c r="BT282" s="82" t="s">
        <v>62</v>
      </c>
      <c r="BU282" s="72" t="s">
        <v>62</v>
      </c>
      <c r="BV282" s="72" t="s">
        <v>62</v>
      </c>
      <c r="BW282" s="7" t="s">
        <v>62</v>
      </c>
      <c r="BX282" s="84" t="s">
        <v>62</v>
      </c>
      <c r="BY282" s="7" t="s">
        <v>62</v>
      </c>
    </row>
    <row r="283" spans="14:77" x14ac:dyDescent="0.4">
      <c r="O283" s="62" t="str">
        <f t="shared" si="101"/>
        <v/>
      </c>
      <c r="T283" s="76" t="s">
        <v>62</v>
      </c>
      <c r="U283" s="65" t="s">
        <v>62</v>
      </c>
      <c r="V283" s="77" t="s">
        <v>62</v>
      </c>
      <c r="W283" s="78" t="s">
        <v>62</v>
      </c>
      <c r="X283" s="78" t="s">
        <v>62</v>
      </c>
      <c r="Y283" s="78" t="s">
        <v>62</v>
      </c>
      <c r="Z283" s="79" t="s">
        <v>62</v>
      </c>
      <c r="AA283" s="27"/>
      <c r="AB283" s="27"/>
      <c r="AC283" s="80" t="s">
        <v>62</v>
      </c>
      <c r="AD283" s="85" t="s">
        <v>62</v>
      </c>
      <c r="AE283" s="82" t="s">
        <v>62</v>
      </c>
      <c r="AF283" s="72" t="s">
        <v>62</v>
      </c>
      <c r="AG283" s="72" t="s">
        <v>62</v>
      </c>
      <c r="AH283" s="7" t="s">
        <v>62</v>
      </c>
      <c r="AI283" s="84" t="s">
        <v>62</v>
      </c>
      <c r="AJ283" s="7" t="s">
        <v>62</v>
      </c>
      <c r="BD283" s="62" t="str">
        <f t="shared" si="102"/>
        <v/>
      </c>
      <c r="BI283" s="76" t="s">
        <v>62</v>
      </c>
      <c r="BJ283" s="65" t="s">
        <v>62</v>
      </c>
      <c r="BK283" s="77" t="s">
        <v>62</v>
      </c>
      <c r="BL283" s="78" t="s">
        <v>62</v>
      </c>
      <c r="BM283" s="78" t="s">
        <v>62</v>
      </c>
      <c r="BN283" s="78" t="s">
        <v>62</v>
      </c>
      <c r="BO283" s="79" t="s">
        <v>62</v>
      </c>
      <c r="BP283" s="27"/>
      <c r="BQ283" s="27"/>
      <c r="BR283" s="80" t="s">
        <v>62</v>
      </c>
      <c r="BS283" s="85" t="s">
        <v>62</v>
      </c>
      <c r="BT283" s="82" t="s">
        <v>62</v>
      </c>
      <c r="BU283" s="72" t="s">
        <v>62</v>
      </c>
      <c r="BV283" s="72" t="s">
        <v>62</v>
      </c>
      <c r="BW283" s="7" t="s">
        <v>62</v>
      </c>
      <c r="BX283" s="84" t="s">
        <v>62</v>
      </c>
      <c r="BY283" s="7" t="s">
        <v>62</v>
      </c>
    </row>
    <row r="284" spans="14:77" ht="19.5" thickBot="1" x14ac:dyDescent="0.45">
      <c r="O284" s="62" t="str">
        <f t="shared" si="101"/>
        <v/>
      </c>
      <c r="T284" s="76" t="s">
        <v>62</v>
      </c>
      <c r="U284" s="90" t="s">
        <v>62</v>
      </c>
      <c r="V284" s="91" t="s">
        <v>62</v>
      </c>
      <c r="W284" s="92" t="s">
        <v>62</v>
      </c>
      <c r="X284" s="92" t="s">
        <v>62</v>
      </c>
      <c r="Y284" s="92" t="s">
        <v>62</v>
      </c>
      <c r="Z284" s="93" t="s">
        <v>62</v>
      </c>
      <c r="AA284" s="27"/>
      <c r="AB284" s="27"/>
      <c r="AC284" s="94" t="s">
        <v>62</v>
      </c>
      <c r="AD284" s="95" t="s">
        <v>62</v>
      </c>
      <c r="AE284" s="96" t="s">
        <v>62</v>
      </c>
      <c r="AF284" s="72"/>
      <c r="AG284" s="72"/>
      <c r="AH284" s="27"/>
      <c r="AI284" s="98"/>
      <c r="AJ284" s="27"/>
      <c r="BD284" s="62" t="str">
        <f t="shared" si="102"/>
        <v/>
      </c>
      <c r="BI284" s="76" t="s">
        <v>62</v>
      </c>
      <c r="BJ284" s="90" t="s">
        <v>62</v>
      </c>
      <c r="BK284" s="91" t="s">
        <v>62</v>
      </c>
      <c r="BL284" s="92" t="s">
        <v>62</v>
      </c>
      <c r="BM284" s="92" t="s">
        <v>62</v>
      </c>
      <c r="BN284" s="92" t="s">
        <v>62</v>
      </c>
      <c r="BO284" s="93" t="s">
        <v>62</v>
      </c>
      <c r="BP284" s="27"/>
      <c r="BQ284" s="27"/>
      <c r="BR284" s="94" t="s">
        <v>62</v>
      </c>
      <c r="BS284" s="95" t="s">
        <v>62</v>
      </c>
      <c r="BT284" s="96" t="s">
        <v>62</v>
      </c>
      <c r="BU284" s="72"/>
      <c r="BV284" s="72"/>
      <c r="BW284" s="27"/>
      <c r="BX284" s="98"/>
      <c r="BY284" s="27"/>
    </row>
    <row r="285" spans="14:77" ht="19.5" thickBot="1" x14ac:dyDescent="0.45"/>
    <row r="286" spans="14:77" ht="19.5" thickBot="1" x14ac:dyDescent="0.45">
      <c r="T286" s="56" t="s">
        <v>62</v>
      </c>
      <c r="U286" s="57" t="s">
        <v>62</v>
      </c>
      <c r="V286" s="58" t="s">
        <v>541</v>
      </c>
      <c r="W286" s="59" t="s">
        <v>542</v>
      </c>
      <c r="X286" s="59" t="s">
        <v>543</v>
      </c>
      <c r="Y286" s="59" t="s">
        <v>544</v>
      </c>
      <c r="Z286" s="60" t="s">
        <v>545</v>
      </c>
      <c r="AA286" s="27"/>
      <c r="AB286" s="27"/>
      <c r="AC286" s="27"/>
      <c r="AD286" s="27"/>
      <c r="AE286" s="27"/>
      <c r="AF286" s="27" t="s">
        <v>448</v>
      </c>
      <c r="AG286" s="27"/>
      <c r="AH286" t="s">
        <v>458</v>
      </c>
      <c r="AI286" s="27"/>
      <c r="AJ286" s="27"/>
      <c r="BI286" s="56" t="s">
        <v>62</v>
      </c>
      <c r="BJ286" s="57" t="s">
        <v>62</v>
      </c>
      <c r="BK286" s="58" t="s">
        <v>541</v>
      </c>
      <c r="BL286" s="59" t="s">
        <v>542</v>
      </c>
      <c r="BM286" s="59" t="s">
        <v>543</v>
      </c>
      <c r="BN286" s="59" t="s">
        <v>544</v>
      </c>
      <c r="BO286" s="60" t="s">
        <v>545</v>
      </c>
      <c r="BP286" s="27"/>
      <c r="BQ286" s="27"/>
      <c r="BR286" s="27"/>
      <c r="BS286" s="27"/>
      <c r="BT286" s="27"/>
      <c r="BU286" s="27" t="s">
        <v>324</v>
      </c>
      <c r="BV286" s="27"/>
      <c r="BW286" t="s">
        <v>459</v>
      </c>
      <c r="BX286" s="27"/>
      <c r="BY286" s="27"/>
    </row>
    <row r="287" spans="14:77" ht="19.5" thickBot="1" x14ac:dyDescent="0.45">
      <c r="N287" s="106" t="str">
        <f>+IF(ABS(W287)+ABS(X287)+ABS(Y287)+ABS(Z287)&gt;219%,"F","")</f>
        <v>F</v>
      </c>
      <c r="O287" s="62" t="str">
        <f>+IF(W287="","",IF(AND(MAX(W287:Z287)&gt;49%,AF287&gt;84%,AG287&gt;84%,AI287&gt;19%,AJ287&gt;12%,AF287&lt;&gt;""),"F",IF(AND(U287&gt;9.9,MAX(W287:Z287)&gt;25.9%,AG287&gt;99%,AJ287&gt;14%,AF287&lt;&gt;""),"F",IF(AND(V287&gt;34%,AC287&gt;39%,V287&lt;&gt;"",AC287&lt;&gt;"",AF287&lt;&gt;""),"F",IF(AND(U287&gt;4.9,V287&gt;29%,AJ287&lt;7%,AF287&lt;&gt;"",V287&lt;&gt;""),"F",IF(AND(U287&gt;9.9,AJ287&gt;14.9%,SUM(AJ287-(1/U287))&lt;6%,AI287&lt;6%,AI287&gt;1%,AJ287&gt;14.9%),"F",IF(AND(U287&gt;9.9,MAX(W287:Z287)&gt;34.9%,AI287&gt;19%,AH287&gt;14.9%),"F",IF(AND(U287&gt;19.9,AG287&gt;99%,AI287&lt;0,AJ287&gt;15%,MAX(W287:Z287)&gt;4.9%,AF287&lt;&gt;""),"F",IF(AND(U287&gt;2.9,U287&lt;10,W287&gt;11.9%,AI287&gt;14.9%),"F",IF(AND(U287&lt;19.9,U287&gt;3,Z287&gt;26.9%,AC287&gt;11.9%,AC287&lt;&gt;""),"F",IF(AND(AC287&gt;11.9%,U287&gt;3,AJ287&gt;14.9%,AC287&lt;&gt;""),"F",IF(AND(AJ287&lt;10%,AI287&gt;22.9%,U287&gt;3,AC287&lt;&gt;""),"F",IF(AND(AC287&gt;44%,U287&gt;3,AC287&lt;&gt;""),"F","")))))))))))))</f>
        <v/>
      </c>
      <c r="T287" s="76">
        <v>8</v>
      </c>
      <c r="U287" s="65">
        <v>1.70034</v>
      </c>
      <c r="V287" s="66">
        <v>0.45999999999999985</v>
      </c>
      <c r="W287" s="67">
        <v>0.55755449931363499</v>
      </c>
      <c r="X287" s="67">
        <v>0.55359269710213466</v>
      </c>
      <c r="Y287" s="67">
        <v>0.55350506270921429</v>
      </c>
      <c r="Z287" s="68">
        <v>0.57377741859045006</v>
      </c>
      <c r="AA287" s="104">
        <v>0.57377741859045006</v>
      </c>
      <c r="AB287" s="69" t="s">
        <v>62</v>
      </c>
      <c r="AC287" s="70">
        <v>2.0272355881235771E-2</v>
      </c>
      <c r="AD287" s="27"/>
      <c r="AE287" s="71">
        <v>8</v>
      </c>
      <c r="AF287" s="72">
        <v>0.79770085827093185</v>
      </c>
      <c r="AG287" s="72">
        <v>0.35583817969977932</v>
      </c>
      <c r="AH287" s="7" t="s">
        <v>62</v>
      </c>
      <c r="AI287" s="74">
        <v>0.43745090929487318</v>
      </c>
      <c r="AJ287" s="7">
        <v>4.476532472608042E-2</v>
      </c>
      <c r="BD287" s="62" t="str">
        <f>+IF(BL287="","",IF(AND(MAX(BL287:BO287)&gt;49%,BU287&gt;84%,BV287&gt;84%,BX287&gt;19%,BY287&gt;12%,BU287&lt;&gt;""),"F",IF(AND(BJ287&gt;9.9,MAX(BL287:BO287)&gt;34.9%,BV287&gt;99%,BY287&gt;16.9%,BU287&lt;&gt;""),"F",IF(AND(BK287&gt;34%,BR287&gt;39%,BK287&lt;&gt;"",BR287&lt;&gt;"",BU287&lt;&gt;""),"F",IF(AND(BJ287&gt;4.9,BK287&gt;29%,BY287&lt;7%,BU287&lt;&gt;"",BK287&lt;&gt;""),"F",IF(AND(BJ287&gt;9.9,BY287&gt;14.9%,SUM(BY287-(1/BJ287))&lt;6%,BX287&lt;6%,BX287&gt;1%,BY287&gt;14.9%),"F",IF(AND(BJ287&gt;9.9,MAX(BL287:BO287)&gt;34.9%,BX287&gt;19%,BW287&gt;14.9%),"F",IF(AND(BJ287&gt;9.9,BV287&gt;99%,BX287&lt;0,BY287&gt;15%,MAX(BL287:BO287)&gt;4.9%,BU287&lt;&gt;""),"F",IF(AND(BJ287&gt;2.9,BJ287&lt;10,BL287&gt;39.9%,BX287&gt;27.9%),"F",IF(AND(BJ287&lt;19.9,BJ287&gt;3.9,BO287&gt;34.9%,BR287&gt;22.9%,BR287&lt;&gt;""),"F",IF(AND(BR287&gt;11.9%,BJ287&gt;3,BY287&gt;14.9%,BR287&lt;&gt;""),"F",IF(AND(BY287&lt;10%,BX287&gt;22.9%,BJ287&gt;3,BR287&lt;&gt;""),"F",IF(AND(BR287&gt;44%,BJ287&gt;3,BR287&lt;&gt;""),"F","")))))))))))))</f>
        <v/>
      </c>
      <c r="BI287" s="76">
        <v>5</v>
      </c>
      <c r="BJ287" s="65">
        <v>2.7001669989650501</v>
      </c>
      <c r="BK287" s="66">
        <v>0.25999999999999968</v>
      </c>
      <c r="BL287" s="67">
        <v>0.57048510973702671</v>
      </c>
      <c r="BM287" s="67">
        <v>-2.6312292346603081E-2</v>
      </c>
      <c r="BN287" s="67">
        <v>-1.7660241146517111E-2</v>
      </c>
      <c r="BO287" s="68">
        <v>-3.4603987116801306E-3</v>
      </c>
      <c r="BP287" s="104">
        <v>0.57048510973702671</v>
      </c>
      <c r="BQ287" s="69" t="s">
        <v>62</v>
      </c>
      <c r="BR287" s="70">
        <v>0.59679740208362975</v>
      </c>
      <c r="BS287" s="27"/>
      <c r="BT287" s="71" t="s">
        <v>62</v>
      </c>
      <c r="BU287" s="72">
        <v>-0.15486868649993329</v>
      </c>
      <c r="BV287" s="72">
        <v>0.44841301553151208</v>
      </c>
      <c r="BW287" s="7" t="s">
        <v>62</v>
      </c>
      <c r="BX287" s="74">
        <v>-2.2458173134040083E-3</v>
      </c>
      <c r="BY287" s="7">
        <v>7.2944514281559777E-2</v>
      </c>
    </row>
    <row r="288" spans="14:77" x14ac:dyDescent="0.4">
      <c r="N288" t="str">
        <f>+IF(ABS(W288)+ABS(X288)+ABS(Y288)+ABS(Z288)&gt;219%,"F","")</f>
        <v/>
      </c>
      <c r="O288" s="62" t="str">
        <f t="shared" ref="O288:O299" si="103">+IF(W288="","",IF(AND(MAX(W288:Z288)&gt;49%,AF288&gt;84%,AG288&gt;84%,AI288&gt;19%,AJ288&gt;12%,AF288&lt;&gt;""),"F",IF(AND(U288&gt;9.9,MAX(W288:Z288)&gt;25.9%,AG288&gt;99%,AJ288&gt;14%,AF288&lt;&gt;""),"F",IF(AND(V288&gt;34%,AC288&gt;39%,V288&lt;&gt;"",AC288&lt;&gt;"",AF288&lt;&gt;""),"F",IF(AND(U288&gt;4.9,V288&gt;29%,AJ288&lt;7%,AF288&lt;&gt;"",V288&lt;&gt;""),"F",IF(AND(U288&gt;9.9,AJ288&gt;14.9%,SUM(AJ288-(1/U288))&lt;6%,AI288&lt;6%,AI288&gt;1%,AJ288&gt;14.9%),"F",IF(AND(U288&gt;9.9,MAX(W288:Z288)&gt;34.9%,AI288&gt;19%,AH288&gt;14.9%),"F",IF(AND(U288&gt;19.9,AG288&gt;99%,AI288&lt;0,AJ288&gt;15%,MAX(W288:Z288)&gt;4.9%,AF288&lt;&gt;""),"F",IF(AND(U288&gt;2.9,U288&lt;10,W288&gt;11.9%,AI288&gt;14.9%),"F",IF(AND(U288&lt;19.9,U288&gt;3,Z288&gt;26.9%,AC288&gt;11.9%,AC288&lt;&gt;""),"F",IF(AND(AC288&gt;11.9%,U288&gt;3,AJ288&gt;14.9%,AC288&lt;&gt;""),"F",IF(AND(AJ288&lt;10%,AI288&gt;22.9%,U288&gt;3,AC288&lt;&gt;""),"F",IF(AND(AC288&gt;44%,U288&gt;3,AC288&lt;&gt;""),"F","")))))))))))))</f>
        <v/>
      </c>
      <c r="T288" s="76">
        <v>2</v>
      </c>
      <c r="U288" s="65">
        <v>6.0002799996720064</v>
      </c>
      <c r="V288" s="77" t="s">
        <v>62</v>
      </c>
      <c r="W288" s="78">
        <v>5.9568973210563272E-2</v>
      </c>
      <c r="X288" s="78">
        <v>2.3285490959390646E-2</v>
      </c>
      <c r="Y288" s="78">
        <v>2.3800493516209116E-2</v>
      </c>
      <c r="Z288" s="79">
        <v>-1.8773593826823701E-3</v>
      </c>
      <c r="AA288" s="27"/>
      <c r="AB288" s="27"/>
      <c r="AC288" s="80" t="s">
        <v>62</v>
      </c>
      <c r="AD288" s="81" t="s">
        <v>62</v>
      </c>
      <c r="AE288" s="82" t="s">
        <v>62</v>
      </c>
      <c r="AF288" s="72">
        <v>-2.6211377692343083E-2</v>
      </c>
      <c r="AG288" s="72">
        <v>0.53070623797648686</v>
      </c>
      <c r="AH288" s="7">
        <v>3.2988599045723113E-2</v>
      </c>
      <c r="AI288" s="84">
        <v>-1.4313086266886654E-3</v>
      </c>
      <c r="AJ288" s="7">
        <v>6.6764159757162447E-2</v>
      </c>
      <c r="BD288" s="62" t="str">
        <f>+IF(BL288="","",IF(AND(MAX(BL288:BO288)&gt;49%,BU288&gt;84%,BV288&gt;84%,BX288&gt;19%,BY288&gt;12%,BU288&lt;&gt;""),"F",IF(AND(BJ288&gt;9.9,MAX(BL288:BO288)&gt;34.9%,BV288&gt;99%,BY288&gt;16.9%,BU288&lt;&gt;""),"F",IF(AND(BK288&gt;34%,BR288&gt;39%,BK288&lt;&gt;"",BR288&lt;&gt;"",BU288&lt;&gt;""),"F",IF(AND(BJ288&gt;4.9,BK288&gt;29%,BY288&lt;7%,BU288&lt;&gt;"",BK288&lt;&gt;""),"F",IF(AND(BJ288&gt;9.9,BY288&gt;14.9%,SUM(BY288-(1/BJ288))&lt;6%,BX288&lt;6%,BX288&gt;1%,BY288&gt;14.9%),"F",IF(AND(BJ288&gt;9.9,MAX(BL288:BO288)&gt;34.9%,BX288&gt;19%,BW288&gt;14.9%),"F",IF(AND(BJ288&gt;9.9,BV288&gt;99%,BX288&lt;0,BY288&gt;15%,MAX(BL288:BO288)&gt;4.9%,BU288&lt;&gt;""),"F",IF(AND(BJ288&gt;2.9,BJ288&lt;10,BL288&gt;39.9%,BX288&gt;27.9%),"F",IF(AND(BJ288&lt;19.9,BJ288&gt;3.9,BO288&gt;34.9%,BR288&gt;22.9%,BR288&lt;&gt;""),"F",IF(AND(BR288&gt;11.9%,BJ288&gt;3,BY288&gt;14.9%,BR288&lt;&gt;""),"F",IF(AND(BY288&lt;10%,BX288&gt;22.9%,BJ288&gt;3,BR288&lt;&gt;""),"F",IF(AND(BR288&gt;44%,BJ288&gt;3,BR288&lt;&gt;""),"F","")))))))))))))</f>
        <v/>
      </c>
      <c r="BI288" s="76">
        <v>6</v>
      </c>
      <c r="BJ288" s="65">
        <v>3.0001309991720468</v>
      </c>
      <c r="BK288" s="77">
        <v>0.19999999999999971</v>
      </c>
      <c r="BL288" s="78">
        <v>3.2144957479128766E-2</v>
      </c>
      <c r="BM288" s="78">
        <v>0.61334333542385633</v>
      </c>
      <c r="BN288" s="78">
        <v>0.61388885638170831</v>
      </c>
      <c r="BO288" s="79">
        <v>0.59641746626066283</v>
      </c>
      <c r="BP288" s="27"/>
      <c r="BQ288" s="27"/>
      <c r="BR288" s="80" t="s">
        <v>62</v>
      </c>
      <c r="BS288" s="81" t="s">
        <v>62</v>
      </c>
      <c r="BT288" s="82" t="s">
        <v>62</v>
      </c>
      <c r="BU288" s="72">
        <v>0.89932472035192124</v>
      </c>
      <c r="BV288" s="72">
        <v>0.69842291216705377</v>
      </c>
      <c r="BW288" s="7">
        <v>-0.12776432321918321</v>
      </c>
      <c r="BX288" s="84">
        <v>0.38707813270870334</v>
      </c>
      <c r="BY288" s="7">
        <v>0.11361427596108213</v>
      </c>
    </row>
    <row r="289" spans="14:77" x14ac:dyDescent="0.4">
      <c r="N289" t="str">
        <f>+IF(ABS(W289)+ABS(X289)+ABS(Y289)+ABS(Z289)&gt;219%,"F","")</f>
        <v/>
      </c>
      <c r="O289" s="62" t="str">
        <f t="shared" si="103"/>
        <v/>
      </c>
      <c r="T289" s="76">
        <v>12</v>
      </c>
      <c r="U289" s="65">
        <v>7.3005999999999993</v>
      </c>
      <c r="V289" s="77" t="s">
        <v>62</v>
      </c>
      <c r="W289" s="78">
        <v>-0.11726177792648361</v>
      </c>
      <c r="X289" s="78">
        <v>-8.020745268025288E-2</v>
      </c>
      <c r="Y289" s="78">
        <v>-8.0217478736850492E-2</v>
      </c>
      <c r="Z289" s="79">
        <v>-4.0832317712797619E-2</v>
      </c>
      <c r="AA289" s="27"/>
      <c r="AB289" s="27"/>
      <c r="AC289" s="80" t="s">
        <v>62</v>
      </c>
      <c r="AD289" s="85" t="s">
        <v>62</v>
      </c>
      <c r="AE289" s="82" t="s">
        <v>62</v>
      </c>
      <c r="AF289" s="72">
        <v>0.10699067877614127</v>
      </c>
      <c r="AG289" s="72">
        <v>0.723869220847013</v>
      </c>
      <c r="AH289" s="7">
        <v>4.5027820928963999E-2</v>
      </c>
      <c r="AI289" s="84">
        <v>-3.1130772897896286E-2</v>
      </c>
      <c r="AJ289" s="7">
        <v>9.106454163454529E-2</v>
      </c>
      <c r="BD289" s="62" t="str">
        <f t="shared" ref="BD289:BD299" si="104">+IF(BL289="","",IF(AND(MAX(BL289:BO289)&gt;49%,BU289&gt;84%,BV289&gt;84%,BX289&gt;19%,BY289&gt;12%,BU289&lt;&gt;""),"F",IF(AND(BJ289&gt;9.9,MAX(BL289:BO289)&gt;34.9%,BV289&gt;99%,BY289&gt;16.9%,BU289&lt;&gt;""),"F",IF(AND(BK289&gt;34%,BR289&gt;39%,BK289&lt;&gt;"",BR289&lt;&gt;"",BU289&lt;&gt;""),"F",IF(AND(BJ289&gt;4.9,BK289&gt;29%,BY289&lt;7%,BU289&lt;&gt;"",BK289&lt;&gt;""),"F",IF(AND(BJ289&gt;9.9,BY289&gt;14.9%,SUM(BY289-(1/BJ289))&lt;6%,BX289&lt;6%,BX289&gt;1%,BY289&gt;14.9%),"F",IF(AND(BJ289&gt;9.9,MAX(BL289:BO289)&gt;34.9%,BX289&gt;19%,BW289&gt;14.9%),"F",IF(AND(BJ289&gt;9.9,BV289&gt;99%,BX289&lt;0,BY289&gt;15%,MAX(BL289:BO289)&gt;4.9%,BU289&lt;&gt;""),"F",IF(AND(BJ289&gt;2.9,BJ289&lt;10,BL289&gt;39.9%,BX289&gt;27.9%),"F",IF(AND(BJ289&lt;19.9,BJ289&gt;3.9,BO289&gt;34.9%,BR289&gt;22.9%,BR289&lt;&gt;""),"F",IF(AND(BR289&gt;11.9%,BJ289&gt;3,BY289&gt;14.9%,BR289&lt;&gt;""),"F",IF(AND(BY289&lt;10%,BX289&gt;22.9%,BJ289&gt;3,BR289&lt;&gt;""),"F",IF(AND(BR289&gt;44%,BJ289&gt;3,BR289&lt;&gt;""),"F","")))))))))))))</f>
        <v/>
      </c>
      <c r="BI289" s="76">
        <v>9</v>
      </c>
      <c r="BJ289" s="65">
        <v>8.1007999999999996</v>
      </c>
      <c r="BK289" s="77" t="s">
        <v>62</v>
      </c>
      <c r="BL289" s="78">
        <v>-8.4467727467323173E-2</v>
      </c>
      <c r="BM289" s="78">
        <v>-0.1071081130973552</v>
      </c>
      <c r="BN289" s="78">
        <v>-0.1288721480664192</v>
      </c>
      <c r="BO289" s="79">
        <v>-0.13372862488770271</v>
      </c>
      <c r="BP289" s="27"/>
      <c r="BQ289" s="27"/>
      <c r="BR289" s="80" t="s">
        <v>62</v>
      </c>
      <c r="BS289" s="85" t="s">
        <v>62</v>
      </c>
      <c r="BT289" s="82" t="s">
        <v>62</v>
      </c>
      <c r="BU289" s="72">
        <v>-0.33082251727598438</v>
      </c>
      <c r="BV289" s="72">
        <v>0.56444988839316135</v>
      </c>
      <c r="BW289" s="7">
        <v>5.1699106453960836E-2</v>
      </c>
      <c r="BX289" s="84">
        <v>-8.6790594406588872E-2</v>
      </c>
      <c r="BY289" s="7">
        <v>9.1820534906454601E-2</v>
      </c>
    </row>
    <row r="290" spans="14:77" x14ac:dyDescent="0.4">
      <c r="O290" s="62" t="str">
        <f t="shared" si="103"/>
        <v>F</v>
      </c>
      <c r="T290" s="76">
        <v>10</v>
      </c>
      <c r="U290" s="65">
        <v>8.3002459998480038</v>
      </c>
      <c r="V290" s="77" t="s">
        <v>62</v>
      </c>
      <c r="W290" s="78">
        <v>0.23876908343840325</v>
      </c>
      <c r="X290" s="78">
        <v>0.25379959986604189</v>
      </c>
      <c r="Y290" s="78">
        <v>0.25378138529607863</v>
      </c>
      <c r="Z290" s="79">
        <v>0.25439429945742753</v>
      </c>
      <c r="AA290" s="27"/>
      <c r="AB290" s="27"/>
      <c r="AC290" s="80" t="s">
        <v>62</v>
      </c>
      <c r="AD290" s="85" t="s">
        <v>62</v>
      </c>
      <c r="AE290" s="82" t="s">
        <v>62</v>
      </c>
      <c r="AF290" s="72">
        <v>0.5348850417635802</v>
      </c>
      <c r="AG290" s="72">
        <v>0.75387546929469618</v>
      </c>
      <c r="AH290" s="7">
        <v>8.5383563511803137E-2</v>
      </c>
      <c r="AI290" s="84">
        <v>0.1939515463861724</v>
      </c>
      <c r="AJ290" s="7">
        <v>9.4839402040770598E-2</v>
      </c>
      <c r="BD290" s="62" t="str">
        <f t="shared" si="104"/>
        <v/>
      </c>
      <c r="BI290" s="76">
        <v>1</v>
      </c>
      <c r="BJ290" s="65">
        <v>8.8002479998470022</v>
      </c>
      <c r="BK290" s="77" t="s">
        <v>62</v>
      </c>
      <c r="BL290" s="78">
        <v>0.11534871088135135</v>
      </c>
      <c r="BM290" s="78">
        <v>0.14363329275675515</v>
      </c>
      <c r="BN290" s="78">
        <v>0.16601272821461124</v>
      </c>
      <c r="BO290" s="79">
        <v>0.18191707704287252</v>
      </c>
      <c r="BP290" s="27"/>
      <c r="BQ290" s="27"/>
      <c r="BR290" s="80" t="s">
        <v>62</v>
      </c>
      <c r="BS290" s="85" t="s">
        <v>62</v>
      </c>
      <c r="BT290" s="82" t="s">
        <v>62</v>
      </c>
      <c r="BU290" s="72">
        <v>0.51284631802809688</v>
      </c>
      <c r="BV290" s="72">
        <v>0.91707164844999933</v>
      </c>
      <c r="BW290" s="7">
        <v>1.844994238607757E-2</v>
      </c>
      <c r="BX290" s="84">
        <v>0.11806515817027602</v>
      </c>
      <c r="BY290" s="7">
        <v>0.14918243592524241</v>
      </c>
    </row>
    <row r="291" spans="14:77" x14ac:dyDescent="0.4">
      <c r="O291" s="62" t="str">
        <f t="shared" si="103"/>
        <v/>
      </c>
      <c r="T291" s="76">
        <v>3</v>
      </c>
      <c r="U291" s="65">
        <v>18.50009399731508</v>
      </c>
      <c r="V291" s="77" t="s">
        <v>62</v>
      </c>
      <c r="W291" s="78">
        <v>9.8797052477098482E-2</v>
      </c>
      <c r="X291" s="78">
        <v>9.0448584663413892E-2</v>
      </c>
      <c r="Y291" s="78">
        <v>8.9963786623452419E-2</v>
      </c>
      <c r="Z291" s="79">
        <v>8.6198630491462661E-2</v>
      </c>
      <c r="AA291" s="27"/>
      <c r="AB291" s="27"/>
      <c r="AC291" s="80" t="s">
        <v>62</v>
      </c>
      <c r="AD291" s="85" t="s">
        <v>62</v>
      </c>
      <c r="AE291" s="82" t="s">
        <v>62</v>
      </c>
      <c r="AF291" s="72">
        <v>0.40689903339038813</v>
      </c>
      <c r="AG291" s="72">
        <v>0.8981166597896949</v>
      </c>
      <c r="AH291" s="7">
        <v>2.6692471271511233E-2</v>
      </c>
      <c r="AI291" s="84">
        <v>6.5718287382407509E-2</v>
      </c>
      <c r="AJ291" s="7">
        <v>0.11298530121559444</v>
      </c>
      <c r="BD291" s="62" t="str">
        <f t="shared" si="104"/>
        <v/>
      </c>
      <c r="BI291" s="76">
        <v>3</v>
      </c>
      <c r="BJ291" s="65">
        <v>9.2000509986050414</v>
      </c>
      <c r="BK291" s="77" t="s">
        <v>62</v>
      </c>
      <c r="BL291" s="78">
        <v>0.19096194620154525</v>
      </c>
      <c r="BM291" s="78">
        <v>0.20108518581892304</v>
      </c>
      <c r="BN291" s="78">
        <v>0.13848774789561807</v>
      </c>
      <c r="BO291" s="79">
        <v>0.12448274289587034</v>
      </c>
      <c r="BP291" s="27"/>
      <c r="BQ291" s="27"/>
      <c r="BR291" s="80" t="s">
        <v>62</v>
      </c>
      <c r="BS291" s="85" t="s">
        <v>62</v>
      </c>
      <c r="BT291" s="82" t="s">
        <v>62</v>
      </c>
      <c r="BU291" s="72">
        <v>0.30464219989426178</v>
      </c>
      <c r="BV291" s="72">
        <v>0.53789917048826597</v>
      </c>
      <c r="BW291" s="7">
        <v>1.6745316202700894E-2</v>
      </c>
      <c r="BX291" s="84">
        <v>8.0789967431188797E-2</v>
      </c>
      <c r="BY291" s="7">
        <v>8.7501460405230186E-2</v>
      </c>
    </row>
    <row r="292" spans="14:77" x14ac:dyDescent="0.4">
      <c r="O292" s="62" t="str">
        <f t="shared" si="103"/>
        <v/>
      </c>
      <c r="T292" s="76">
        <v>5</v>
      </c>
      <c r="U292" s="65">
        <v>22.00034899736513</v>
      </c>
      <c r="V292" s="77" t="s">
        <v>62</v>
      </c>
      <c r="W292" s="78">
        <v>4.5453886637424415E-4</v>
      </c>
      <c r="X292" s="78">
        <v>-4.0396647096190744E-2</v>
      </c>
      <c r="Y292" s="78">
        <v>-3.9895985997380097E-2</v>
      </c>
      <c r="Z292" s="79">
        <v>-3.6453499940460286E-2</v>
      </c>
      <c r="AA292" s="27"/>
      <c r="AB292" s="27"/>
      <c r="AC292" s="80" t="s">
        <v>62</v>
      </c>
      <c r="AD292" s="85" t="s">
        <v>62</v>
      </c>
      <c r="AE292" s="82" t="s">
        <v>62</v>
      </c>
      <c r="AF292" s="72">
        <v>6.5672955127415764E-2</v>
      </c>
      <c r="AG292" s="72">
        <v>0.69599565033465249</v>
      </c>
      <c r="AH292" s="7">
        <v>2.3222146054836183E-2</v>
      </c>
      <c r="AI292" s="84">
        <v>-2.7792339292664475E-2</v>
      </c>
      <c r="AJ292" s="7">
        <v>8.7557977397076839E-2</v>
      </c>
      <c r="BD292" s="62" t="str">
        <f t="shared" si="104"/>
        <v/>
      </c>
      <c r="BI292" s="76">
        <v>2</v>
      </c>
      <c r="BJ292" s="65">
        <v>13.200396999532009</v>
      </c>
      <c r="BK292" s="77" t="s">
        <v>62</v>
      </c>
      <c r="BL292" s="78">
        <v>4.9224101329251362E-2</v>
      </c>
      <c r="BM292" s="78">
        <v>-3.5926228606001163E-2</v>
      </c>
      <c r="BN292" s="78">
        <v>6.2940221093505541E-2</v>
      </c>
      <c r="BO292" s="79">
        <v>6.5003063693515536E-2</v>
      </c>
      <c r="BP292" s="27"/>
      <c r="BQ292" s="27"/>
      <c r="BR292" s="80" t="s">
        <v>62</v>
      </c>
      <c r="BS292" s="85" t="s">
        <v>62</v>
      </c>
      <c r="BT292" s="82" t="s">
        <v>62</v>
      </c>
      <c r="BU292" s="72">
        <v>0.17141119743783956</v>
      </c>
      <c r="BV292" s="72">
        <v>0.48626430202573306</v>
      </c>
      <c r="BW292" s="7">
        <v>1.6470293535701945E-2</v>
      </c>
      <c r="BX292" s="84">
        <v>4.2187336787072274E-2</v>
      </c>
      <c r="BY292" s="7">
        <v>7.9101881736606539E-2</v>
      </c>
    </row>
    <row r="293" spans="14:77" x14ac:dyDescent="0.4">
      <c r="O293" s="62" t="str">
        <f t="shared" si="103"/>
        <v/>
      </c>
      <c r="T293" s="76">
        <v>6</v>
      </c>
      <c r="U293" s="65">
        <v>26.600312997252164</v>
      </c>
      <c r="V293" s="77" t="s">
        <v>62</v>
      </c>
      <c r="W293" s="78">
        <v>0.10893282769110658</v>
      </c>
      <c r="X293" s="78">
        <v>4.134066385992323E-2</v>
      </c>
      <c r="Y293" s="78">
        <v>4.1209045152611007E-2</v>
      </c>
      <c r="Z293" s="79">
        <v>4.5731810924767115E-2</v>
      </c>
      <c r="AA293" s="27"/>
      <c r="AB293" s="27"/>
      <c r="AC293" s="80" t="s">
        <v>62</v>
      </c>
      <c r="AD293" s="85" t="s">
        <v>62</v>
      </c>
      <c r="AE293" s="82" t="s">
        <v>62</v>
      </c>
      <c r="AF293" s="72">
        <v>7.8973781348963198E-2</v>
      </c>
      <c r="AG293" s="72">
        <v>0.79188639848574938</v>
      </c>
      <c r="AH293" s="7">
        <v>2.6689098632152325E-2</v>
      </c>
      <c r="AI293" s="84">
        <v>3.4866172185524832E-2</v>
      </c>
      <c r="AJ293" s="7">
        <v>9.9621271119049837E-2</v>
      </c>
      <c r="BD293" s="62" t="str">
        <f t="shared" si="104"/>
        <v/>
      </c>
      <c r="BI293" s="76">
        <v>7</v>
      </c>
      <c r="BJ293" s="65">
        <v>18.101110000000002</v>
      </c>
      <c r="BK293" s="77" t="s">
        <v>62</v>
      </c>
      <c r="BL293" s="78">
        <v>-8.5842657795822758E-2</v>
      </c>
      <c r="BM293" s="78">
        <v>-5.4458748165582938E-2</v>
      </c>
      <c r="BN293" s="78">
        <v>-9.3992052382543864E-2</v>
      </c>
      <c r="BO293" s="79">
        <v>-8.9322787592451561E-2</v>
      </c>
      <c r="BP293" s="27"/>
      <c r="BQ293" s="27"/>
      <c r="BR293" s="80" t="s">
        <v>62</v>
      </c>
      <c r="BS293" s="85" t="s">
        <v>62</v>
      </c>
      <c r="BT293" s="82" t="s">
        <v>62</v>
      </c>
      <c r="BU293" s="72">
        <v>-0.21493956414562365</v>
      </c>
      <c r="BV293" s="72">
        <v>0.51766125378309036</v>
      </c>
      <c r="BW293" s="7">
        <v>1.4804963966124379E-2</v>
      </c>
      <c r="BX293" s="84">
        <v>-5.7970967963757461E-2</v>
      </c>
      <c r="BY293" s="7">
        <v>8.4209305733091863E-2</v>
      </c>
    </row>
    <row r="294" spans="14:77" x14ac:dyDescent="0.4">
      <c r="O294" s="62" t="str">
        <f t="shared" si="103"/>
        <v/>
      </c>
      <c r="T294" s="76">
        <v>7</v>
      </c>
      <c r="U294" s="65">
        <v>28.601390000000002</v>
      </c>
      <c r="V294" s="77" t="s">
        <v>62</v>
      </c>
      <c r="W294" s="78">
        <v>-3.7192051474048742E-2</v>
      </c>
      <c r="X294" s="78">
        <v>7.5434421030007817E-2</v>
      </c>
      <c r="Y294" s="78">
        <v>7.5363562817036378E-2</v>
      </c>
      <c r="Z294" s="79">
        <v>7.6482024431563586E-2</v>
      </c>
      <c r="AA294" s="14"/>
      <c r="AB294" s="14"/>
      <c r="AC294" s="80" t="s">
        <v>62</v>
      </c>
      <c r="AD294" s="85" t="s">
        <v>62</v>
      </c>
      <c r="AE294" s="82" t="s">
        <v>62</v>
      </c>
      <c r="AF294" s="72">
        <v>0.37707217008037613</v>
      </c>
      <c r="AG294" s="72">
        <v>0.7878928832639962</v>
      </c>
      <c r="AH294" s="7">
        <v>1.0124747247704922E-2</v>
      </c>
      <c r="AI294" s="84">
        <v>5.8310296028190635E-2</v>
      </c>
      <c r="AJ294" s="7">
        <v>9.9118877008751841E-2</v>
      </c>
      <c r="BD294" s="62" t="str">
        <f t="shared" si="104"/>
        <v/>
      </c>
      <c r="BI294" s="76">
        <v>8</v>
      </c>
      <c r="BJ294" s="65">
        <v>19.100919999999999</v>
      </c>
      <c r="BK294" s="77" t="s">
        <v>62</v>
      </c>
      <c r="BL294" s="78">
        <v>4.3362971496719138E-2</v>
      </c>
      <c r="BM294" s="78">
        <v>9.5919958224061269E-2</v>
      </c>
      <c r="BN294" s="78">
        <v>0.10010001584647778</v>
      </c>
      <c r="BO294" s="79">
        <v>0.10229520247007055</v>
      </c>
      <c r="BP294" s="14"/>
      <c r="BQ294" s="14"/>
      <c r="BR294" s="80" t="s">
        <v>62</v>
      </c>
      <c r="BS294" s="85" t="s">
        <v>62</v>
      </c>
      <c r="BT294" s="82" t="s">
        <v>62</v>
      </c>
      <c r="BU294" s="72">
        <v>0.36844188281303075</v>
      </c>
      <c r="BV294" s="72">
        <v>0.73245804043422169</v>
      </c>
      <c r="BW294" s="7">
        <v>2.0356181162666347E-2</v>
      </c>
      <c r="BX294" s="84">
        <v>6.6390134758173236E-2</v>
      </c>
      <c r="BY294" s="7">
        <v>0.11915085900833464</v>
      </c>
    </row>
    <row r="295" spans="14:77" x14ac:dyDescent="0.4">
      <c r="O295" s="62" t="str">
        <f t="shared" si="103"/>
        <v/>
      </c>
      <c r="T295" s="76">
        <v>11</v>
      </c>
      <c r="U295" s="65">
        <v>39.001369999999994</v>
      </c>
      <c r="V295" s="77" t="s">
        <v>62</v>
      </c>
      <c r="W295" s="78">
        <v>-3.2342851021098129E-2</v>
      </c>
      <c r="X295" s="78">
        <v>-3.9223693368550229E-2</v>
      </c>
      <c r="Y295" s="78">
        <v>-3.9235375888584001E-2</v>
      </c>
      <c r="Z295" s="79">
        <v>-4.9202258598033302E-2</v>
      </c>
      <c r="AA295" s="27"/>
      <c r="AB295" s="27"/>
      <c r="AC295" s="80" t="s">
        <v>62</v>
      </c>
      <c r="AD295" s="85" t="s">
        <v>62</v>
      </c>
      <c r="AE295" s="82" t="s">
        <v>62</v>
      </c>
      <c r="AF295" s="72">
        <v>-2.0642290972159867E-2</v>
      </c>
      <c r="AG295" s="72">
        <v>0.68066820199547717</v>
      </c>
      <c r="AH295" s="7">
        <v>8.2000296002118014E-3</v>
      </c>
      <c r="AI295" s="84">
        <v>-3.7512059669316165E-2</v>
      </c>
      <c r="AJ295" s="7">
        <v>8.562974641662302E-2</v>
      </c>
      <c r="BD295" s="62" t="str">
        <f t="shared" si="104"/>
        <v/>
      </c>
      <c r="BI295" s="76">
        <v>4</v>
      </c>
      <c r="BJ295" s="65">
        <v>26.300779998216072</v>
      </c>
      <c r="BK295" s="77" t="s">
        <v>62</v>
      </c>
      <c r="BL295" s="78">
        <v>0.16878258813812325</v>
      </c>
      <c r="BM295" s="78">
        <v>0.16982360999194662</v>
      </c>
      <c r="BN295" s="78">
        <v>0.15909487216355941</v>
      </c>
      <c r="BO295" s="79">
        <v>0.15639625882884237</v>
      </c>
      <c r="BP295" s="27"/>
      <c r="BQ295" s="27"/>
      <c r="BR295" s="80" t="s">
        <v>62</v>
      </c>
      <c r="BS295" s="85" t="s">
        <v>62</v>
      </c>
      <c r="BT295" s="82" t="s">
        <v>62</v>
      </c>
      <c r="BU295" s="72" t="s">
        <v>62</v>
      </c>
      <c r="BV295" s="72">
        <v>0.62994461013953995</v>
      </c>
      <c r="BW295" s="7">
        <v>8.7809115398197121E-3</v>
      </c>
      <c r="BX295" s="84">
        <v>0.10150201034460912</v>
      </c>
      <c r="BY295" s="7">
        <v>0.10247473204239782</v>
      </c>
    </row>
    <row r="296" spans="14:77" x14ac:dyDescent="0.4">
      <c r="O296" s="62" t="str">
        <f t="shared" si="103"/>
        <v/>
      </c>
      <c r="T296" s="76">
        <v>9</v>
      </c>
      <c r="U296" s="65">
        <v>39.101840000000003</v>
      </c>
      <c r="V296" s="77" t="s">
        <v>62</v>
      </c>
      <c r="W296" s="78">
        <v>7.5410095436779137E-2</v>
      </c>
      <c r="X296" s="78">
        <v>7.8169007353852946E-2</v>
      </c>
      <c r="Y296" s="78">
        <v>7.7918631141744299E-2</v>
      </c>
      <c r="Z296" s="79">
        <v>8.8432585796279481E-2</v>
      </c>
      <c r="AA296" s="89"/>
      <c r="AB296" s="89"/>
      <c r="AC296" s="80" t="s">
        <v>62</v>
      </c>
      <c r="AD296" s="85" t="s">
        <v>62</v>
      </c>
      <c r="AE296" s="82" t="s">
        <v>62</v>
      </c>
      <c r="AF296" s="72">
        <v>0.63328661597095037</v>
      </c>
      <c r="AG296" s="72">
        <v>0.69908356503120606</v>
      </c>
      <c r="AH296" s="7">
        <v>1.7471646008411598E-2</v>
      </c>
      <c r="AI296" s="84">
        <v>6.7421466607928332E-2</v>
      </c>
      <c r="AJ296" s="7">
        <v>8.7946444717346639E-2</v>
      </c>
      <c r="BD296" s="62" t="str">
        <f t="shared" si="104"/>
        <v/>
      </c>
      <c r="BI296" s="76" t="s">
        <v>62</v>
      </c>
      <c r="BJ296" s="65" t="s">
        <v>62</v>
      </c>
      <c r="BK296" s="77" t="s">
        <v>62</v>
      </c>
      <c r="BL296" s="78" t="s">
        <v>62</v>
      </c>
      <c r="BM296" s="78" t="s">
        <v>62</v>
      </c>
      <c r="BN296" s="78" t="s">
        <v>62</v>
      </c>
      <c r="BO296" s="79" t="s">
        <v>62</v>
      </c>
      <c r="BP296" s="89"/>
      <c r="BQ296" s="89"/>
      <c r="BR296" s="80" t="s">
        <v>62</v>
      </c>
      <c r="BS296" s="85" t="s">
        <v>62</v>
      </c>
      <c r="BT296" s="82" t="s">
        <v>62</v>
      </c>
      <c r="BU296" s="72" t="s">
        <v>62</v>
      </c>
      <c r="BV296" s="72" t="s">
        <v>62</v>
      </c>
      <c r="BW296" s="7" t="s">
        <v>62</v>
      </c>
      <c r="BX296" s="84" t="s">
        <v>62</v>
      </c>
      <c r="BY296" s="7" t="s">
        <v>62</v>
      </c>
    </row>
    <row r="297" spans="14:77" x14ac:dyDescent="0.4">
      <c r="O297" s="62" t="str">
        <f t="shared" si="103"/>
        <v/>
      </c>
      <c r="T297" s="76">
        <v>1</v>
      </c>
      <c r="U297" s="65">
        <v>69.802742998597012</v>
      </c>
      <c r="V297" s="77" t="s">
        <v>62</v>
      </c>
      <c r="W297" s="78">
        <v>6.9995437476013476E-3</v>
      </c>
      <c r="X297" s="78">
        <v>6.4348183793646666E-3</v>
      </c>
      <c r="Y297" s="78">
        <v>6.5434690642412119E-3</v>
      </c>
      <c r="Z297" s="79">
        <v>3.3486659420232535E-3</v>
      </c>
      <c r="AA297" s="89"/>
      <c r="AB297" s="89"/>
      <c r="AC297" s="80" t="s">
        <v>62</v>
      </c>
      <c r="AD297" s="85" t="s">
        <v>62</v>
      </c>
      <c r="AE297" s="82" t="s">
        <v>62</v>
      </c>
      <c r="AF297" s="72">
        <v>0.36334387604037155</v>
      </c>
      <c r="AG297" s="72">
        <v>0.3686224740542936</v>
      </c>
      <c r="AH297" s="7">
        <v>7.41941628563768E-3</v>
      </c>
      <c r="AI297" s="84">
        <v>2.5530404540169659E-3</v>
      </c>
      <c r="AJ297" s="7">
        <v>4.6373620633665361E-2</v>
      </c>
      <c r="BD297" s="62" t="str">
        <f t="shared" si="104"/>
        <v/>
      </c>
      <c r="BI297" s="76" t="s">
        <v>62</v>
      </c>
      <c r="BJ297" s="65" t="s">
        <v>62</v>
      </c>
      <c r="BK297" s="77" t="s">
        <v>62</v>
      </c>
      <c r="BL297" s="78" t="s">
        <v>62</v>
      </c>
      <c r="BM297" s="78" t="s">
        <v>62</v>
      </c>
      <c r="BN297" s="78" t="s">
        <v>62</v>
      </c>
      <c r="BO297" s="79" t="s">
        <v>62</v>
      </c>
      <c r="BP297" s="89"/>
      <c r="BQ297" s="89"/>
      <c r="BR297" s="80" t="s">
        <v>62</v>
      </c>
      <c r="BS297" s="85" t="s">
        <v>62</v>
      </c>
      <c r="BT297" s="82" t="s">
        <v>62</v>
      </c>
      <c r="BU297" s="72" t="s">
        <v>62</v>
      </c>
      <c r="BV297" s="72" t="s">
        <v>62</v>
      </c>
      <c r="BW297" s="7" t="s">
        <v>62</v>
      </c>
      <c r="BX297" s="84" t="s">
        <v>62</v>
      </c>
      <c r="BY297" s="7" t="s">
        <v>62</v>
      </c>
    </row>
    <row r="298" spans="14:77" x14ac:dyDescent="0.4">
      <c r="O298" s="62" t="e">
        <f t="shared" si="103"/>
        <v>#VALUE!</v>
      </c>
      <c r="T298" s="76">
        <v>4</v>
      </c>
      <c r="U298" s="65">
        <v>94.903693992456311</v>
      </c>
      <c r="V298" s="77" t="s">
        <v>62</v>
      </c>
      <c r="W298" s="78">
        <v>0</v>
      </c>
      <c r="X298" s="78">
        <v>0</v>
      </c>
      <c r="Y298" s="78">
        <v>0</v>
      </c>
      <c r="Z298" s="79">
        <v>0</v>
      </c>
      <c r="AA298" s="27"/>
      <c r="AB298" s="27"/>
      <c r="AC298" s="80" t="s">
        <v>62</v>
      </c>
      <c r="AD298" s="85" t="s">
        <v>62</v>
      </c>
      <c r="AE298" s="82" t="s">
        <v>62</v>
      </c>
      <c r="AF298" s="72" t="s">
        <v>62</v>
      </c>
      <c r="AG298" s="72" t="s">
        <v>62</v>
      </c>
      <c r="AH298" s="7" t="s">
        <v>62</v>
      </c>
      <c r="AI298" s="84" t="s">
        <v>62</v>
      </c>
      <c r="AJ298" s="7" t="s">
        <v>62</v>
      </c>
      <c r="BD298" s="62" t="str">
        <f t="shared" si="104"/>
        <v/>
      </c>
      <c r="BI298" s="76" t="s">
        <v>62</v>
      </c>
      <c r="BJ298" s="65" t="s">
        <v>62</v>
      </c>
      <c r="BK298" s="77" t="s">
        <v>62</v>
      </c>
      <c r="BL298" s="78" t="s">
        <v>62</v>
      </c>
      <c r="BM298" s="78" t="s">
        <v>62</v>
      </c>
      <c r="BN298" s="78" t="s">
        <v>62</v>
      </c>
      <c r="BO298" s="79" t="s">
        <v>62</v>
      </c>
      <c r="BP298" s="27"/>
      <c r="BQ298" s="27"/>
      <c r="BR298" s="80" t="s">
        <v>62</v>
      </c>
      <c r="BS298" s="85" t="s">
        <v>62</v>
      </c>
      <c r="BT298" s="82" t="s">
        <v>62</v>
      </c>
      <c r="BU298" s="72" t="s">
        <v>62</v>
      </c>
      <c r="BV298" s="72" t="s">
        <v>62</v>
      </c>
      <c r="BW298" s="7" t="s">
        <v>62</v>
      </c>
      <c r="BX298" s="84" t="s">
        <v>62</v>
      </c>
      <c r="BY298" s="7" t="s">
        <v>62</v>
      </c>
    </row>
    <row r="299" spans="14:77" ht="19.5" thickBot="1" x14ac:dyDescent="0.45">
      <c r="O299" s="62" t="str">
        <f t="shared" si="103"/>
        <v/>
      </c>
      <c r="T299" s="76" t="s">
        <v>62</v>
      </c>
      <c r="U299" s="90" t="s">
        <v>62</v>
      </c>
      <c r="V299" s="91" t="s">
        <v>62</v>
      </c>
      <c r="W299" s="92" t="s">
        <v>62</v>
      </c>
      <c r="X299" s="92" t="s">
        <v>62</v>
      </c>
      <c r="Y299" s="92" t="s">
        <v>62</v>
      </c>
      <c r="Z299" s="93" t="s">
        <v>62</v>
      </c>
      <c r="AA299" s="27"/>
      <c r="AB299" s="27"/>
      <c r="AC299" s="94" t="s">
        <v>62</v>
      </c>
      <c r="AD299" s="95" t="s">
        <v>62</v>
      </c>
      <c r="AE299" s="96" t="s">
        <v>62</v>
      </c>
      <c r="AF299" s="72"/>
      <c r="AG299" s="72"/>
      <c r="AH299" s="27"/>
      <c r="AI299" s="98"/>
      <c r="AJ299" s="27"/>
      <c r="BD299" s="62" t="str">
        <f t="shared" si="104"/>
        <v/>
      </c>
      <c r="BI299" s="76" t="s">
        <v>62</v>
      </c>
      <c r="BJ299" s="90" t="s">
        <v>62</v>
      </c>
      <c r="BK299" s="91" t="s">
        <v>62</v>
      </c>
      <c r="BL299" s="92" t="s">
        <v>62</v>
      </c>
      <c r="BM299" s="92" t="s">
        <v>62</v>
      </c>
      <c r="BN299" s="92" t="s">
        <v>62</v>
      </c>
      <c r="BO299" s="93" t="s">
        <v>62</v>
      </c>
      <c r="BP299" s="27"/>
      <c r="BQ299" s="27"/>
      <c r="BR299" s="94" t="s">
        <v>62</v>
      </c>
      <c r="BS299" s="95" t="s">
        <v>62</v>
      </c>
      <c r="BT299" s="96" t="s">
        <v>62</v>
      </c>
      <c r="BU299" s="72"/>
      <c r="BV299" s="72"/>
      <c r="BW299" s="27"/>
      <c r="BX299" s="98"/>
      <c r="BY299" s="27"/>
    </row>
    <row r="300" spans="14:77" ht="19.5" thickBot="1" x14ac:dyDescent="0.45"/>
    <row r="301" spans="14:77" ht="19.5" thickBot="1" x14ac:dyDescent="0.45">
      <c r="T301" s="56" t="s">
        <v>62</v>
      </c>
      <c r="U301" s="57" t="s">
        <v>62</v>
      </c>
      <c r="V301" s="58" t="s">
        <v>541</v>
      </c>
      <c r="W301" s="59" t="s">
        <v>542</v>
      </c>
      <c r="X301" s="59" t="s">
        <v>543</v>
      </c>
      <c r="Y301" s="59" t="s">
        <v>544</v>
      </c>
      <c r="Z301" s="60" t="s">
        <v>545</v>
      </c>
      <c r="AA301" s="27"/>
      <c r="AB301" s="27"/>
      <c r="AC301" s="27"/>
      <c r="AD301" s="27"/>
      <c r="AE301" s="27"/>
      <c r="AF301" s="27" t="s">
        <v>468</v>
      </c>
      <c r="AG301" s="27"/>
      <c r="AH301" t="s">
        <v>460</v>
      </c>
      <c r="AI301" s="27"/>
      <c r="BI301" s="56" t="s">
        <v>62</v>
      </c>
      <c r="BJ301" s="57" t="s">
        <v>62</v>
      </c>
      <c r="BK301" s="58" t="s">
        <v>541</v>
      </c>
      <c r="BL301" s="59" t="s">
        <v>542</v>
      </c>
      <c r="BM301" s="59" t="s">
        <v>543</v>
      </c>
      <c r="BN301" s="59" t="s">
        <v>544</v>
      </c>
      <c r="BO301" s="60" t="s">
        <v>545</v>
      </c>
      <c r="BP301" s="27"/>
      <c r="BQ301" s="27"/>
      <c r="BR301" s="27"/>
      <c r="BS301" s="27"/>
      <c r="BT301" s="27"/>
      <c r="BU301" s="27" t="s">
        <v>325</v>
      </c>
      <c r="BV301" s="27"/>
      <c r="BW301" t="s">
        <v>461</v>
      </c>
      <c r="BX301" s="27"/>
      <c r="BY301" s="27"/>
    </row>
    <row r="302" spans="14:77" ht="19.5" thickBot="1" x14ac:dyDescent="0.45">
      <c r="N302" t="str">
        <f>+IF(ABS(W302)+ABS(X302)+ABS(Y302)+ABS(Z302)&gt;219%,"F","")</f>
        <v/>
      </c>
      <c r="O302" s="62" t="str">
        <f>+IF(W302="","",IF(AND(MAX(W302:Z302)&gt;49%,AF302&gt;84%,AG302&gt;84%,AI302&gt;19%,AJ302&gt;12%,AF302&lt;&gt;""),"F",IF(AND(U302&gt;9.9,MAX(W302:Z302)&gt;25.9%,AG302&gt;99%,AJ302&gt;14%,AF302&lt;&gt;""),"F",IF(AND(V302&gt;34%,AC302&gt;39%,V302&lt;&gt;"",AC302&lt;&gt;"",AF302&lt;&gt;""),"F",IF(AND(U302&gt;4.9,V302&gt;29%,AJ302&lt;7%,AF302&lt;&gt;"",V302&lt;&gt;""),"F",IF(AND(U302&gt;9.9,AJ302&gt;14.9%,SUM(AJ302-(1/U302))&lt;6%,AI302&lt;6%,AI302&gt;1%,AJ302&gt;14.9%),"F",IF(AND(U302&gt;9.9,MAX(W302:Z302)&gt;34.9%,AI302&gt;19%,AH302&gt;14.9%),"F",IF(AND(U302&gt;19.9,AG302&gt;99%,AI302&lt;0,AJ302&gt;15%,MAX(W302:Z302)&gt;4.9%,AF302&lt;&gt;""),"F",IF(AND(U302&gt;2.9,U302&lt;10,W302&gt;11.9%,AI302&gt;14.9%),"F",IF(AND(U302&lt;19.9,U302&gt;3,Z302&gt;26.9%,AC302&gt;11.9%,AC302&lt;&gt;""),"F",IF(AND(AC302&gt;11.9%,U302&gt;3,AJ302&gt;14.9%,AC302&lt;&gt;""),"F",IF(AND(AJ302&lt;10%,AI302&gt;22.9%,U302&gt;3,AC302&lt;&gt;""),"F",IF(AND(AC302&gt;44%,U302&gt;3,AC302&lt;&gt;""),"F","")))))))))))))</f>
        <v/>
      </c>
      <c r="T302" s="76">
        <v>9</v>
      </c>
      <c r="U302" s="65">
        <v>1.20031</v>
      </c>
      <c r="V302" s="66">
        <v>0.55999999999999994</v>
      </c>
      <c r="W302" s="67">
        <v>6.8924439293597331E-2</v>
      </c>
      <c r="X302" s="67">
        <v>7.6944812585783798E-2</v>
      </c>
      <c r="Y302" s="67">
        <v>0.10022045652177218</v>
      </c>
      <c r="Z302" s="68">
        <v>0.10842085654822438</v>
      </c>
      <c r="AA302" s="104">
        <v>0.10842085654822438</v>
      </c>
      <c r="AB302" s="69" t="s">
        <v>62</v>
      </c>
      <c r="AC302" s="70" t="s">
        <v>62</v>
      </c>
      <c r="AD302" s="27"/>
      <c r="AE302" s="71">
        <v>9</v>
      </c>
      <c r="AF302" s="72">
        <v>0.64511693050313967</v>
      </c>
      <c r="AG302" s="72">
        <v>0.10938400170977736</v>
      </c>
      <c r="AH302" s="7" t="s">
        <v>62</v>
      </c>
      <c r="AI302" s="74">
        <v>0.13011328552454438</v>
      </c>
      <c r="BC302" t="str">
        <f>+IF(ABS(BL302)+ABS(BM302)+ABS(BN302)+ABS(BO302)&gt;219%,"F","")</f>
        <v/>
      </c>
      <c r="BD302" s="62" t="str">
        <f>+IF(BL302="","",IF(AND(MAX(BL302:BO302)&gt;49%,BU302&gt;84%,BV302&gt;84%,BX302&gt;19%,BY302&gt;12%,BU302&lt;&gt;""),"F",IF(AND(BJ302&gt;9.9,MAX(BL302:BO302)&gt;34.9%,BV302&gt;99%,BY302&gt;16.9%,BU302&lt;&gt;""),"F",IF(AND(BK302&gt;34%,BR302&gt;39%,BK302&lt;&gt;"",BR302&lt;&gt;"",BU302&lt;&gt;""),"F",IF(AND(BJ302&gt;4.9,BK302&gt;29%,BY302&lt;7%,BU302&lt;&gt;"",BK302&lt;&gt;""),"F",IF(AND(BJ302&gt;9.9,BY302&gt;14.9%,SUM(BY302-(1/BJ302))&lt;6%,BX302&lt;6%,BX302&gt;1%,BY302&gt;14.9%),"F",IF(AND(BJ302&gt;9.9,MAX(BL302:BO302)&gt;34.9%,BX302&gt;19%,BW302&gt;14.9%),"F",IF(AND(BJ302&gt;9.9,BV302&gt;99%,BX302&lt;0,BY302&gt;15%,MAX(BL302:BO302)&gt;4.9%,BU302&lt;&gt;""),"F",IF(AND(BJ302&gt;2.9,BJ302&lt;10,BL302&gt;39.9%,BX302&gt;27.9%),"F",IF(AND(BJ302&lt;19.9,BJ302&gt;3.9,BO302&gt;34.9%,BR302&gt;22.9%,BR302&lt;&gt;""),"F",IF(AND(BR302&gt;11.9%,BJ302&gt;3,BY302&gt;14.9%,BR302&lt;&gt;""),"F",IF(AND(BY302&lt;10%,BX302&gt;22.9%,BJ302&gt;3,BR302&lt;&gt;""),"F",IF(AND(BR302&gt;44%,BJ302&gt;3,BR302&lt;&gt;""),"F","")))))))))))))</f>
        <v>F</v>
      </c>
      <c r="BI302" s="76">
        <v>8</v>
      </c>
      <c r="BJ302" s="65">
        <v>2.1003500000000002</v>
      </c>
      <c r="BK302" s="66">
        <v>0.37999999999999978</v>
      </c>
      <c r="BL302" s="67">
        <v>0.16362224211441204</v>
      </c>
      <c r="BM302" s="67">
        <v>0.78137828103057705</v>
      </c>
      <c r="BN302" s="67">
        <v>0.17959575665248506</v>
      </c>
      <c r="BO302" s="68">
        <v>0.19410643744065298</v>
      </c>
      <c r="BP302" s="104">
        <v>0.78137828103057705</v>
      </c>
      <c r="BQ302" s="69" t="s">
        <v>62</v>
      </c>
      <c r="BR302" s="70">
        <v>0.61775603891616504</v>
      </c>
      <c r="BS302" s="27"/>
      <c r="BT302" s="71" t="s">
        <v>62</v>
      </c>
      <c r="BU302" s="72">
        <v>0.59431854856555377</v>
      </c>
      <c r="BV302" s="72">
        <v>0.6043232056571789</v>
      </c>
      <c r="BW302" s="7" t="s">
        <v>62</v>
      </c>
      <c r="BX302" s="74">
        <v>0.15311539238733241</v>
      </c>
      <c r="BY302" s="7">
        <v>0.10313547859772262</v>
      </c>
    </row>
    <row r="303" spans="14:77" x14ac:dyDescent="0.4">
      <c r="N303" t="str">
        <f>+IF(ABS(W303)+ABS(X303)+ABS(Y303)+ABS(Z303)&gt;219%,"F","")</f>
        <v>F</v>
      </c>
      <c r="O303" s="62" t="str">
        <f t="shared" ref="O303:O314" si="105">+IF(W303="","",IF(AND(MAX(W303:Z303)&gt;49%,AF303&gt;84%,AG303&gt;84%,AI303&gt;19%,AJ303&gt;12%,AF303&lt;&gt;""),"F",IF(AND(U303&gt;9.9,MAX(W303:Z303)&gt;25.9%,AG303&gt;99%,AJ303&gt;14%,AF303&lt;&gt;""),"F",IF(AND(V303&gt;34%,AC303&gt;39%,V303&lt;&gt;"",AC303&lt;&gt;"",AF303&lt;&gt;""),"F",IF(AND(U303&gt;4.9,V303&gt;29%,AJ303&lt;7%,AF303&lt;&gt;"",V303&lt;&gt;""),"F",IF(AND(U303&gt;9.9,AJ303&gt;14.9%,SUM(AJ303-(1/U303))&lt;6%,AI303&lt;6%,AI303&gt;1%,AJ303&gt;14.9%),"F",IF(AND(U303&gt;9.9,MAX(W303:Z303)&gt;34.9%,AI303&gt;19%,AH303&gt;14.9%),"F",IF(AND(U303&gt;19.9,AG303&gt;99%,AI303&lt;0,AJ303&gt;15%,MAX(W303:Z303)&gt;4.9%,AF303&lt;&gt;""),"F",IF(AND(U303&gt;2.9,U303&lt;10,W303&gt;11.9%,AI303&gt;14.9%),"F",IF(AND(U303&lt;19.9,U303&gt;3,Z303&gt;26.9%,AC303&gt;11.9%,AC303&lt;&gt;""),"F",IF(AND(AC303&gt;11.9%,U303&gt;3,AJ303&gt;14.9%,AC303&lt;&gt;""),"F",IF(AND(AJ303&lt;10%,AI303&gt;22.9%,U303&gt;3,AC303&lt;&gt;""),"F",IF(AND(AC303&gt;44%,U303&gt;3,AC303&lt;&gt;""),"F","")))))))))))))</f>
        <v>F</v>
      </c>
      <c r="T303" s="76">
        <v>2</v>
      </c>
      <c r="U303" s="65">
        <v>4.8001639997920034</v>
      </c>
      <c r="V303" s="77" t="s">
        <v>62</v>
      </c>
      <c r="W303" s="78">
        <v>0.83928244224439996</v>
      </c>
      <c r="X303" s="78">
        <v>0.85283334380115561</v>
      </c>
      <c r="Y303" s="78">
        <v>0.80828873090283782</v>
      </c>
      <c r="Z303" s="79">
        <v>0.77815312135784531</v>
      </c>
      <c r="AA303" s="27"/>
      <c r="AB303" s="27"/>
      <c r="AC303" s="80">
        <v>7.4680222443310296E-2</v>
      </c>
      <c r="AD303" s="81" t="s">
        <v>560</v>
      </c>
      <c r="AE303" s="82" t="s">
        <v>62</v>
      </c>
      <c r="AF303" s="72">
        <v>0.98520801677752179</v>
      </c>
      <c r="AG303" s="72">
        <v>0.87224593211379475</v>
      </c>
      <c r="AH303" s="7">
        <v>0.2063035128083249</v>
      </c>
      <c r="AI303" s="84">
        <v>0.93384301217003163</v>
      </c>
      <c r="BC303" t="str">
        <f>+IF(ABS(BL303)+ABS(BM303)+ABS(BN303)+ABS(BO303)&gt;219%,"F","")</f>
        <v>F</v>
      </c>
      <c r="BD303" s="62" t="str">
        <f>+IF(BL303="","",IF(AND(MAX(BL303:BO303)&gt;49%,BU303&gt;84%,BV303&gt;84%,BX303&gt;19%,BY303&gt;12%,BU303&lt;&gt;""),"F",IF(AND(BJ303&gt;9.9,MAX(BL303:BO303)&gt;34.9%,BV303&gt;99%,BY303&gt;16.9%,BU303&lt;&gt;""),"F",IF(AND(BK303&gt;34%,BR303&gt;39%,BK303&lt;&gt;"",BR303&lt;&gt;"",BU303&lt;&gt;""),"F",IF(AND(BJ303&gt;4.9,BK303&gt;29%,BY303&lt;7%,BU303&lt;&gt;"",BK303&lt;&gt;""),"F",IF(AND(BJ303&gt;9.9,BY303&gt;14.9%,SUM(BY303-(1/BJ303))&lt;6%,BX303&lt;6%,BX303&gt;1%,BY303&gt;14.9%),"F",IF(AND(BJ303&gt;9.9,MAX(BL303:BO303)&gt;34.9%,BX303&gt;19%,BW303&gt;14.9%),"F",IF(AND(BJ303&gt;9.9,BV303&gt;99%,BX303&lt;0,BY303&gt;15%,MAX(BL303:BO303)&gt;4.9%,BU303&lt;&gt;""),"F",IF(AND(BJ303&gt;2.9,BJ303&lt;10,BL303&gt;39.9%,BX303&gt;27.9%),"F",IF(AND(BJ303&lt;19.9,BJ303&gt;3.9,BO303&gt;34.9%,BR303&gt;22.9%,BR303&lt;&gt;""),"F",IF(AND(BR303&gt;11.9%,BJ303&gt;3,BY303&gt;14.9%,BR303&lt;&gt;""),"F",IF(AND(BY303&lt;10%,BX303&gt;22.9%,BJ303&gt;3,BR303&lt;&gt;""),"F",IF(AND(BR303&gt;44%,BJ303&gt;3,BR303&lt;&gt;""),"F","")))))))))))))</f>
        <v>F</v>
      </c>
      <c r="BI303" s="76">
        <v>3</v>
      </c>
      <c r="BJ303" s="65">
        <v>3.6000329991450255</v>
      </c>
      <c r="BK303" s="77">
        <v>7.9999999999999724E-2</v>
      </c>
      <c r="BL303" s="78">
        <v>0.62146432832471066</v>
      </c>
      <c r="BM303" s="78">
        <v>0.5167847559899903</v>
      </c>
      <c r="BN303" s="78">
        <v>0.57506189160243082</v>
      </c>
      <c r="BO303" s="79">
        <v>0.55742010815865894</v>
      </c>
      <c r="BP303" s="27"/>
      <c r="BQ303" s="27"/>
      <c r="BR303" s="80">
        <v>0.10467957233472036</v>
      </c>
      <c r="BS303" s="81" t="s">
        <v>62</v>
      </c>
      <c r="BT303" s="82" t="s">
        <v>62</v>
      </c>
      <c r="BU303" s="72">
        <v>0.82190233956769587</v>
      </c>
      <c r="BV303" s="72">
        <v>0.65151180233586181</v>
      </c>
      <c r="BW303" s="7">
        <v>3.7241680328721383E-2</v>
      </c>
      <c r="BX303" s="84">
        <v>0.43970514172873598</v>
      </c>
      <c r="BY303" s="7">
        <v>0.1111888157147681</v>
      </c>
    </row>
    <row r="304" spans="14:77" x14ac:dyDescent="0.4">
      <c r="N304" t="str">
        <f>+IF(ABS(W304)+ABS(X304)+ABS(Y304)+ABS(Z304)&gt;219%,"F","")</f>
        <v/>
      </c>
      <c r="O304" s="62" t="str">
        <f t="shared" si="105"/>
        <v/>
      </c>
      <c r="T304" s="76">
        <v>5</v>
      </c>
      <c r="U304" s="65">
        <v>13.80017199821509</v>
      </c>
      <c r="V304" s="77" t="s">
        <v>62</v>
      </c>
      <c r="W304" s="78">
        <v>1.6389281926724512E-2</v>
      </c>
      <c r="X304" s="78">
        <v>1.7313679488337883E-2</v>
      </c>
      <c r="Y304" s="78">
        <v>2.9287473002971968E-2</v>
      </c>
      <c r="Z304" s="79">
        <v>3.5361196762147926E-2</v>
      </c>
      <c r="AA304" s="27"/>
      <c r="AB304" s="27"/>
      <c r="AC304" s="80" t="s">
        <v>62</v>
      </c>
      <c r="AD304" s="85" t="s">
        <v>62</v>
      </c>
      <c r="AE304" s="82" t="s">
        <v>62</v>
      </c>
      <c r="AF304" s="72">
        <v>0.257628342830032</v>
      </c>
      <c r="AG304" s="72">
        <v>0.66289297529650848</v>
      </c>
      <c r="AH304" s="7">
        <v>7.9419286634962935E-2</v>
      </c>
      <c r="AI304" s="84">
        <v>4.2436129332334607E-2</v>
      </c>
      <c r="BC304" t="str">
        <f>+IF(ABS(BL304)+ABS(BM304)+ABS(BN304)+ABS(BO304)&gt;219%,"F","")</f>
        <v/>
      </c>
      <c r="BD304" s="62" t="str">
        <f t="shared" ref="BD304:BD314" si="106">+IF(BL304="","",IF(AND(MAX(BL304:BO304)&gt;49%,BU304&gt;84%,BV304&gt;84%,BX304&gt;19%,BY304&gt;12%,BU304&lt;&gt;""),"F",IF(AND(BJ304&gt;9.9,MAX(BL304:BO304)&gt;34.9%,BV304&gt;99%,BY304&gt;16.9%,BU304&lt;&gt;""),"F",IF(AND(BK304&gt;34%,BR304&gt;39%,BK304&lt;&gt;"",BR304&lt;&gt;"",BU304&lt;&gt;""),"F",IF(AND(BJ304&gt;4.9,BK304&gt;29%,BY304&lt;7%,BU304&lt;&gt;"",BK304&lt;&gt;""),"F",IF(AND(BJ304&gt;9.9,BY304&gt;14.9%,SUM(BY304-(1/BJ304))&lt;6%,BX304&lt;6%,BX304&gt;1%,BY304&gt;14.9%),"F",IF(AND(BJ304&gt;9.9,MAX(BL304:BO304)&gt;34.9%,BX304&gt;19%,BW304&gt;14.9%),"F",IF(AND(BJ304&gt;9.9,BV304&gt;99%,BX304&lt;0,BY304&gt;15%,MAX(BL304:BO304)&gt;4.9%,BU304&lt;&gt;""),"F",IF(AND(BJ304&gt;2.9,BJ304&lt;10,BL304&gt;39.9%,BX304&gt;27.9%),"F",IF(AND(BJ304&lt;19.9,BJ304&gt;3.9,BO304&gt;34.9%,BR304&gt;22.9%,BR304&lt;&gt;""),"F",IF(AND(BR304&gt;11.9%,BJ304&gt;3,BY304&gt;14.9%,BR304&lt;&gt;""),"F",IF(AND(BY304&lt;10%,BX304&gt;22.9%,BJ304&gt;3,BR304&lt;&gt;""),"F",IF(AND(BR304&gt;44%,BJ304&gt;3,BR304&lt;&gt;""),"F","")))))))))))))</f>
        <v/>
      </c>
      <c r="BI304" s="76">
        <v>1</v>
      </c>
      <c r="BJ304" s="65">
        <v>5.6003299998270011</v>
      </c>
      <c r="BK304" s="77" t="s">
        <v>62</v>
      </c>
      <c r="BL304" s="78">
        <v>-0.11673340828688115</v>
      </c>
      <c r="BM304" s="78">
        <v>-0.63603543757082792</v>
      </c>
      <c r="BN304" s="78">
        <v>-6.9788205832501518E-2</v>
      </c>
      <c r="BO304" s="79">
        <v>-0.15499789195684743</v>
      </c>
      <c r="BP304" s="27"/>
      <c r="BQ304" s="27"/>
      <c r="BR304" s="80" t="s">
        <v>62</v>
      </c>
      <c r="BS304" s="85" t="s">
        <v>62</v>
      </c>
      <c r="BT304" s="82" t="s">
        <v>62</v>
      </c>
      <c r="BU304" s="72">
        <v>-4.2131124878488233E-2</v>
      </c>
      <c r="BV304" s="72">
        <v>0.19349485820553539</v>
      </c>
      <c r="BW304" s="7">
        <v>3.1152086604602607E-2</v>
      </c>
      <c r="BX304" s="84">
        <v>-0.12226571853619309</v>
      </c>
      <c r="BY304" s="7">
        <v>3.3022370513680281E-2</v>
      </c>
    </row>
    <row r="305" spans="14:77" x14ac:dyDescent="0.4">
      <c r="O305" s="62" t="str">
        <f t="shared" si="105"/>
        <v/>
      </c>
      <c r="T305" s="76">
        <v>1</v>
      </c>
      <c r="U305" s="65">
        <v>18.500713999787003</v>
      </c>
      <c r="V305" s="77" t="s">
        <v>62</v>
      </c>
      <c r="W305" s="78">
        <v>2.9715647683131136E-2</v>
      </c>
      <c r="X305" s="78">
        <v>3.1367989426481203E-2</v>
      </c>
      <c r="Y305" s="78">
        <v>3.8212342387866124E-2</v>
      </c>
      <c r="Z305" s="79">
        <v>3.2262124848108149E-2</v>
      </c>
      <c r="AA305" s="27"/>
      <c r="AB305" s="27"/>
      <c r="AC305" s="80" t="s">
        <v>62</v>
      </c>
      <c r="AD305" s="85" t="s">
        <v>62</v>
      </c>
      <c r="AE305" s="82" t="s">
        <v>62</v>
      </c>
      <c r="AF305" s="72">
        <v>0.35396418410476249</v>
      </c>
      <c r="AG305" s="72">
        <v>0.64685406436599568</v>
      </c>
      <c r="AH305" s="7">
        <v>5.2932543545076469E-2</v>
      </c>
      <c r="AI305" s="84">
        <v>3.871700700061606E-2</v>
      </c>
      <c r="BD305" s="62" t="str">
        <f t="shared" si="106"/>
        <v/>
      </c>
      <c r="BI305" s="76">
        <v>9</v>
      </c>
      <c r="BJ305" s="65">
        <v>7.8005800000000001</v>
      </c>
      <c r="BK305" s="77" t="s">
        <v>62</v>
      </c>
      <c r="BL305" s="78">
        <v>4.0372061806966474E-2</v>
      </c>
      <c r="BM305" s="78">
        <v>7.4687316829513226E-2</v>
      </c>
      <c r="BN305" s="78">
        <v>3.1517962065574008E-2</v>
      </c>
      <c r="BO305" s="79">
        <v>0.14838728791210151</v>
      </c>
      <c r="BP305" s="27"/>
      <c r="BQ305" s="27"/>
      <c r="BR305" s="80" t="s">
        <v>62</v>
      </c>
      <c r="BS305" s="85" t="s">
        <v>62</v>
      </c>
      <c r="BT305" s="82" t="s">
        <v>62</v>
      </c>
      <c r="BU305" s="72">
        <v>-0.31021538576053237</v>
      </c>
      <c r="BV305" s="72">
        <v>0.41287614907528897</v>
      </c>
      <c r="BW305" s="7">
        <v>8.197060751003743E-2</v>
      </c>
      <c r="BX305" s="84">
        <v>0.11705112985188926</v>
      </c>
      <c r="BY305" s="7">
        <v>7.0462591603044716E-2</v>
      </c>
    </row>
    <row r="306" spans="14:77" x14ac:dyDescent="0.4">
      <c r="O306" s="62" t="str">
        <f t="shared" si="105"/>
        <v/>
      </c>
      <c r="T306" s="76">
        <v>6</v>
      </c>
      <c r="U306" s="65">
        <v>25.700270996172225</v>
      </c>
      <c r="V306" s="77" t="s">
        <v>62</v>
      </c>
      <c r="W306" s="78">
        <v>1.9510342461630477E-2</v>
      </c>
      <c r="X306" s="78">
        <v>2.2568043188404267E-2</v>
      </c>
      <c r="Y306" s="78">
        <v>2.8471589574108766E-2</v>
      </c>
      <c r="Z306" s="79">
        <v>3.2797663082640607E-2</v>
      </c>
      <c r="AA306" s="27"/>
      <c r="AB306" s="27"/>
      <c r="AC306" s="80" t="s">
        <v>62</v>
      </c>
      <c r="AD306" s="85" t="s">
        <v>62</v>
      </c>
      <c r="AE306" s="82" t="s">
        <v>62</v>
      </c>
      <c r="AF306" s="72">
        <v>0.22708383257876696</v>
      </c>
      <c r="AG306" s="72">
        <v>0.53415089414420569</v>
      </c>
      <c r="AH306" s="7">
        <v>4.6339221318343872E-2</v>
      </c>
      <c r="AI306" s="84">
        <v>3.9359693670297916E-2</v>
      </c>
      <c r="BD306" s="62" t="str">
        <f t="shared" si="106"/>
        <v/>
      </c>
      <c r="BI306" s="76">
        <v>10</v>
      </c>
      <c r="BJ306" s="65">
        <v>12.500370999798003</v>
      </c>
      <c r="BK306" s="77" t="s">
        <v>62</v>
      </c>
      <c r="BL306" s="78">
        <v>9.9390784818540204E-2</v>
      </c>
      <c r="BM306" s="78">
        <v>9.28745207922409E-2</v>
      </c>
      <c r="BN306" s="78">
        <v>0.12348985924080964</v>
      </c>
      <c r="BO306" s="79">
        <v>8.9781067650427038E-2</v>
      </c>
      <c r="BP306" s="27"/>
      <c r="BQ306" s="27"/>
      <c r="BR306" s="80" t="s">
        <v>62</v>
      </c>
      <c r="BS306" s="85" t="s">
        <v>62</v>
      </c>
      <c r="BT306" s="82" t="s">
        <v>62</v>
      </c>
      <c r="BU306" s="72">
        <v>1.0321316437890613</v>
      </c>
      <c r="BV306" s="72">
        <v>1.1596730848672567</v>
      </c>
      <c r="BW306" s="7">
        <v>1.919951455074323E-2</v>
      </c>
      <c r="BX306" s="84">
        <v>7.0821264783924559E-2</v>
      </c>
      <c r="BY306" s="7">
        <v>0.19791303313368161</v>
      </c>
    </row>
    <row r="307" spans="14:77" x14ac:dyDescent="0.4">
      <c r="O307" s="62" t="str">
        <f t="shared" si="105"/>
        <v/>
      </c>
      <c r="T307" s="76">
        <v>10</v>
      </c>
      <c r="U307" s="65">
        <v>63.501789999508006</v>
      </c>
      <c r="V307" s="77" t="s">
        <v>62</v>
      </c>
      <c r="W307" s="78">
        <v>1.3209626135429361E-2</v>
      </c>
      <c r="X307" s="78">
        <v>1.2896493673553775E-2</v>
      </c>
      <c r="Y307" s="78">
        <v>1.4218687237908534E-2</v>
      </c>
      <c r="Z307" s="79">
        <v>1.3005037401033743E-2</v>
      </c>
      <c r="AA307" s="27"/>
      <c r="AB307" s="27"/>
      <c r="AC307" s="80" t="s">
        <v>62</v>
      </c>
      <c r="AD307" s="85" t="s">
        <v>62</v>
      </c>
      <c r="AE307" s="82" t="s">
        <v>62</v>
      </c>
      <c r="AF307" s="72">
        <v>0.99705761863110931</v>
      </c>
      <c r="AG307" s="72">
        <v>0.93525351505907384</v>
      </c>
      <c r="AH307" s="7">
        <v>8.6416260728769123E-3</v>
      </c>
      <c r="AI307" s="84">
        <v>1.5607035384980955E-2</v>
      </c>
      <c r="BD307" s="62" t="str">
        <f t="shared" si="106"/>
        <v/>
      </c>
      <c r="BI307" s="76">
        <v>7</v>
      </c>
      <c r="BJ307" s="65">
        <v>15.10061</v>
      </c>
      <c r="BK307" s="77" t="s">
        <v>62</v>
      </c>
      <c r="BL307" s="78">
        <v>0.1194740057547535</v>
      </c>
      <c r="BM307" s="78">
        <v>0.13536577136749298</v>
      </c>
      <c r="BN307" s="78">
        <v>0.12451188637812109</v>
      </c>
      <c r="BO307" s="79">
        <v>0.13324795617806415</v>
      </c>
      <c r="BP307" s="27"/>
      <c r="BQ307" s="27"/>
      <c r="BR307" s="80" t="s">
        <v>62</v>
      </c>
      <c r="BS307" s="85" t="s">
        <v>62</v>
      </c>
      <c r="BT307" s="82" t="s">
        <v>62</v>
      </c>
      <c r="BU307" s="72">
        <v>0.47978469356751141</v>
      </c>
      <c r="BV307" s="72">
        <v>0.42776993127517859</v>
      </c>
      <c r="BW307" s="7">
        <v>3.7569247026959601E-2</v>
      </c>
      <c r="BX307" s="84">
        <v>0.10510889470758673</v>
      </c>
      <c r="BY307" s="7">
        <v>7.3004405885429308E-2</v>
      </c>
    </row>
    <row r="308" spans="14:77" x14ac:dyDescent="0.4">
      <c r="O308" s="62" t="str">
        <f t="shared" si="105"/>
        <v/>
      </c>
      <c r="T308" s="76">
        <v>8</v>
      </c>
      <c r="U308" s="65">
        <v>96.103360000000009</v>
      </c>
      <c r="V308" s="77" t="s">
        <v>62</v>
      </c>
      <c r="W308" s="78">
        <v>2.8786012303452894E-3</v>
      </c>
      <c r="X308" s="78">
        <v>-3.4047466299799679E-4</v>
      </c>
      <c r="Y308" s="78">
        <v>-1.5145361265145768E-2</v>
      </c>
      <c r="Z308" s="79" t="s">
        <v>62</v>
      </c>
      <c r="AA308" s="27"/>
      <c r="AB308" s="27"/>
      <c r="AC308" s="80" t="s">
        <v>62</v>
      </c>
      <c r="AD308" s="85" t="s">
        <v>62</v>
      </c>
      <c r="AE308" s="82" t="s">
        <v>62</v>
      </c>
      <c r="AF308" s="72" t="s">
        <v>62</v>
      </c>
      <c r="AG308" s="72" t="s">
        <v>62</v>
      </c>
      <c r="AH308" s="7" t="s">
        <v>62</v>
      </c>
      <c r="AI308" s="84" t="s">
        <v>62</v>
      </c>
      <c r="BD308" s="62" t="str">
        <f t="shared" si="106"/>
        <v/>
      </c>
      <c r="BI308" s="76">
        <v>6</v>
      </c>
      <c r="BJ308" s="65">
        <v>35.300736992812425</v>
      </c>
      <c r="BK308" s="77" t="s">
        <v>62</v>
      </c>
      <c r="BL308" s="78">
        <v>-5.2961553706590746E-2</v>
      </c>
      <c r="BM308" s="78">
        <v>-2.4077396902759413E-2</v>
      </c>
      <c r="BN308" s="78">
        <v>-2.1809918960277657E-2</v>
      </c>
      <c r="BO308" s="79">
        <v>-1.5796950059759972E-2</v>
      </c>
      <c r="BP308" s="27"/>
      <c r="BQ308" s="27"/>
      <c r="BR308" s="80" t="s">
        <v>62</v>
      </c>
      <c r="BS308" s="85" t="s">
        <v>62</v>
      </c>
      <c r="BT308" s="82" t="s">
        <v>62</v>
      </c>
      <c r="BU308" s="72">
        <v>-0.34873789637980529</v>
      </c>
      <c r="BV308" s="72">
        <v>0.20390812512256759</v>
      </c>
      <c r="BW308" s="7">
        <v>1.2661338604057874E-2</v>
      </c>
      <c r="BX308" s="84">
        <v>-1.2460978825922578E-2</v>
      </c>
      <c r="BY308" s="7">
        <v>3.4799527599822681E-2</v>
      </c>
    </row>
    <row r="309" spans="14:77" x14ac:dyDescent="0.4">
      <c r="O309" s="62" t="str">
        <f t="shared" si="105"/>
        <v/>
      </c>
      <c r="T309" s="76">
        <v>7</v>
      </c>
      <c r="U309" s="65">
        <v>96.103549999999998</v>
      </c>
      <c r="V309" s="77" t="s">
        <v>62</v>
      </c>
      <c r="W309" s="78">
        <v>-1.4405457814726743E-2</v>
      </c>
      <c r="X309" s="78">
        <v>-1.6807953144447652E-2</v>
      </c>
      <c r="Y309" s="78">
        <v>-3.399700532198372E-3</v>
      </c>
      <c r="Z309" s="79" t="s">
        <v>62</v>
      </c>
      <c r="AA309" s="14"/>
      <c r="AB309" s="14"/>
      <c r="AC309" s="80" t="s">
        <v>62</v>
      </c>
      <c r="AD309" s="85" t="s">
        <v>62</v>
      </c>
      <c r="AE309" s="82" t="s">
        <v>62</v>
      </c>
      <c r="AF309" s="72" t="s">
        <v>62</v>
      </c>
      <c r="AG309" s="72" t="s">
        <v>62</v>
      </c>
      <c r="AH309" s="7" t="s">
        <v>62</v>
      </c>
      <c r="AI309" s="84" t="s">
        <v>62</v>
      </c>
      <c r="BD309" s="62" t="str">
        <f t="shared" si="106"/>
        <v/>
      </c>
      <c r="BI309" s="76">
        <v>2</v>
      </c>
      <c r="BJ309" s="65">
        <v>62.801569998472026</v>
      </c>
      <c r="BK309" s="77" t="s">
        <v>62</v>
      </c>
      <c r="BL309" s="78">
        <v>4.1084040546132537E-2</v>
      </c>
      <c r="BM309" s="78">
        <v>-2.7109312721142028E-2</v>
      </c>
      <c r="BN309" s="78">
        <v>-2.3779744936296695E-2</v>
      </c>
      <c r="BO309" s="79">
        <v>-3.1650659640761469E-2</v>
      </c>
      <c r="BP309" s="14"/>
      <c r="BQ309" s="14"/>
      <c r="BR309" s="80" t="s">
        <v>62</v>
      </c>
      <c r="BS309" s="85" t="s">
        <v>62</v>
      </c>
      <c r="BT309" s="82" t="s">
        <v>62</v>
      </c>
      <c r="BU309" s="72">
        <v>0.2180906849135815</v>
      </c>
      <c r="BV309" s="72">
        <v>0.88667655808596879</v>
      </c>
      <c r="BW309" s="7">
        <v>1.4721561135966964E-2</v>
      </c>
      <c r="BX309" s="84">
        <v>-2.4966730800439318E-2</v>
      </c>
      <c r="BY309" s="7">
        <v>0.15132268680652716</v>
      </c>
    </row>
    <row r="310" spans="14:77" x14ac:dyDescent="0.4">
      <c r="O310" s="62" t="str">
        <f t="shared" si="105"/>
        <v/>
      </c>
      <c r="T310" s="76">
        <v>4</v>
      </c>
      <c r="U310" s="65">
        <v>101.0023169975361</v>
      </c>
      <c r="V310" s="77" t="s">
        <v>62</v>
      </c>
      <c r="W310" s="78">
        <v>-5.0668067787923605E-4</v>
      </c>
      <c r="X310" s="78">
        <v>3.2240656437291463E-3</v>
      </c>
      <c r="Y310" s="78">
        <v>-1.5421783012129701E-4</v>
      </c>
      <c r="Z310" s="79" t="s">
        <v>62</v>
      </c>
      <c r="AA310" s="27"/>
      <c r="AB310" s="27"/>
      <c r="AC310" s="80" t="s">
        <v>62</v>
      </c>
      <c r="AD310" s="85" t="s">
        <v>62</v>
      </c>
      <c r="AE310" s="82" t="s">
        <v>62</v>
      </c>
      <c r="AF310" s="72" t="s">
        <v>62</v>
      </c>
      <c r="AG310" s="72" t="s">
        <v>62</v>
      </c>
      <c r="AH310" s="7" t="s">
        <v>62</v>
      </c>
      <c r="AI310" s="84" t="s">
        <v>62</v>
      </c>
      <c r="BD310" s="62" t="str">
        <f t="shared" si="106"/>
        <v/>
      </c>
      <c r="BI310" s="76">
        <v>5</v>
      </c>
      <c r="BJ310" s="65">
        <v>64.60044799641517</v>
      </c>
      <c r="BK310" s="77" t="s">
        <v>62</v>
      </c>
      <c r="BL310" s="78">
        <v>8.4287498627956481E-2</v>
      </c>
      <c r="BM310" s="78">
        <v>8.6131501184915027E-2</v>
      </c>
      <c r="BN310" s="78">
        <v>8.120051378965501E-2</v>
      </c>
      <c r="BO310" s="79">
        <v>7.9502644317464052E-2</v>
      </c>
      <c r="BP310" s="27"/>
      <c r="BQ310" s="27"/>
      <c r="BR310" s="80" t="s">
        <v>62</v>
      </c>
      <c r="BS310" s="85" t="s">
        <v>62</v>
      </c>
      <c r="BT310" s="82" t="s">
        <v>62</v>
      </c>
      <c r="BU310" s="72">
        <v>0.9311642778444108</v>
      </c>
      <c r="BV310" s="72">
        <v>0.73332386697997509</v>
      </c>
      <c r="BW310" s="7">
        <v>2.1120148604137193E-2</v>
      </c>
      <c r="BX310" s="84">
        <v>6.2713420229665931E-2</v>
      </c>
      <c r="BY310" s="7">
        <v>0.12515109014532341</v>
      </c>
    </row>
    <row r="311" spans="14:77" x14ac:dyDescent="0.4">
      <c r="O311" s="62" t="str">
        <f t="shared" si="105"/>
        <v/>
      </c>
      <c r="T311" s="76">
        <v>3</v>
      </c>
      <c r="U311" s="65">
        <v>112.60012399641509</v>
      </c>
      <c r="V311" s="77" t="s">
        <v>62</v>
      </c>
      <c r="W311" s="78">
        <v>2.5001757517347963E-2</v>
      </c>
      <c r="X311" s="78" t="s">
        <v>62</v>
      </c>
      <c r="Y311" s="78" t="s">
        <v>62</v>
      </c>
      <c r="Z311" s="79" t="s">
        <v>62</v>
      </c>
      <c r="AA311" s="89"/>
      <c r="AB311" s="89"/>
      <c r="AC311" s="80" t="s">
        <v>62</v>
      </c>
      <c r="AD311" s="85" t="s">
        <v>62</v>
      </c>
      <c r="AE311" s="82" t="s">
        <v>62</v>
      </c>
      <c r="AF311" s="72" t="s">
        <v>62</v>
      </c>
      <c r="AG311" s="72" t="s">
        <v>62</v>
      </c>
      <c r="AH311" s="7" t="s">
        <v>62</v>
      </c>
      <c r="AI311" s="84" t="s">
        <v>62</v>
      </c>
      <c r="BD311" s="62" t="str">
        <f t="shared" si="106"/>
        <v/>
      </c>
      <c r="BI311" s="76" t="s">
        <v>62</v>
      </c>
      <c r="BJ311" s="65">
        <v>125.60250599517619</v>
      </c>
      <c r="BK311" s="77" t="s">
        <v>62</v>
      </c>
      <c r="BL311" s="78" t="s">
        <v>62</v>
      </c>
      <c r="BM311" s="78" t="s">
        <v>62</v>
      </c>
      <c r="BN311" s="78" t="s">
        <v>62</v>
      </c>
      <c r="BO311" s="79" t="s">
        <v>62</v>
      </c>
      <c r="BP311" s="89"/>
      <c r="BQ311" s="89"/>
      <c r="BR311" s="80" t="s">
        <v>62</v>
      </c>
      <c r="BS311" s="85" t="s">
        <v>62</v>
      </c>
      <c r="BT311" s="82" t="s">
        <v>62</v>
      </c>
      <c r="BU311" s="72" t="s">
        <v>62</v>
      </c>
      <c r="BV311" s="72" t="s">
        <v>62</v>
      </c>
      <c r="BW311" s="7" t="s">
        <v>62</v>
      </c>
      <c r="BX311" s="84" t="s">
        <v>62</v>
      </c>
      <c r="BY311" s="7" t="s">
        <v>62</v>
      </c>
    </row>
    <row r="312" spans="14:77" x14ac:dyDescent="0.4">
      <c r="O312" s="62" t="str">
        <f t="shared" si="105"/>
        <v/>
      </c>
      <c r="T312" s="76" t="s">
        <v>62</v>
      </c>
      <c r="U312" s="65" t="s">
        <v>62</v>
      </c>
      <c r="V312" s="77" t="s">
        <v>62</v>
      </c>
      <c r="W312" s="78" t="s">
        <v>62</v>
      </c>
      <c r="X312" s="78" t="s">
        <v>62</v>
      </c>
      <c r="Y312" s="78" t="s">
        <v>62</v>
      </c>
      <c r="Z312" s="79" t="s">
        <v>62</v>
      </c>
      <c r="AA312" s="89"/>
      <c r="AB312" s="89"/>
      <c r="AC312" s="80" t="s">
        <v>62</v>
      </c>
      <c r="AD312" s="85" t="s">
        <v>62</v>
      </c>
      <c r="AE312" s="82" t="s">
        <v>62</v>
      </c>
      <c r="AF312" s="72" t="s">
        <v>62</v>
      </c>
      <c r="AG312" s="72" t="s">
        <v>62</v>
      </c>
      <c r="AH312" s="7" t="s">
        <v>62</v>
      </c>
      <c r="AI312" s="84" t="s">
        <v>62</v>
      </c>
      <c r="BD312" s="62" t="str">
        <f t="shared" si="106"/>
        <v/>
      </c>
      <c r="BI312" s="76" t="s">
        <v>62</v>
      </c>
      <c r="BJ312" s="65" t="s">
        <v>62</v>
      </c>
      <c r="BK312" s="77" t="s">
        <v>62</v>
      </c>
      <c r="BL312" s="78" t="s">
        <v>62</v>
      </c>
      <c r="BM312" s="78" t="s">
        <v>62</v>
      </c>
      <c r="BN312" s="78" t="s">
        <v>62</v>
      </c>
      <c r="BO312" s="79" t="s">
        <v>62</v>
      </c>
      <c r="BP312" s="89"/>
      <c r="BQ312" s="89"/>
      <c r="BR312" s="80" t="s">
        <v>62</v>
      </c>
      <c r="BS312" s="85" t="s">
        <v>62</v>
      </c>
      <c r="BT312" s="82" t="s">
        <v>62</v>
      </c>
      <c r="BU312" s="72" t="s">
        <v>62</v>
      </c>
      <c r="BV312" s="72" t="s">
        <v>62</v>
      </c>
      <c r="BW312" s="7" t="s">
        <v>62</v>
      </c>
      <c r="BX312" s="84" t="s">
        <v>62</v>
      </c>
      <c r="BY312" s="7" t="s">
        <v>62</v>
      </c>
    </row>
    <row r="313" spans="14:77" x14ac:dyDescent="0.4">
      <c r="O313" s="62" t="str">
        <f t="shared" si="105"/>
        <v/>
      </c>
      <c r="T313" s="76" t="s">
        <v>62</v>
      </c>
      <c r="U313" s="65" t="s">
        <v>62</v>
      </c>
      <c r="V313" s="77" t="s">
        <v>62</v>
      </c>
      <c r="W313" s="78" t="s">
        <v>62</v>
      </c>
      <c r="X313" s="78" t="s">
        <v>62</v>
      </c>
      <c r="Y313" s="78" t="s">
        <v>62</v>
      </c>
      <c r="Z313" s="79" t="s">
        <v>62</v>
      </c>
      <c r="AA313" s="27"/>
      <c r="AB313" s="27"/>
      <c r="AC313" s="80" t="s">
        <v>62</v>
      </c>
      <c r="AD313" s="85" t="s">
        <v>62</v>
      </c>
      <c r="AE313" s="82" t="s">
        <v>62</v>
      </c>
      <c r="AF313" s="72" t="s">
        <v>62</v>
      </c>
      <c r="AG313" s="72" t="s">
        <v>62</v>
      </c>
      <c r="AH313" s="7" t="s">
        <v>62</v>
      </c>
      <c r="AI313" s="84" t="s">
        <v>62</v>
      </c>
      <c r="BD313" s="62" t="str">
        <f t="shared" si="106"/>
        <v/>
      </c>
      <c r="BI313" s="76" t="s">
        <v>62</v>
      </c>
      <c r="BJ313" s="65" t="s">
        <v>62</v>
      </c>
      <c r="BK313" s="77" t="s">
        <v>62</v>
      </c>
      <c r="BL313" s="78" t="s">
        <v>62</v>
      </c>
      <c r="BM313" s="78" t="s">
        <v>62</v>
      </c>
      <c r="BN313" s="78" t="s">
        <v>62</v>
      </c>
      <c r="BO313" s="79" t="s">
        <v>62</v>
      </c>
      <c r="BP313" s="27"/>
      <c r="BQ313" s="27"/>
      <c r="BR313" s="80" t="s">
        <v>62</v>
      </c>
      <c r="BS313" s="85" t="s">
        <v>62</v>
      </c>
      <c r="BT313" s="82" t="s">
        <v>62</v>
      </c>
      <c r="BU313" s="72" t="s">
        <v>62</v>
      </c>
      <c r="BV313" s="72" t="s">
        <v>62</v>
      </c>
      <c r="BW313" s="7" t="s">
        <v>62</v>
      </c>
      <c r="BX313" s="84" t="s">
        <v>62</v>
      </c>
      <c r="BY313" s="7" t="s">
        <v>62</v>
      </c>
    </row>
    <row r="314" spans="14:77" ht="19.5" thickBot="1" x14ac:dyDescent="0.45">
      <c r="O314" s="62" t="str">
        <f t="shared" si="105"/>
        <v/>
      </c>
      <c r="T314" s="76" t="s">
        <v>62</v>
      </c>
      <c r="U314" s="90" t="s">
        <v>62</v>
      </c>
      <c r="V314" s="91" t="s">
        <v>62</v>
      </c>
      <c r="W314" s="78" t="s">
        <v>62</v>
      </c>
      <c r="X314" s="78" t="s">
        <v>62</v>
      </c>
      <c r="Y314" s="78" t="s">
        <v>62</v>
      </c>
      <c r="Z314" s="79" t="s">
        <v>62</v>
      </c>
      <c r="AA314" s="27"/>
      <c r="AB314" s="27"/>
      <c r="AC314" s="80" t="s">
        <v>62</v>
      </c>
      <c r="AD314" s="85" t="s">
        <v>62</v>
      </c>
      <c r="AE314" s="82" t="s">
        <v>62</v>
      </c>
      <c r="AF314" s="72"/>
      <c r="AG314" s="72"/>
      <c r="AH314" s="27"/>
      <c r="AI314" s="107"/>
      <c r="BD314" s="62" t="str">
        <f t="shared" si="106"/>
        <v/>
      </c>
      <c r="BI314" s="76" t="s">
        <v>62</v>
      </c>
      <c r="BJ314" s="90" t="s">
        <v>62</v>
      </c>
      <c r="BK314" s="91" t="s">
        <v>62</v>
      </c>
      <c r="BL314" s="78" t="s">
        <v>62</v>
      </c>
      <c r="BM314" s="78" t="s">
        <v>62</v>
      </c>
      <c r="BN314" s="78" t="s">
        <v>62</v>
      </c>
      <c r="BO314" s="79" t="s">
        <v>62</v>
      </c>
      <c r="BP314" s="27"/>
      <c r="BQ314" s="27"/>
      <c r="BR314" s="80" t="s">
        <v>62</v>
      </c>
      <c r="BS314" s="85" t="s">
        <v>62</v>
      </c>
      <c r="BT314" s="82" t="s">
        <v>62</v>
      </c>
      <c r="BU314" s="72"/>
      <c r="BV314" s="72"/>
      <c r="BW314" s="27"/>
      <c r="BX314" s="107"/>
      <c r="BY314" s="27"/>
    </row>
    <row r="315" spans="14:77" ht="19.5" thickBot="1" x14ac:dyDescent="0.45"/>
    <row r="316" spans="14:77" ht="19.5" thickBot="1" x14ac:dyDescent="0.45">
      <c r="T316" s="56" t="s">
        <v>62</v>
      </c>
      <c r="U316" s="57" t="s">
        <v>62</v>
      </c>
      <c r="V316" s="58" t="s">
        <v>541</v>
      </c>
      <c r="W316" s="59" t="s">
        <v>542</v>
      </c>
      <c r="X316" s="59" t="s">
        <v>543</v>
      </c>
      <c r="Y316" s="59" t="s">
        <v>544</v>
      </c>
      <c r="Z316" s="60" t="s">
        <v>545</v>
      </c>
      <c r="AA316" s="27"/>
      <c r="AB316" s="27"/>
      <c r="AC316" s="27"/>
      <c r="AD316" s="27"/>
      <c r="AE316" s="27"/>
      <c r="AF316" s="27" t="s">
        <v>327</v>
      </c>
      <c r="AG316" s="27"/>
      <c r="AH316" t="s">
        <v>462</v>
      </c>
      <c r="AI316" s="27"/>
      <c r="AJ316" s="27"/>
      <c r="BI316" s="56" t="s">
        <v>62</v>
      </c>
      <c r="BJ316" s="57" t="s">
        <v>62</v>
      </c>
      <c r="BK316" s="58" t="s">
        <v>541</v>
      </c>
      <c r="BL316" s="59" t="s">
        <v>542</v>
      </c>
      <c r="BM316" s="59" t="s">
        <v>543</v>
      </c>
      <c r="BN316" s="59" t="s">
        <v>544</v>
      </c>
      <c r="BO316" s="60" t="s">
        <v>545</v>
      </c>
      <c r="BP316" s="27"/>
      <c r="BQ316" s="27"/>
      <c r="BR316" s="27"/>
      <c r="BS316" s="27"/>
      <c r="BT316" s="27"/>
      <c r="BU316" s="27" t="s">
        <v>469</v>
      </c>
      <c r="BV316" s="27"/>
      <c r="BW316" s="27" t="s">
        <v>463</v>
      </c>
      <c r="BX316" s="27"/>
      <c r="BY316" s="27"/>
    </row>
    <row r="317" spans="14:77" ht="19.5" thickBot="1" x14ac:dyDescent="0.45">
      <c r="N317" t="str">
        <f>+IF(ABS(W317)+ABS(X317)+ABS(Y317)+ABS(Z317)&gt;219%,"F","")</f>
        <v/>
      </c>
      <c r="O317" s="62" t="str">
        <f t="shared" ref="O317:O329" si="107">+IF(W317="","",IF(AND(MAX(W317:Z317)&gt;49%,AF317&gt;84%,AG317&gt;84%,AI317&gt;19%,AJ317&gt;12%,AF317&lt;&gt;""),"F",IF(AND(U317&gt;9.9,MAX(W317:Z317)&gt;34.9%,AG317&gt;99%,AJ317&gt;16.9%,AF317&lt;&gt;""),"F",IF(AND(V317&gt;34%,AC317&gt;39%,V317&lt;&gt;"",AC317&lt;&gt;"",AF317&lt;&gt;""),"F",IF(AND(U317&gt;4.9,V317&gt;29%,AJ317&lt;7%,AF317&lt;&gt;"",V317&lt;&gt;""),"F",IF(AND(U317&gt;9.9,AJ317&gt;14.9%,SUM(AJ317-(1/U317))&lt;6%,AI317&lt;6%,AI317&gt;1%,AJ317&gt;14.9%),"F",IF(AND(U317&gt;9.9,MAX(W317:Z317)&gt;34.9%,AI317&gt;19%,AH317&gt;14.9%),"F",IF(AND(U317&gt;9.9,AG317&gt;99%,AI317&lt;0,AJ317&gt;15%,MAX(W317:Z317)&gt;4.9%,AF317&lt;&gt;""),"F",IF(AND(U317&gt;2.9,U317&lt;10,W317&gt;39.9%,AI317&gt;27.9%),"F",IF(AND(U317&lt;19.9,U317&gt;3.9,Z317&gt;34.9%,AC317&gt;22.9%,AC317&lt;&gt;""),"F",IF(AND(AC317&gt;11.9%,U317&gt;3,AJ317&gt;14.9%,AC317&lt;&gt;""),"F",IF(AND(AJ317&lt;10%,AI317&gt;22.9%,U317&gt;3,AC317&lt;&gt;""),"F",IF(AND(AC317&gt;44%,U317&gt;3,AC317&lt;&gt;""),"F",IF(AND(U317&gt;9.9,AC317&gt;0,AI317&gt;14%),"F",""))))))))))))))</f>
        <v/>
      </c>
      <c r="T317" s="76">
        <v>4</v>
      </c>
      <c r="U317" s="65">
        <v>1.900115999576016</v>
      </c>
      <c r="V317" s="66">
        <v>0.41999999999999982</v>
      </c>
      <c r="W317" s="67">
        <v>0.94483866302416197</v>
      </c>
      <c r="X317" s="67">
        <v>3.5642735904456976E-2</v>
      </c>
      <c r="Y317" s="67">
        <v>1.8054543319592695E-2</v>
      </c>
      <c r="Z317" s="68">
        <v>1.7351960422035021E-2</v>
      </c>
      <c r="AA317" s="104">
        <v>0.94483866302416197</v>
      </c>
      <c r="AB317" s="69" t="s">
        <v>62</v>
      </c>
      <c r="AC317" s="70" t="s">
        <v>62</v>
      </c>
      <c r="AD317" s="27"/>
      <c r="AE317" s="71" t="s">
        <v>62</v>
      </c>
      <c r="AF317" s="72">
        <v>-0.29906025770558908</v>
      </c>
      <c r="AG317" s="72">
        <v>0.26206389353484061</v>
      </c>
      <c r="AH317" s="7" t="s">
        <v>62</v>
      </c>
      <c r="AI317" s="74">
        <v>2.0059129563730016E-2</v>
      </c>
      <c r="AJ317" s="7">
        <v>8.4013480498349155E-2</v>
      </c>
      <c r="BC317" t="str">
        <f>+IF(ABS(BL317)+ABS(BM317)+ABS(BN317)+ABS(BO317)&gt;219%,"F","")</f>
        <v>F</v>
      </c>
      <c r="BD317" s="62" t="str">
        <f t="shared" ref="BD317:BD329" si="108">+IF(BL317="","",IF(AND(MAX(BL317:BO317)&gt;49%,BU317&gt;84%,BV317&gt;84%,BX317&gt;19%,BY317&gt;12%,BU317&lt;&gt;""),"F",IF(AND(BJ317&gt;9.9,MAX(BL317:BO317)&gt;34.9%,BV317&gt;99%,BY317&gt;16.9%,BU317&lt;&gt;""),"F",IF(AND(BK317&gt;34%,BR317&gt;39%,BK317&lt;&gt;"",BR317&lt;&gt;"",BU317&lt;&gt;""),"F",IF(AND(BJ317&gt;4.9,BK317&gt;29%,BY317&lt;7%,BU317&lt;&gt;"",BK317&lt;&gt;""),"F",IF(AND(BJ317&gt;9.9,BY317&gt;14.9%,SUM(BY317-(1/BJ317))&lt;6%,BX317&lt;6%,BX317&gt;1%,BY317&gt;14.9%),"F",IF(AND(BJ317&gt;9.9,MAX(BL317:BO317)&gt;34.9%,BX317&gt;19%,BW317&gt;14.9%),"F",IF(AND(BJ317&gt;9.9,BV317&gt;99%,BX317&lt;0,BY317&gt;15%,MAX(BL317:BO317)&gt;4.9%,BU317&lt;&gt;""),"F",IF(AND(BJ317&gt;2.9,BJ317&lt;10,BL317&gt;39.9%,BX317&gt;27.9%),"F",IF(AND(BJ317&lt;19.9,BJ317&gt;3.9,BO317&gt;34.9%,BR317&gt;22.9%,BR317&lt;&gt;""),"F",IF(AND(BR317&gt;11.9%,BJ317&gt;3,BY317&gt;14.9%,BR317&lt;&gt;""),"F",IF(AND(BY317&lt;10%,BX317&gt;22.9%,BJ317&gt;3,BR317&lt;&gt;""),"F",IF(AND(BR317&gt;44%,BJ317&gt;3,BR317&lt;&gt;""),"F",IF(AND(BJ317&gt;9.9,BR317&gt;0,BX317&gt;14%),"F",""))))))))))))))</f>
        <v/>
      </c>
      <c r="BI317" s="76">
        <v>7</v>
      </c>
      <c r="BJ317" s="65">
        <v>1.4003399999999999</v>
      </c>
      <c r="BK317" s="66">
        <v>0.51999999999999991</v>
      </c>
      <c r="BL317" s="67">
        <v>0.66706910394789576</v>
      </c>
      <c r="BM317" s="67">
        <v>0.67086107207320178</v>
      </c>
      <c r="BN317" s="67">
        <v>0.68757502237068202</v>
      </c>
      <c r="BO317" s="68">
        <v>0.58549311102688817</v>
      </c>
      <c r="BP317" s="104">
        <v>0.68757502237068202</v>
      </c>
      <c r="BQ317" s="69" t="s">
        <v>546</v>
      </c>
      <c r="BR317" s="70">
        <v>0.10208191134379385</v>
      </c>
      <c r="BS317" s="27"/>
      <c r="BT317" s="71" t="s">
        <v>62</v>
      </c>
      <c r="BU317" s="72">
        <v>1.1045163853220887</v>
      </c>
      <c r="BV317" s="72">
        <v>0.43325537450013263</v>
      </c>
      <c r="BW317" s="7" t="s">
        <v>62</v>
      </c>
      <c r="BX317" s="74">
        <v>0.55729532653552005</v>
      </c>
      <c r="BY317" s="7">
        <v>0.10880965753863288</v>
      </c>
    </row>
    <row r="318" spans="14:77" x14ac:dyDescent="0.4">
      <c r="N318" t="str">
        <f>+IF(ABS(W318)+ABS(X318)+ABS(Y318)+ABS(Z318)&gt;219%,"F","")</f>
        <v>F</v>
      </c>
      <c r="O318" s="62" t="str">
        <f t="shared" si="107"/>
        <v>F</v>
      </c>
      <c r="T318" s="76">
        <v>5</v>
      </c>
      <c r="U318" s="65">
        <v>2.5001439986150675</v>
      </c>
      <c r="V318" s="77">
        <v>0.29999999999999971</v>
      </c>
      <c r="W318" s="78">
        <v>-3.8531017721898021E-2</v>
      </c>
      <c r="X318" s="78">
        <v>0.86656078398565595</v>
      </c>
      <c r="Y318" s="78">
        <v>0.8505459157772105</v>
      </c>
      <c r="Z318" s="79">
        <v>0.85652114071953855</v>
      </c>
      <c r="AA318" s="27"/>
      <c r="AB318" s="27"/>
      <c r="AC318" s="80">
        <v>0.90509180170755399</v>
      </c>
      <c r="AD318" s="81" t="s">
        <v>62</v>
      </c>
      <c r="AE318" s="82" t="s">
        <v>62</v>
      </c>
      <c r="AF318" s="72">
        <v>1.3517476303609719</v>
      </c>
      <c r="AG318" s="72">
        <v>0.89361822281745207</v>
      </c>
      <c r="AH318" s="7">
        <v>-0.25228052780751825</v>
      </c>
      <c r="AI318" s="84">
        <v>0.99015143637309389</v>
      </c>
      <c r="AJ318" s="7">
        <v>0.28647966769852756</v>
      </c>
      <c r="BC318" t="str">
        <f>+IF(ABS(BL318)+ABS(BM318)+ABS(BN318)+ABS(BO318)&gt;219%,"F","")</f>
        <v/>
      </c>
      <c r="BD318" s="62" t="str">
        <f t="shared" si="108"/>
        <v/>
      </c>
      <c r="BI318" s="76">
        <v>9</v>
      </c>
      <c r="BJ318" s="65">
        <v>8.0004299999999997</v>
      </c>
      <c r="BK318" s="77" t="s">
        <v>62</v>
      </c>
      <c r="BL318" s="78">
        <v>4.8056810327791313E-2</v>
      </c>
      <c r="BM318" s="78">
        <v>1.1301082859281849E-2</v>
      </c>
      <c r="BN318" s="78">
        <v>4.6398364910708353E-2</v>
      </c>
      <c r="BO318" s="79">
        <v>0.13409432876121072</v>
      </c>
      <c r="BP318" s="27"/>
      <c r="BQ318" s="27"/>
      <c r="BR318" s="80" t="s">
        <v>62</v>
      </c>
      <c r="BS318" s="81" t="s">
        <v>62</v>
      </c>
      <c r="BT318" s="82" t="s">
        <v>62</v>
      </c>
      <c r="BU318" s="72">
        <v>0.33350862352208116</v>
      </c>
      <c r="BV318" s="72">
        <v>0.5909152734809644</v>
      </c>
      <c r="BW318" s="7">
        <v>9.7892167852822065E-2</v>
      </c>
      <c r="BX318" s="84">
        <v>0.12763624597131834</v>
      </c>
      <c r="BY318" s="7">
        <v>0.14840505698514225</v>
      </c>
    </row>
    <row r="319" spans="14:77" x14ac:dyDescent="0.4">
      <c r="N319" t="str">
        <f>+IF(ABS(W319)+ABS(X319)+ABS(Y319)+ABS(Z319)&gt;219%,"F","")</f>
        <v/>
      </c>
      <c r="O319" s="62" t="str">
        <f t="shared" si="107"/>
        <v/>
      </c>
      <c r="T319" s="76">
        <v>6</v>
      </c>
      <c r="U319" s="65">
        <v>8.5003279957522526</v>
      </c>
      <c r="V319" s="77" t="s">
        <v>62</v>
      </c>
      <c r="W319" s="78">
        <v>4.1007903500243761E-2</v>
      </c>
      <c r="X319" s="78">
        <v>4.3335888935697904E-2</v>
      </c>
      <c r="Y319" s="78">
        <v>7.3002466036146102E-2</v>
      </c>
      <c r="Z319" s="79">
        <v>-2.267320464388899E-2</v>
      </c>
      <c r="AA319" s="27"/>
      <c r="AB319" s="27"/>
      <c r="AC319" s="80" t="s">
        <v>62</v>
      </c>
      <c r="AD319" s="85" t="s">
        <v>62</v>
      </c>
      <c r="AE319" s="82" t="s">
        <v>62</v>
      </c>
      <c r="AF319" s="72">
        <v>3.3542279082425262E-2</v>
      </c>
      <c r="AG319" s="72">
        <v>0.35536317799704642</v>
      </c>
      <c r="AH319" s="7">
        <v>6.1390932332266376E-2</v>
      </c>
      <c r="AI319" s="84">
        <v>-2.6210568634030762E-2</v>
      </c>
      <c r="AJ319" s="7">
        <v>0.11392373448239662</v>
      </c>
      <c r="BC319" t="str">
        <f>+IF(ABS(BL319)+ABS(BM319)+ABS(BN319)+ABS(BO319)&gt;219%,"F","")</f>
        <v/>
      </c>
      <c r="BD319" s="62" t="str">
        <f t="shared" si="108"/>
        <v/>
      </c>
      <c r="BI319" s="76">
        <v>8</v>
      </c>
      <c r="BJ319" s="65">
        <v>9.000449999999999</v>
      </c>
      <c r="BK319" s="77" t="s">
        <v>62</v>
      </c>
      <c r="BL319" s="78">
        <v>-0.11864055701016404</v>
      </c>
      <c r="BM319" s="78">
        <v>-9.9696476059087158E-2</v>
      </c>
      <c r="BN319" s="78">
        <v>-0.13733570587918467</v>
      </c>
      <c r="BO319" s="79">
        <v>-0.11411605262566137</v>
      </c>
      <c r="BP319" s="27"/>
      <c r="BQ319" s="27"/>
      <c r="BR319" s="80" t="s">
        <v>62</v>
      </c>
      <c r="BS319" s="85" t="s">
        <v>62</v>
      </c>
      <c r="BT319" s="82" t="s">
        <v>62</v>
      </c>
      <c r="BU319" s="72">
        <v>-8.8696064576179859E-2</v>
      </c>
      <c r="BV319" s="72">
        <v>0.38822964119119074</v>
      </c>
      <c r="BW319" s="7">
        <v>0.14240257418609628</v>
      </c>
      <c r="BX319" s="84">
        <v>-0.10862013850072771</v>
      </c>
      <c r="BY319" s="7">
        <v>9.750169712977641E-2</v>
      </c>
    </row>
    <row r="320" spans="14:77" x14ac:dyDescent="0.4">
      <c r="N320" t="str">
        <f>+IFERROR(IF(AND(MIN(W320:Z320)&lt;-5%,MAX(W320:Z320)&gt;15%),RANK(MIN(W320:Z320),W317:Z329,0)-RANK(MAX(W320:Z320),W317:Z329,0),""),"")</f>
        <v/>
      </c>
      <c r="O320" s="62" t="str">
        <f t="shared" si="107"/>
        <v/>
      </c>
      <c r="T320" s="76">
        <v>1</v>
      </c>
      <c r="U320" s="65">
        <v>11.400851999707001</v>
      </c>
      <c r="V320" s="77" t="s">
        <v>62</v>
      </c>
      <c r="W320" s="78">
        <v>9.3322151909198431E-2</v>
      </c>
      <c r="X320" s="78">
        <v>9.5100067867653598E-2</v>
      </c>
      <c r="Y320" s="78">
        <v>0.11011160076699429</v>
      </c>
      <c r="Z320" s="79">
        <v>9.2683157082062609E-2</v>
      </c>
      <c r="AA320" s="27"/>
      <c r="AB320" s="27"/>
      <c r="AC320" s="80" t="s">
        <v>62</v>
      </c>
      <c r="AD320" s="85" t="s">
        <v>62</v>
      </c>
      <c r="AE320" s="82" t="s">
        <v>62</v>
      </c>
      <c r="AF320" s="72">
        <v>0.26833735855695345</v>
      </c>
      <c r="AG320" s="72">
        <v>0.49668963911719211</v>
      </c>
      <c r="AH320" s="7">
        <v>7.4154449853295584E-2</v>
      </c>
      <c r="AI320" s="84">
        <v>0.10714313605301529</v>
      </c>
      <c r="AJ320" s="7">
        <v>0.15923073089867149</v>
      </c>
      <c r="BC320" t="str">
        <f>+IFERROR(IF(AND(MIN(BL320:BO320)&lt;-5%,MAX(BL320:BO320)&gt;15%),RANK(MIN(BL320:BO320),BL317:BO329,0)-RANK(MAX(BL320:BO320),BL317:BO329,0),""),"")</f>
        <v/>
      </c>
      <c r="BD320" s="62" t="str">
        <f t="shared" si="108"/>
        <v>F</v>
      </c>
      <c r="BI320" s="76">
        <v>4</v>
      </c>
      <c r="BJ320" s="65">
        <v>10.40030399925603</v>
      </c>
      <c r="BK320" s="77" t="s">
        <v>62</v>
      </c>
      <c r="BL320" s="78">
        <v>0.29160254939240815</v>
      </c>
      <c r="BM320" s="78">
        <v>0.31477381632188117</v>
      </c>
      <c r="BN320" s="78">
        <v>0.21295663356303546</v>
      </c>
      <c r="BO320" s="79">
        <v>0.21387524958221241</v>
      </c>
      <c r="BP320" s="27"/>
      <c r="BQ320" s="27"/>
      <c r="BR320" s="80">
        <v>0.10181718275884571</v>
      </c>
      <c r="BS320" s="85" t="s">
        <v>62</v>
      </c>
      <c r="BT320" s="82" t="s">
        <v>62</v>
      </c>
      <c r="BU320" s="72">
        <v>0.38666917595934752</v>
      </c>
      <c r="BV320" s="72">
        <v>0.55639243512463521</v>
      </c>
      <c r="BW320" s="7">
        <v>0.13718223848051181</v>
      </c>
      <c r="BX320" s="84">
        <v>0.2035748581989911</v>
      </c>
      <c r="BY320" s="7">
        <v>0.13973483974167997</v>
      </c>
    </row>
    <row r="321" spans="14:77" x14ac:dyDescent="0.4">
      <c r="N321" t="str">
        <f>+IFERROR(IF(AND(MIN(W321:Z321)&lt;-5%,MAX(W321:Z321)&gt;15%),RANK(MIN(W321:Z321),W317:Z329,0)-RANK(MAX(W321:Z321),W317:Z329,0),""),"")</f>
        <v/>
      </c>
      <c r="O321" s="62" t="str">
        <f>+IF(W321="","",IF(AND(MAX(W321:Z321)&gt;49%,AF321&gt;84%,AG321&gt;84%,AI321&gt;19%,AJ321&gt;12%,AF321&lt;&gt;""),"F",IF(AND(U321&gt;9.9,MAX(W321:Z321)&gt;34.9%,AG321&gt;99%,AJ321&gt;16.9%,AF321&lt;&gt;""),"F",IF(AND(V321&gt;34%,AC321&gt;39%,V321&lt;&gt;"",AC321&lt;&gt;"",AF321&lt;&gt;""),"F",IF(AND(U321&gt;4.9,V321&gt;29%,AJ321&lt;7%,AF321&lt;&gt;"",V321&lt;&gt;""),"F",IF(AND(U321&gt;9.9,AJ321&gt;14.9%,SUM(AJ321-(1/U321))&lt;6%,AI321&lt;6%,AI321&gt;1%,AJ321&gt;14.9%),"F",IF(AND(U321&gt;9.9,MAX(W321:Z321)&gt;34.9%,AI321&gt;19%,AH321&gt;14.9%),"F",IF(AND(U321&gt;9.9,AG321&gt;99%,AI321&lt;0,AJ321&gt;15%,MAX(W321:Z321)&gt;4.9%,AF321&lt;&gt;""),"F",IF(AND(U321&gt;2.9,U321&lt;10,W321&gt;39.9%,AI321&gt;27.9%),"F",IF(AND(U321&lt;19.9,U321&gt;3.9,Z321&gt;34.9%,AC321&gt;22.9%,AC321&lt;&gt;""),"F",IF(AND(AC321&gt;11.9%,U321&gt;3,AJ321&gt;14.9%,AC321&lt;&gt;""),"F",IF(AND(AJ321&lt;10%,AI321&gt;22.9%,U321&gt;3,AC321&lt;&gt;""),"F",IF(AND(AC321&gt;44%,U321&gt;3,AC321&lt;&gt;""),"F",IF(AND(U321&gt;9.9,AC321&gt;0,AI321&gt;14%),"F",""))))))))))))))</f>
        <v/>
      </c>
      <c r="T321" s="76">
        <v>2</v>
      </c>
      <c r="U321" s="65">
        <v>11.501575998952021</v>
      </c>
      <c r="V321" s="77" t="s">
        <v>62</v>
      </c>
      <c r="W321" s="78">
        <v>-8.9550540736982917E-2</v>
      </c>
      <c r="X321" s="78">
        <v>-9.0916791429473884E-2</v>
      </c>
      <c r="Y321" s="78">
        <v>-0.10255037624852487</v>
      </c>
      <c r="Z321" s="79">
        <v>6.7642357345983157E-3</v>
      </c>
      <c r="AA321" s="27"/>
      <c r="AB321" s="27"/>
      <c r="AC321" s="80" t="s">
        <v>62</v>
      </c>
      <c r="AD321" s="85" t="s">
        <v>62</v>
      </c>
      <c r="AE321" s="82" t="s">
        <v>62</v>
      </c>
      <c r="AF321" s="72">
        <v>0.13530092213417419</v>
      </c>
      <c r="AG321" s="72">
        <v>0.28574578140539025</v>
      </c>
      <c r="AH321" s="7">
        <v>2.6898836044181824E-2</v>
      </c>
      <c r="AI321" s="84">
        <v>7.8195591564176187E-3</v>
      </c>
      <c r="AJ321" s="7">
        <v>9.1605513868302901E-2</v>
      </c>
      <c r="BC321" t="str">
        <f>+IFERROR(IF(AND(MIN(BL321:BO321)&lt;-5%,MAX(BL321:BO321)&gt;15%),RANK(MIN(BL321:BO321),BL317:BO329,0)-RANK(MAX(BL321:BO321),BL317:BO329,0),""),"")</f>
        <v/>
      </c>
      <c r="BD321" s="62" t="str">
        <f>+IF(BL321="","",IF(AND(MAX(BL321:BO321)&gt;49%,BU321&gt;84%,BV321&gt;84%,BX321&gt;19%,BY321&gt;12%,BU321&lt;&gt;""),"F",IF(AND(BJ321&gt;9.9,MAX(BL321:BO321)&gt;34.9%,BV321&gt;99%,BY321&gt;16.9%,BU321&lt;&gt;""),"F",IF(AND(BK321&gt;34%,BR321&gt;39%,BK321&lt;&gt;"",BR321&lt;&gt;"",BU321&lt;&gt;""),"F",IF(AND(BJ321&gt;4.9,BK321&gt;29%,BY321&lt;7%,BU321&lt;&gt;"",BK321&lt;&gt;""),"F",IF(AND(BJ321&gt;9.9,BY321&gt;14.9%,SUM(BY321-(1/BJ321))&lt;6%,BX321&lt;6%,BX321&gt;1%,BY321&gt;14.9%),"F",IF(AND(BJ321&gt;9.9,MAX(BL321:BO321)&gt;34.9%,BX321&gt;19%,BW321&gt;14.9%),"F",IF(AND(BJ321&gt;9.9,BV321&gt;99%,BX321&lt;0,BY321&gt;15%,MAX(BL321:BO321)&gt;4.9%,BU321&lt;&gt;""),"F",IF(AND(BJ321&gt;2.9,BJ321&lt;10,BL321&gt;39.9%,BX321&gt;27.9%),"F",IF(AND(BJ321&lt;19.9,BJ321&gt;3.9,BO321&gt;34.9%,BR321&gt;22.9%,BR321&lt;&gt;""),"F",IF(AND(BR321&gt;11.9%,BJ321&gt;3,BY321&gt;14.9%,BR321&lt;&gt;""),"F",IF(AND(BY321&lt;10%,BX321&gt;22.9%,BJ321&gt;3,BR321&lt;&gt;""),"F",IF(AND(BR321&gt;44%,BJ321&gt;3,BR321&lt;&gt;""),"F",IF(AND(BJ321&gt;9.9,BR321&gt;0,BX321&gt;14%),"F",""))))))))))))))</f>
        <v/>
      </c>
      <c r="BI321" s="76">
        <v>1</v>
      </c>
      <c r="BJ321" s="65">
        <v>15.500416999757</v>
      </c>
      <c r="BK321" s="77" t="s">
        <v>62</v>
      </c>
      <c r="BL321" s="78">
        <v>0.13698309692755165</v>
      </c>
      <c r="BM321" s="78">
        <v>7.9700957205789402E-2</v>
      </c>
      <c r="BN321" s="78">
        <v>-1.3885118588639936E-2</v>
      </c>
      <c r="BO321" s="79">
        <v>-1.8564042902194482E-2</v>
      </c>
      <c r="BP321" s="27"/>
      <c r="BQ321" s="27"/>
      <c r="BR321" s="80" t="s">
        <v>62</v>
      </c>
      <c r="BS321" s="85" t="s">
        <v>62</v>
      </c>
      <c r="BT321" s="82" t="s">
        <v>62</v>
      </c>
      <c r="BU321" s="72">
        <v>0.10370742376139643</v>
      </c>
      <c r="BV321" s="72">
        <v>0.43123907340232726</v>
      </c>
      <c r="BW321" s="7">
        <v>4.5380766170913703E-2</v>
      </c>
      <c r="BX321" s="84">
        <v>-1.7669984763531682E-2</v>
      </c>
      <c r="BY321" s="7">
        <v>0.10830327482566574</v>
      </c>
    </row>
    <row r="322" spans="14:77" x14ac:dyDescent="0.4">
      <c r="N322" t="str">
        <f>+IFERROR(IF(AND(MIN(W322:Z322)&lt;-5%,MAX(W322:Z322)&gt;15%),RANK(MIN(W322:Z322),W317:Z329,0)-RANK(MAX(W322:Z322),W317:Z329,0),""),"")</f>
        <v/>
      </c>
      <c r="O322" s="62" t="str">
        <f t="shared" si="107"/>
        <v/>
      </c>
      <c r="T322" s="76">
        <v>3</v>
      </c>
      <c r="U322" s="65">
        <v>19.600346989725306</v>
      </c>
      <c r="V322" s="77" t="s">
        <v>62</v>
      </c>
      <c r="W322" s="78">
        <v>4.8912840025276967E-2</v>
      </c>
      <c r="X322" s="78">
        <v>5.0277314736009424E-2</v>
      </c>
      <c r="Y322" s="78">
        <v>5.0835850348581478E-2</v>
      </c>
      <c r="Z322" s="79">
        <v>4.9352710685654465E-2</v>
      </c>
      <c r="AA322" s="27"/>
      <c r="AB322" s="27"/>
      <c r="AC322" s="80" t="s">
        <v>62</v>
      </c>
      <c r="AD322" s="85" t="s">
        <v>62</v>
      </c>
      <c r="AE322" s="82" t="s">
        <v>62</v>
      </c>
      <c r="AF322" s="72" t="s">
        <v>62</v>
      </c>
      <c r="AG322" s="72">
        <v>0.3802115679141565</v>
      </c>
      <c r="AH322" s="7">
        <v>2.7781251484691381E-2</v>
      </c>
      <c r="AI322" s="84">
        <v>5.7052482479597696E-2</v>
      </c>
      <c r="AJ322" s="7">
        <v>0.1218897296966094</v>
      </c>
      <c r="BC322" t="str">
        <f>+IFERROR(IF(AND(MIN(BL322:BO322)&lt;-5%,MAX(BL322:BO322)&gt;15%),RANK(MIN(BL322:BO322),BL317:BO329,0)-RANK(MAX(BL322:BO322),BL317:BO329,0),""),"")</f>
        <v/>
      </c>
      <c r="BD322" s="62" t="str">
        <f t="shared" si="108"/>
        <v/>
      </c>
      <c r="BI322" s="76">
        <v>3</v>
      </c>
      <c r="BJ322" s="65">
        <v>18.600093997315078</v>
      </c>
      <c r="BK322" s="77" t="s">
        <v>62</v>
      </c>
      <c r="BL322" s="78">
        <v>0.19281327997023998</v>
      </c>
      <c r="BM322" s="78">
        <v>0.13136950124042648</v>
      </c>
      <c r="BN322" s="78">
        <v>0.11584898219971572</v>
      </c>
      <c r="BO322" s="79">
        <v>9.5188570674961559E-2</v>
      </c>
      <c r="BP322" s="27"/>
      <c r="BQ322" s="27"/>
      <c r="BR322" s="80" t="s">
        <v>62</v>
      </c>
      <c r="BS322" s="85" t="s">
        <v>62</v>
      </c>
      <c r="BT322" s="82" t="s">
        <v>62</v>
      </c>
      <c r="BU322" s="72">
        <v>0.47536160360303331</v>
      </c>
      <c r="BV322" s="72">
        <v>0.43684055909781172</v>
      </c>
      <c r="BW322" s="7">
        <v>4.0513629683683994E-2</v>
      </c>
      <c r="BX322" s="84">
        <v>9.0604218184073465E-2</v>
      </c>
      <c r="BY322" s="7">
        <v>0.10971005654403777</v>
      </c>
    </row>
    <row r="323" spans="14:77" x14ac:dyDescent="0.4">
      <c r="N323" t="str">
        <f>+IFERROR(IF(AND(MIN(W323:Z323)&lt;-5%,MAX(W323:Z323)&gt;15%),RANK(MIN(W323:Z323),W317:Z329,0)-RANK(MAX(W323:Z323),W317:Z329,0),""),"")</f>
        <v/>
      </c>
      <c r="O323" s="62" t="str">
        <f t="shared" si="107"/>
        <v/>
      </c>
      <c r="T323" s="76" t="s">
        <v>62</v>
      </c>
      <c r="U323" s="65" t="s">
        <v>62</v>
      </c>
      <c r="V323" s="77" t="s">
        <v>62</v>
      </c>
      <c r="W323" s="78" t="s">
        <v>62</v>
      </c>
      <c r="X323" s="78" t="s">
        <v>62</v>
      </c>
      <c r="Y323" s="78" t="s">
        <v>62</v>
      </c>
      <c r="Z323" s="79" t="s">
        <v>62</v>
      </c>
      <c r="AA323" s="27"/>
      <c r="AB323" s="27"/>
      <c r="AC323" s="80" t="s">
        <v>62</v>
      </c>
      <c r="AD323" s="85" t="s">
        <v>62</v>
      </c>
      <c r="AE323" s="82" t="s">
        <v>62</v>
      </c>
      <c r="AF323" s="72" t="s">
        <v>62</v>
      </c>
      <c r="AG323" s="72" t="s">
        <v>62</v>
      </c>
      <c r="AH323" s="7" t="s">
        <v>62</v>
      </c>
      <c r="AI323" s="84" t="s">
        <v>62</v>
      </c>
      <c r="AJ323" s="7" t="s">
        <v>62</v>
      </c>
      <c r="BC323" t="str">
        <f>+IFERROR(IF(AND(MIN(BL323:BO323)&lt;-5%,MAX(BL323:BO323)&gt;15%),RANK(MIN(BL323:BO323),BL317:BO329,0)-RANK(MAX(BL323:BO323),BL317:BO329,0),""),"")</f>
        <v/>
      </c>
      <c r="BD323" s="62" t="str">
        <f t="shared" si="108"/>
        <v/>
      </c>
      <c r="BI323" s="76">
        <v>2</v>
      </c>
      <c r="BJ323" s="65">
        <v>20.900735999152015</v>
      </c>
      <c r="BK323" s="77" t="s">
        <v>62</v>
      </c>
      <c r="BL323" s="78">
        <v>-1.3095238317963732E-2</v>
      </c>
      <c r="BM323" s="78">
        <v>-9.7009123665592722E-2</v>
      </c>
      <c r="BN323" s="78">
        <v>-2.0582281863976506E-2</v>
      </c>
      <c r="BO323" s="79">
        <v>2.1730722008877292E-2</v>
      </c>
      <c r="BP323" s="27"/>
      <c r="BQ323" s="27"/>
      <c r="BR323" s="80" t="s">
        <v>62</v>
      </c>
      <c r="BS323" s="85" t="s">
        <v>62</v>
      </c>
      <c r="BT323" s="82" t="s">
        <v>62</v>
      </c>
      <c r="BU323" s="72">
        <v>2.4297807027982368E-2</v>
      </c>
      <c r="BV323" s="72">
        <v>7.3600428556308412E-2</v>
      </c>
      <c r="BW323" s="7">
        <v>3.562308851720862E-2</v>
      </c>
      <c r="BX323" s="84">
        <v>2.0684154244871591E-2</v>
      </c>
      <c r="BY323" s="7">
        <v>1.8484334868663198E-2</v>
      </c>
    </row>
    <row r="324" spans="14:77" x14ac:dyDescent="0.4">
      <c r="N324" t="str">
        <f>+IFERROR(IF(AND(MIN(W324:Z324)&lt;-5%,MAX(W324:Z324)&gt;15%),RANK(MIN(W324:Z324),W317:Z329,0)-RANK(MAX(W324:Z324),W317:Z329,0),""),"")</f>
        <v/>
      </c>
      <c r="O324" s="62" t="str">
        <f t="shared" si="107"/>
        <v/>
      </c>
      <c r="T324" s="76" t="s">
        <v>62</v>
      </c>
      <c r="U324" s="65" t="s">
        <v>62</v>
      </c>
      <c r="V324" s="77" t="s">
        <v>62</v>
      </c>
      <c r="W324" s="78" t="s">
        <v>62</v>
      </c>
      <c r="X324" s="78" t="s">
        <v>62</v>
      </c>
      <c r="Y324" s="78" t="s">
        <v>62</v>
      </c>
      <c r="Z324" s="79" t="s">
        <v>62</v>
      </c>
      <c r="AA324" s="14"/>
      <c r="AB324" s="14"/>
      <c r="AC324" s="80" t="s">
        <v>62</v>
      </c>
      <c r="AD324" s="85" t="s">
        <v>62</v>
      </c>
      <c r="AE324" s="82" t="s">
        <v>62</v>
      </c>
      <c r="AF324" s="72" t="s">
        <v>62</v>
      </c>
      <c r="AG324" s="72" t="s">
        <v>62</v>
      </c>
      <c r="AH324" s="7" t="s">
        <v>62</v>
      </c>
      <c r="AI324" s="84" t="s">
        <v>62</v>
      </c>
      <c r="AJ324" s="7" t="s">
        <v>62</v>
      </c>
      <c r="BC324" t="str">
        <f>+IFERROR(IF(AND(MIN(BL324:BO324)&lt;-5%,MAX(BL324:BO324)&gt;15%),RANK(MIN(BL324:BO324),BL317:BO329,0)-RANK(MAX(BL324:BO324),BL317:BO329,0),""),"")</f>
        <v/>
      </c>
      <c r="BD324" s="62" t="str">
        <f t="shared" si="108"/>
        <v/>
      </c>
      <c r="BI324" s="76">
        <v>10</v>
      </c>
      <c r="BJ324" s="65">
        <v>36.601157999328009</v>
      </c>
      <c r="BK324" s="77" t="s">
        <v>62</v>
      </c>
      <c r="BL324" s="78">
        <v>-0.107064028032165</v>
      </c>
      <c r="BM324" s="78">
        <v>7.756607912939581E-2</v>
      </c>
      <c r="BN324" s="78">
        <v>1.9891659160594538E-3</v>
      </c>
      <c r="BO324" s="79">
        <v>-2.6641934498567502E-2</v>
      </c>
      <c r="BP324" s="14"/>
      <c r="BQ324" s="14"/>
      <c r="BR324" s="80" t="s">
        <v>62</v>
      </c>
      <c r="BS324" s="85" t="s">
        <v>62</v>
      </c>
      <c r="BT324" s="82" t="s">
        <v>62</v>
      </c>
      <c r="BU324" s="72">
        <v>-0.39318067397140283</v>
      </c>
      <c r="BV324" s="72">
        <v>0.14001986862380339</v>
      </c>
      <c r="BW324" s="7">
        <v>2.0563980511587636E-2</v>
      </c>
      <c r="BX324" s="84">
        <v>-2.5358839081601525E-2</v>
      </c>
      <c r="BY324" s="7">
        <v>3.5165204750520068E-2</v>
      </c>
    </row>
    <row r="325" spans="14:77" x14ac:dyDescent="0.4">
      <c r="N325" t="str">
        <f>+IFERROR(IF(AND(MIN(W325:Z325)&lt;-5%,MAX(W325:Z325)&gt;15%),RANK(MIN(W325:Z325),W317:Z329,0)-RANK(MAX(W325:Z325),W317:Z329,0),""),"")</f>
        <v/>
      </c>
      <c r="O325" s="62" t="str">
        <f t="shared" si="107"/>
        <v/>
      </c>
      <c r="T325" s="76" t="s">
        <v>62</v>
      </c>
      <c r="U325" s="65" t="s">
        <v>62</v>
      </c>
      <c r="V325" s="77" t="s">
        <v>62</v>
      </c>
      <c r="W325" s="78" t="s">
        <v>62</v>
      </c>
      <c r="X325" s="78" t="s">
        <v>62</v>
      </c>
      <c r="Y325" s="78" t="s">
        <v>62</v>
      </c>
      <c r="Z325" s="79" t="s">
        <v>62</v>
      </c>
      <c r="AA325" s="27"/>
      <c r="AB325" s="27"/>
      <c r="AC325" s="80" t="s">
        <v>62</v>
      </c>
      <c r="AD325" s="85" t="s">
        <v>62</v>
      </c>
      <c r="AE325" s="82" t="s">
        <v>62</v>
      </c>
      <c r="AF325" s="72" t="s">
        <v>62</v>
      </c>
      <c r="AG325" s="72" t="s">
        <v>62</v>
      </c>
      <c r="AH325" s="7" t="s">
        <v>62</v>
      </c>
      <c r="AI325" s="84" t="s">
        <v>62</v>
      </c>
      <c r="AJ325" s="7" t="s">
        <v>62</v>
      </c>
      <c r="BC325" t="str">
        <f>+IFERROR(IF(AND(MIN(BL325:BO325)&lt;-5%,MAX(BL325:BO325)&gt;15%),RANK(MIN(BL325:BO325),BL317:BO329,0)-RANK(MAX(BL325:BO325),BL317:BO329,0),""),"")</f>
        <v/>
      </c>
      <c r="BD325" s="62" t="str">
        <f t="shared" si="108"/>
        <v/>
      </c>
      <c r="BI325" s="76">
        <v>6</v>
      </c>
      <c r="BJ325" s="65">
        <v>37.10033299725216</v>
      </c>
      <c r="BK325" s="77" t="s">
        <v>62</v>
      </c>
      <c r="BL325" s="78">
        <v>-7.925256471439078E-2</v>
      </c>
      <c r="BM325" s="78">
        <v>3.6864614479744921E-2</v>
      </c>
      <c r="BN325" s="78">
        <v>3.125106448203481E-2</v>
      </c>
      <c r="BO325" s="79">
        <v>4.7223715319114595E-2</v>
      </c>
      <c r="BP325" s="27"/>
      <c r="BQ325" s="27"/>
      <c r="BR325" s="80" t="s">
        <v>62</v>
      </c>
      <c r="BS325" s="85" t="s">
        <v>62</v>
      </c>
      <c r="BT325" s="82" t="s">
        <v>62</v>
      </c>
      <c r="BU325" s="72">
        <v>0.48466197631858304</v>
      </c>
      <c r="BV325" s="72">
        <v>0.4613560387045858</v>
      </c>
      <c r="BW325" s="7">
        <v>6.0850871356025522E-2</v>
      </c>
      <c r="BX325" s="84">
        <v>4.4949386001875265E-2</v>
      </c>
      <c r="BY325" s="7">
        <v>0.11586698176045562</v>
      </c>
    </row>
    <row r="326" spans="14:77" x14ac:dyDescent="0.4">
      <c r="N326" t="str">
        <f>+IFERROR(IF(AND(MIN(W326:Z326)&lt;-5%,MAX(W326:Z326)&gt;15%),RANK(MIN(W326:Z326),W317:Z329,0)-RANK(MAX(W326:Z326),W317:Z329,0),""),"")</f>
        <v/>
      </c>
      <c r="O326" s="62" t="str">
        <f t="shared" si="107"/>
        <v/>
      </c>
      <c r="T326" s="76" t="s">
        <v>62</v>
      </c>
      <c r="U326" s="65" t="s">
        <v>62</v>
      </c>
      <c r="V326" s="77" t="s">
        <v>62</v>
      </c>
      <c r="W326" s="78" t="s">
        <v>62</v>
      </c>
      <c r="X326" s="78" t="s">
        <v>62</v>
      </c>
      <c r="Y326" s="78" t="s">
        <v>62</v>
      </c>
      <c r="Z326" s="79" t="s">
        <v>62</v>
      </c>
      <c r="AA326" s="89"/>
      <c r="AB326" s="89"/>
      <c r="AC326" s="80" t="s">
        <v>62</v>
      </c>
      <c r="AD326" s="85" t="s">
        <v>62</v>
      </c>
      <c r="AE326" s="82" t="s">
        <v>62</v>
      </c>
      <c r="AF326" s="72" t="s">
        <v>62</v>
      </c>
      <c r="AG326" s="72" t="s">
        <v>62</v>
      </c>
      <c r="AH326" s="7" t="s">
        <v>62</v>
      </c>
      <c r="AI326" s="84" t="s">
        <v>62</v>
      </c>
      <c r="AJ326" s="7" t="s">
        <v>62</v>
      </c>
      <c r="BC326" t="str">
        <f>+IFERROR(IF(AND(MIN(BL326:BO326)&lt;-5%,MAX(BL326:BO326)&gt;15%),RANK(MIN(BL326:BO326),BL317:BO329,0)-RANK(MAX(BL326:BO326),BL317:BO329,0),""),"")</f>
        <v/>
      </c>
      <c r="BD326" s="62" t="str">
        <f t="shared" si="108"/>
        <v/>
      </c>
      <c r="BI326" s="76">
        <v>5</v>
      </c>
      <c r="BJ326" s="65">
        <v>48.500623995615214</v>
      </c>
      <c r="BK326" s="77" t="s">
        <v>62</v>
      </c>
      <c r="BL326" s="78">
        <v>-1.8472452491203311E-2</v>
      </c>
      <c r="BM326" s="78">
        <v>-0.1257315235850415</v>
      </c>
      <c r="BN326" s="78">
        <v>7.578387288956509E-2</v>
      </c>
      <c r="BO326" s="79">
        <v>6.1716332653158554E-2</v>
      </c>
      <c r="BP326" s="89"/>
      <c r="BQ326" s="89"/>
      <c r="BR326" s="80" t="s">
        <v>62</v>
      </c>
      <c r="BS326" s="85" t="s">
        <v>62</v>
      </c>
      <c r="BT326" s="82" t="s">
        <v>62</v>
      </c>
      <c r="BU326" s="72" t="s">
        <v>62</v>
      </c>
      <c r="BV326" s="72">
        <v>0.10794509384867615</v>
      </c>
      <c r="BW326" s="7">
        <v>1.2166038117115172E-2</v>
      </c>
      <c r="BX326" s="84">
        <v>5.8744028086330898E-2</v>
      </c>
      <c r="BY326" s="7">
        <v>2.7109804946335279E-2</v>
      </c>
    </row>
    <row r="327" spans="14:77" x14ac:dyDescent="0.4">
      <c r="N327" t="str">
        <f>+IFERROR(IF(AND(MIN(W327:Z327)&lt;-5%,MAX(W327:Z327)&gt;15%),RANK(MIN(W327:Z327),W317:Z329,0)-RANK(MAX(W327:Z327),W317:Z329,0),""),"")</f>
        <v/>
      </c>
      <c r="O327" s="62" t="str">
        <f t="shared" si="107"/>
        <v/>
      </c>
      <c r="T327" s="76" t="s">
        <v>62</v>
      </c>
      <c r="U327" s="65" t="s">
        <v>62</v>
      </c>
      <c r="V327" s="77" t="s">
        <v>62</v>
      </c>
      <c r="W327" s="78" t="s">
        <v>62</v>
      </c>
      <c r="X327" s="78" t="s">
        <v>62</v>
      </c>
      <c r="Y327" s="78" t="s">
        <v>62</v>
      </c>
      <c r="Z327" s="79" t="s">
        <v>62</v>
      </c>
      <c r="AA327" s="89"/>
      <c r="AB327" s="89"/>
      <c r="AC327" s="80" t="s">
        <v>62</v>
      </c>
      <c r="AD327" s="85" t="s">
        <v>62</v>
      </c>
      <c r="AE327" s="82" t="s">
        <v>62</v>
      </c>
      <c r="AF327" s="72" t="s">
        <v>62</v>
      </c>
      <c r="AG327" s="72" t="s">
        <v>62</v>
      </c>
      <c r="AH327" s="7" t="s">
        <v>62</v>
      </c>
      <c r="AI327" s="84" t="s">
        <v>62</v>
      </c>
      <c r="AJ327" s="7" t="s">
        <v>62</v>
      </c>
      <c r="BC327" t="str">
        <f>+IFERROR(IF(AND(MIN(BL327:BO327)&lt;-5%,MAX(BL327:BO327)&gt;15%),RANK(MIN(BL327:BO327),BL317:BO329,0)-RANK(MAX(BL327:BO327),BL317:BO329,0),""),"")</f>
        <v/>
      </c>
      <c r="BD327" s="62" t="str">
        <f t="shared" si="108"/>
        <v/>
      </c>
      <c r="BI327" s="76" t="s">
        <v>62</v>
      </c>
      <c r="BJ327" s="65" t="s">
        <v>62</v>
      </c>
      <c r="BK327" s="77" t="s">
        <v>62</v>
      </c>
      <c r="BL327" s="78" t="s">
        <v>62</v>
      </c>
      <c r="BM327" s="78" t="s">
        <v>62</v>
      </c>
      <c r="BN327" s="78" t="s">
        <v>62</v>
      </c>
      <c r="BO327" s="79" t="s">
        <v>62</v>
      </c>
      <c r="BP327" s="89"/>
      <c r="BQ327" s="89"/>
      <c r="BR327" s="80" t="s">
        <v>62</v>
      </c>
      <c r="BS327" s="85" t="s">
        <v>62</v>
      </c>
      <c r="BT327" s="82" t="s">
        <v>62</v>
      </c>
      <c r="BU327" s="72" t="s">
        <v>62</v>
      </c>
      <c r="BV327" s="72" t="s">
        <v>62</v>
      </c>
      <c r="BW327" s="7" t="s">
        <v>62</v>
      </c>
      <c r="BX327" s="84" t="s">
        <v>62</v>
      </c>
      <c r="BY327" s="7" t="s">
        <v>62</v>
      </c>
    </row>
    <row r="328" spans="14:77" x14ac:dyDescent="0.4">
      <c r="N328" t="str">
        <f>+IFERROR(IF(AND(MIN(W328:Z328)&lt;-5%,MAX(W328:Z328)&gt;15%),RANK(MIN(W328:Z328),W317:Z329,0)-RANK(MAX(W328:Z328),W317:Z329,0),""),"")</f>
        <v/>
      </c>
      <c r="O328" s="62" t="str">
        <f t="shared" si="107"/>
        <v/>
      </c>
      <c r="T328" s="76" t="s">
        <v>62</v>
      </c>
      <c r="U328" s="65" t="s">
        <v>62</v>
      </c>
      <c r="V328" s="77" t="s">
        <v>62</v>
      </c>
      <c r="W328" s="78" t="s">
        <v>62</v>
      </c>
      <c r="X328" s="78" t="s">
        <v>62</v>
      </c>
      <c r="Y328" s="78" t="s">
        <v>62</v>
      </c>
      <c r="Z328" s="79" t="s">
        <v>62</v>
      </c>
      <c r="AA328" s="27"/>
      <c r="AB328" s="27"/>
      <c r="AC328" s="80" t="s">
        <v>62</v>
      </c>
      <c r="AD328" s="85" t="s">
        <v>62</v>
      </c>
      <c r="AE328" s="82" t="s">
        <v>62</v>
      </c>
      <c r="AF328" s="72" t="s">
        <v>62</v>
      </c>
      <c r="AG328" s="72" t="s">
        <v>62</v>
      </c>
      <c r="AH328" s="7" t="s">
        <v>62</v>
      </c>
      <c r="AI328" s="84" t="s">
        <v>62</v>
      </c>
      <c r="AJ328" s="7" t="s">
        <v>62</v>
      </c>
      <c r="BC328" t="str">
        <f>+IFERROR(IF(AND(MIN(BL328:BO328)&lt;-5%,MAX(BL328:BO328)&gt;15%),RANK(MIN(BL328:BO328),BL317:BO329,0)-RANK(MAX(BL328:BO328),BL317:BO329,0),""),"")</f>
        <v/>
      </c>
      <c r="BD328" s="62" t="str">
        <f t="shared" si="108"/>
        <v/>
      </c>
      <c r="BI328" s="76" t="s">
        <v>62</v>
      </c>
      <c r="BJ328" s="65" t="s">
        <v>62</v>
      </c>
      <c r="BK328" s="77" t="s">
        <v>62</v>
      </c>
      <c r="BL328" s="78" t="s">
        <v>62</v>
      </c>
      <c r="BM328" s="78" t="s">
        <v>62</v>
      </c>
      <c r="BN328" s="78" t="s">
        <v>62</v>
      </c>
      <c r="BO328" s="79" t="s">
        <v>62</v>
      </c>
      <c r="BP328" s="27"/>
      <c r="BQ328" s="27"/>
      <c r="BR328" s="80" t="s">
        <v>62</v>
      </c>
      <c r="BS328" s="85" t="s">
        <v>62</v>
      </c>
      <c r="BT328" s="82" t="s">
        <v>62</v>
      </c>
      <c r="BU328" s="72" t="s">
        <v>62</v>
      </c>
      <c r="BV328" s="72" t="s">
        <v>62</v>
      </c>
      <c r="BW328" s="7" t="s">
        <v>62</v>
      </c>
      <c r="BX328" s="84" t="s">
        <v>62</v>
      </c>
      <c r="BY328" s="7" t="s">
        <v>62</v>
      </c>
    </row>
    <row r="329" spans="14:77" ht="19.5" thickBot="1" x14ac:dyDescent="0.45">
      <c r="N329" t="str">
        <f>+IFERROR(IF(AND(MIN(W329:Z329)&lt;-5%,MAX(W329:Z329)&gt;15%),RANK(MIN(W329:Z329),W317:Z329,0)-RANK(MAX(W329:Z329),W317:Z329,0),""),"")</f>
        <v/>
      </c>
      <c r="O329" s="62" t="str">
        <f t="shared" si="107"/>
        <v/>
      </c>
      <c r="T329" s="76" t="s">
        <v>62</v>
      </c>
      <c r="U329" s="90" t="s">
        <v>62</v>
      </c>
      <c r="V329" s="91" t="s">
        <v>62</v>
      </c>
      <c r="W329" s="78" t="s">
        <v>62</v>
      </c>
      <c r="X329" s="78" t="s">
        <v>62</v>
      </c>
      <c r="Y329" s="78" t="s">
        <v>62</v>
      </c>
      <c r="Z329" s="79" t="s">
        <v>62</v>
      </c>
      <c r="AA329" s="27"/>
      <c r="AB329" s="27"/>
      <c r="AC329" s="80" t="s">
        <v>62</v>
      </c>
      <c r="AD329" s="85" t="s">
        <v>62</v>
      </c>
      <c r="AE329" s="82" t="s">
        <v>62</v>
      </c>
      <c r="AF329" s="72"/>
      <c r="AG329" s="72"/>
      <c r="AH329" s="27"/>
      <c r="AI329" s="107"/>
      <c r="AJ329" s="27"/>
      <c r="BC329" t="str">
        <f>+IFERROR(IF(AND(MIN(BL329:BO329)&lt;-5%,MAX(BL329:BO329)&gt;15%),RANK(MIN(BL329:BO329),BL317:BO329,0)-RANK(MAX(BL329:BO329),BL317:BO329,0),""),"")</f>
        <v/>
      </c>
      <c r="BD329" s="62" t="str">
        <f t="shared" si="108"/>
        <v/>
      </c>
      <c r="BI329" s="76" t="s">
        <v>62</v>
      </c>
      <c r="BJ329" s="90" t="s">
        <v>62</v>
      </c>
      <c r="BK329" s="91" t="s">
        <v>62</v>
      </c>
      <c r="BL329" s="78" t="s">
        <v>62</v>
      </c>
      <c r="BM329" s="78" t="s">
        <v>62</v>
      </c>
      <c r="BN329" s="78" t="s">
        <v>62</v>
      </c>
      <c r="BO329" s="79" t="s">
        <v>62</v>
      </c>
      <c r="BP329" s="27"/>
      <c r="BQ329" s="27"/>
      <c r="BR329" s="80" t="s">
        <v>62</v>
      </c>
      <c r="BS329" s="85" t="s">
        <v>62</v>
      </c>
      <c r="BT329" s="82" t="s">
        <v>62</v>
      </c>
      <c r="BU329" s="72"/>
      <c r="BV329" s="72"/>
      <c r="BW329" s="27"/>
      <c r="BX329" s="107"/>
      <c r="BY329" s="27"/>
    </row>
    <row r="330" spans="14:77" ht="19.5" thickBot="1" x14ac:dyDescent="0.45"/>
    <row r="331" spans="14:77" ht="19.5" thickBot="1" x14ac:dyDescent="0.45">
      <c r="T331" s="56" t="s">
        <v>62</v>
      </c>
      <c r="U331" s="57" t="s">
        <v>62</v>
      </c>
      <c r="V331" s="58" t="s">
        <v>541</v>
      </c>
      <c r="W331" s="59" t="s">
        <v>542</v>
      </c>
      <c r="X331" s="59" t="s">
        <v>543</v>
      </c>
      <c r="Y331" s="59" t="s">
        <v>544</v>
      </c>
      <c r="Z331" s="60" t="s">
        <v>545</v>
      </c>
      <c r="AA331" s="27"/>
      <c r="AB331" s="27"/>
      <c r="AC331" s="27"/>
      <c r="AD331" s="27"/>
      <c r="AE331" s="27"/>
      <c r="AF331" s="27" t="s">
        <v>477</v>
      </c>
      <c r="AG331" s="27"/>
      <c r="AH331" t="s">
        <v>359</v>
      </c>
      <c r="AI331" s="27"/>
      <c r="AJ331" s="27"/>
      <c r="BI331" s="56" t="s">
        <v>62</v>
      </c>
      <c r="BJ331" s="57" t="s">
        <v>62</v>
      </c>
      <c r="BK331" s="58" t="s">
        <v>541</v>
      </c>
      <c r="BL331" s="59" t="s">
        <v>542</v>
      </c>
      <c r="BM331" s="59" t="s">
        <v>543</v>
      </c>
      <c r="BN331" s="59" t="s">
        <v>544</v>
      </c>
      <c r="BO331" s="60" t="s">
        <v>545</v>
      </c>
      <c r="BP331" s="27"/>
      <c r="BQ331" s="27"/>
      <c r="BR331" s="27"/>
      <c r="BS331" s="27"/>
      <c r="BT331" s="27"/>
      <c r="BU331" s="27" t="s">
        <v>333</v>
      </c>
      <c r="BV331" s="27"/>
      <c r="BW331" s="27" t="s">
        <v>470</v>
      </c>
      <c r="BX331" s="27"/>
      <c r="BY331" s="27"/>
    </row>
    <row r="332" spans="14:77" ht="19.5" thickBot="1" x14ac:dyDescent="0.45">
      <c r="N332" t="str">
        <f>+IF(ABS(W332)+ABS(X332)+ABS(Y332)+ABS(Z332)&gt;219%,"F","")</f>
        <v/>
      </c>
      <c r="O332" s="62" t="str">
        <f t="shared" ref="O332:O344" si="109">+IF(W332="","",IF(AND(MAX(W332:Z332)&gt;49%,AF332&gt;84%,AG332&gt;84%,AI332&gt;19%,AJ332&gt;12%,AF332&lt;&gt;""),"F",IF(AND(U332&gt;9.9,MAX(W332:Z332)&gt;34.9%,AG332&gt;99%,AJ332&gt;16.9%,AF332&lt;&gt;""),"F",IF(AND(V332&gt;34%,AC332&gt;39%,V332&lt;&gt;"",AC332&lt;&gt;"",AF332&lt;&gt;""),"F",IF(AND(U332&gt;4.9,V332&gt;29%,AJ332&lt;7%,AF332&lt;&gt;"",V332&lt;&gt;""),"F",IF(AND(U332&gt;9.9,AJ332&gt;14.9%,SUM(AJ332-(1/U332))&lt;6%,AI332&lt;6%,AI332&gt;1%,AJ332&gt;14.9%),"F",IF(AND(U332&gt;9.9,MAX(W332:Z332)&gt;34.9%,AI332&gt;19%,AH332&gt;14.9%),"F",IF(AND(U332&gt;9.9,AG332&gt;99%,AI332&lt;0,AJ332&gt;15%,MAX(W332:Z332)&gt;4.9%,AF332&lt;&gt;""),"F",IF(AND(U332&gt;2.9,U332&lt;10,W332&gt;39.9%,AI332&gt;27.9%),"F",IF(AND(U332&lt;19.9,U332&gt;3.9,Z332&gt;34.9%,AC332&gt;22.9%,AC332&lt;&gt;""),"F",IF(AND(AC332&gt;11.9%,U332&gt;3,AJ332&gt;14.9%,AC332&lt;&gt;""),"F",IF(AND(AJ332&lt;10%,AI332&gt;22.9%,U332&gt;3,AC332&lt;&gt;""),"F",IF(AND(AC332&gt;44%,U332&gt;3,AC332&lt;&gt;""),"F",IF(AND(U332&gt;9.9,AC332&gt;0,AI332&gt;14%),"F",""))))))))))))))</f>
        <v/>
      </c>
      <c r="T332" s="76">
        <v>4</v>
      </c>
      <c r="U332" s="65">
        <v>1.6001459995760161</v>
      </c>
      <c r="V332" s="66">
        <v>0.47999999999999987</v>
      </c>
      <c r="W332" s="67">
        <v>0.37353733518935361</v>
      </c>
      <c r="X332" s="67">
        <v>0.50087990237254132</v>
      </c>
      <c r="Y332" s="67">
        <v>0.40287206283158095</v>
      </c>
      <c r="Z332" s="68">
        <v>0.32553653752139899</v>
      </c>
      <c r="AA332" s="104">
        <v>0.50087990237254132</v>
      </c>
      <c r="AB332" s="69" t="s">
        <v>62</v>
      </c>
      <c r="AC332" s="70">
        <v>0.17534336485114232</v>
      </c>
      <c r="AD332" s="27"/>
      <c r="AE332" s="71">
        <v>4</v>
      </c>
      <c r="AF332" s="72">
        <v>0.54503073608578034</v>
      </c>
      <c r="AG332" s="72">
        <v>0.26225184581810373</v>
      </c>
      <c r="AH332" s="7" t="s">
        <v>62</v>
      </c>
      <c r="AI332" s="74">
        <v>0.28653952713835262</v>
      </c>
      <c r="AJ332" s="7">
        <v>5.4939044268748141E-2</v>
      </c>
      <c r="BC332" t="str">
        <f>+IF(ABS(BL332)+ABS(BM332)+ABS(BN332)+ABS(BO332)&gt;219%,"F","")</f>
        <v/>
      </c>
      <c r="BD332" s="62" t="str">
        <f t="shared" ref="BD332:BD344" si="110">+IF(BL332="","",IF(AND(MAX(BL332:BO332)&gt;49%,BU332&gt;84%,BV332&gt;84%,BX332&gt;19%,BY332&gt;12%,BU332&lt;&gt;""),"F",IF(AND(BJ332&gt;9.9,MAX(BL332:BO332)&gt;34.9%,BV332&gt;99%,BY332&gt;16.9%,BU332&lt;&gt;""),"F",IF(AND(BK332&gt;34%,BR332&gt;39%,BK332&lt;&gt;"",BR332&lt;&gt;"",BU332&lt;&gt;""),"F",IF(AND(BJ332&gt;4.9,BK332&gt;29%,BY332&lt;7%,BU332&lt;&gt;"",BK332&lt;&gt;""),"F",IF(AND(BJ332&gt;9.9,BY332&gt;14.9%,SUM(BY332-(1/BJ332))&lt;6%,BX332&lt;6%,BX332&gt;1%,BY332&gt;14.9%),"F",IF(AND(BJ332&gt;9.9,MAX(BL332:BO332)&gt;34.9%,BX332&gt;19%,BW332&gt;14.9%),"F",IF(AND(BJ332&gt;9.9,BV332&gt;99%,BX332&lt;0,BY332&gt;15%,MAX(BL332:BO332)&gt;4.9%,BU332&lt;&gt;""),"F",IF(AND(BJ332&gt;2.9,BJ332&lt;10,BL332&gt;39.9%,BX332&gt;27.9%),"F",IF(AND(BJ332&lt;19.9,BJ332&gt;3.9,BO332&gt;34.9%,BR332&gt;22.9%,BR332&lt;&gt;""),"F",IF(AND(BR332&gt;11.9%,BJ332&gt;3,BY332&gt;14.9%,BR332&lt;&gt;""),"F",IF(AND(BY332&lt;10%,BX332&gt;22.9%,BJ332&gt;3,BR332&lt;&gt;""),"F",IF(AND(BR332&gt;44%,BJ332&gt;3,BR332&lt;&gt;""),"F",IF(AND(BJ332&gt;9.9,BR332&gt;0,BX332&gt;14%),"F",""))))))))))))))</f>
        <v/>
      </c>
      <c r="BI332" s="76">
        <v>7</v>
      </c>
      <c r="BJ332" s="65">
        <v>2.4003100000000002</v>
      </c>
      <c r="BK332" s="66">
        <v>0.31999999999999973</v>
      </c>
      <c r="BL332" s="67">
        <v>0.42361864130308774</v>
      </c>
      <c r="BM332" s="67">
        <v>0.36564460982445052</v>
      </c>
      <c r="BN332" s="67">
        <v>0.46133746644753276</v>
      </c>
      <c r="BO332" s="68">
        <v>-0.1535679618540346</v>
      </c>
      <c r="BP332" s="104">
        <v>0.46133746644753276</v>
      </c>
      <c r="BQ332" s="69" t="s">
        <v>62</v>
      </c>
      <c r="BR332" s="70">
        <v>0.61490542830156736</v>
      </c>
      <c r="BS332" s="27"/>
      <c r="BT332" s="71" t="s">
        <v>62</v>
      </c>
      <c r="BU332" s="72">
        <v>-5.5108664696457178E-2</v>
      </c>
      <c r="BV332" s="72">
        <v>0.47413487740237187</v>
      </c>
      <c r="BW332" s="7" t="s">
        <v>62</v>
      </c>
      <c r="BX332" s="74">
        <v>-0.11052432261764744</v>
      </c>
      <c r="BY332" s="7">
        <v>8.7189419071569768E-2</v>
      </c>
    </row>
    <row r="333" spans="14:77" x14ac:dyDescent="0.4">
      <c r="N333" t="str">
        <f>+IF(ABS(W333)+ABS(X333)+ABS(Y333)+ABS(Z333)&gt;219%,"F","")</f>
        <v/>
      </c>
      <c r="O333" s="62" t="str">
        <f t="shared" si="109"/>
        <v/>
      </c>
      <c r="T333" s="76">
        <v>7</v>
      </c>
      <c r="U333" s="65">
        <v>5.1003099999999995</v>
      </c>
      <c r="V333" s="77" t="s">
        <v>62</v>
      </c>
      <c r="W333" s="78">
        <v>0.16302976111595516</v>
      </c>
      <c r="X333" s="78">
        <v>0.39677226318301123</v>
      </c>
      <c r="Y333" s="78">
        <v>5.2022475697822278E-2</v>
      </c>
      <c r="Z333" s="79">
        <v>9.3674696061099585E-2</v>
      </c>
      <c r="AA333" s="27"/>
      <c r="AB333" s="27"/>
      <c r="AC333" s="80" t="s">
        <v>62</v>
      </c>
      <c r="AD333" s="81" t="s">
        <v>62</v>
      </c>
      <c r="AE333" s="82" t="s">
        <v>62</v>
      </c>
      <c r="AF333" s="72">
        <v>0.3580365690223048</v>
      </c>
      <c r="AG333" s="72">
        <v>0.88281908251795627</v>
      </c>
      <c r="AH333" s="7">
        <v>3.3475212395338266E-2</v>
      </c>
      <c r="AI333" s="84">
        <v>8.2453119758982396E-2</v>
      </c>
      <c r="AJ333" s="7">
        <v>0.18494145009522556</v>
      </c>
      <c r="BC333" t="str">
        <f>+IF(ABS(BL333)+ABS(BM333)+ABS(BN333)+ABS(BO333)&gt;219%,"F","")</f>
        <v/>
      </c>
      <c r="BD333" s="62" t="str">
        <f t="shared" si="110"/>
        <v/>
      </c>
      <c r="BI333" s="76">
        <v>2</v>
      </c>
      <c r="BJ333" s="65">
        <v>2.5002369997320053</v>
      </c>
      <c r="BK333" s="77">
        <v>0.29999999999999971</v>
      </c>
      <c r="BL333" s="78">
        <v>9.6246865665900516E-2</v>
      </c>
      <c r="BM333" s="78">
        <v>0.14765907198160516</v>
      </c>
      <c r="BN333" s="78">
        <v>0.17671340648589356</v>
      </c>
      <c r="BO333" s="79">
        <v>0.67710761473842918</v>
      </c>
      <c r="BP333" s="27"/>
      <c r="BQ333" s="27"/>
      <c r="BR333" s="80" t="s">
        <v>62</v>
      </c>
      <c r="BS333" s="81" t="s">
        <v>62</v>
      </c>
      <c r="BT333" s="82" t="s">
        <v>62</v>
      </c>
      <c r="BU333" s="72">
        <v>0.77420272956047631</v>
      </c>
      <c r="BV333" s="72">
        <v>0.56699161700035561</v>
      </c>
      <c r="BW333" s="7">
        <v>-0.11591934513523411</v>
      </c>
      <c r="BX333" s="84">
        <v>0.48732078979694898</v>
      </c>
      <c r="BY333" s="7">
        <v>0.10426499306600827</v>
      </c>
    </row>
    <row r="334" spans="14:77" x14ac:dyDescent="0.4">
      <c r="N334" t="str">
        <f>+IF(ABS(W334)+ABS(X334)+ABS(Y334)+ABS(Z334)&gt;219%,"F","")</f>
        <v/>
      </c>
      <c r="O334" s="62" t="str">
        <f t="shared" si="109"/>
        <v>F</v>
      </c>
      <c r="T334" s="76">
        <v>2</v>
      </c>
      <c r="U334" s="65">
        <v>6.4002459997520056</v>
      </c>
      <c r="V334" s="77" t="s">
        <v>62</v>
      </c>
      <c r="W334" s="78">
        <v>0.24392816803645814</v>
      </c>
      <c r="X334" s="78">
        <v>-0.12337789244312575</v>
      </c>
      <c r="Y334" s="78">
        <v>0.32207790604366443</v>
      </c>
      <c r="Z334" s="79">
        <v>0.26966953485221307</v>
      </c>
      <c r="AA334" s="27"/>
      <c r="AB334" s="27"/>
      <c r="AC334" s="80">
        <v>0.44545579848679018</v>
      </c>
      <c r="AD334" s="85" t="s">
        <v>62</v>
      </c>
      <c r="AE334" s="82" t="s">
        <v>62</v>
      </c>
      <c r="AF334" s="72">
        <v>0.48780048634293061</v>
      </c>
      <c r="AG334" s="72">
        <v>0.82022984806870336</v>
      </c>
      <c r="AH334" s="7">
        <v>6.1431882077297773E-2</v>
      </c>
      <c r="AI334" s="84">
        <v>0.23736500236964414</v>
      </c>
      <c r="AJ334" s="7">
        <v>0.17182965402215025</v>
      </c>
      <c r="BC334" t="str">
        <f>+IF(ABS(BL334)+ABS(BM334)+ABS(BN334)+ABS(BO334)&gt;219%,"F","")</f>
        <v/>
      </c>
      <c r="BD334" s="62" t="str">
        <f t="shared" si="110"/>
        <v/>
      </c>
      <c r="BI334" s="76">
        <v>5</v>
      </c>
      <c r="BJ334" s="65">
        <v>5.4001449990650459</v>
      </c>
      <c r="BK334" s="77" t="s">
        <v>62</v>
      </c>
      <c r="BL334" s="78">
        <v>0.18089043470495431</v>
      </c>
      <c r="BM334" s="78">
        <v>0.17631165995620979</v>
      </c>
      <c r="BN334" s="78">
        <v>0.10717013589202286</v>
      </c>
      <c r="BO334" s="79">
        <v>0.18227489453640827</v>
      </c>
      <c r="BP334" s="27"/>
      <c r="BQ334" s="27"/>
      <c r="BR334" s="80" t="s">
        <v>62</v>
      </c>
      <c r="BS334" s="85" t="s">
        <v>62</v>
      </c>
      <c r="BT334" s="82" t="s">
        <v>62</v>
      </c>
      <c r="BU334" s="72">
        <v>0.20169521281975333</v>
      </c>
      <c r="BV334" s="72">
        <v>0.42983061503716563</v>
      </c>
      <c r="BW334" s="7">
        <v>6.7320578409297005E-2</v>
      </c>
      <c r="BX334" s="84">
        <v>0.13118497507955545</v>
      </c>
      <c r="BY334" s="7">
        <v>7.9042237579290409E-2</v>
      </c>
    </row>
    <row r="335" spans="14:77" x14ac:dyDescent="0.4">
      <c r="N335" t="str">
        <f>+IFERROR(IF(AND(MIN(W335:Z335)&lt;-5%,MAX(W335:Z335)&gt;15%),RANK(MIN(W335:Z335),W332:Z344,0)-RANK(MAX(W335:Z335),W332:Z344,0),""),"")</f>
        <v/>
      </c>
      <c r="O335" s="62" t="str">
        <f t="shared" si="109"/>
        <v/>
      </c>
      <c r="T335" s="76">
        <v>1</v>
      </c>
      <c r="U335" s="65">
        <v>10.000410999817001</v>
      </c>
      <c r="V335" s="77" t="s">
        <v>62</v>
      </c>
      <c r="W335" s="78">
        <v>0.15729469198458929</v>
      </c>
      <c r="X335" s="78">
        <v>0.1491578275686376</v>
      </c>
      <c r="Y335" s="78">
        <v>0.15458739412892622</v>
      </c>
      <c r="Z335" s="79">
        <v>0.1076549870843541</v>
      </c>
      <c r="AA335" s="27"/>
      <c r="AB335" s="27"/>
      <c r="AC335" s="80" t="s">
        <v>62</v>
      </c>
      <c r="AD335" s="85" t="s">
        <v>62</v>
      </c>
      <c r="AE335" s="82" t="s">
        <v>62</v>
      </c>
      <c r="AF335" s="72">
        <v>0.62948748259141574</v>
      </c>
      <c r="AG335" s="72">
        <v>0.78716911926586042</v>
      </c>
      <c r="AH335" s="7">
        <v>5.0064360787935289E-2</v>
      </c>
      <c r="AI335" s="84">
        <v>9.4758669266759465E-2</v>
      </c>
      <c r="AJ335" s="7">
        <v>0.16490377391026628</v>
      </c>
      <c r="BC335" t="str">
        <f>+IFERROR(IF(AND(MIN(BL335:BO335)&lt;-5%,MAX(BL335:BO335)&gt;15%),RANK(MIN(BL335:BO335),BL332:BO344,0)-RANK(MAX(BL335:BO335),BL332:BO344,0),""),"")</f>
        <v/>
      </c>
      <c r="BD335" s="62" t="str">
        <f t="shared" si="110"/>
        <v/>
      </c>
      <c r="BI335" s="76">
        <v>3</v>
      </c>
      <c r="BJ335" s="65">
        <v>8.7000469987250373</v>
      </c>
      <c r="BK335" s="77" t="s">
        <v>62</v>
      </c>
      <c r="BL335" s="78">
        <v>-8.1037870331566189E-2</v>
      </c>
      <c r="BM335" s="78">
        <v>-1.334591617124934E-2</v>
      </c>
      <c r="BN335" s="78">
        <v>2.3122568188404601E-2</v>
      </c>
      <c r="BO335" s="79">
        <v>3.3956101105723911E-2</v>
      </c>
      <c r="BP335" s="27"/>
      <c r="BQ335" s="27"/>
      <c r="BR335" s="80" t="s">
        <v>62</v>
      </c>
      <c r="BS335" s="85" t="s">
        <v>62</v>
      </c>
      <c r="BT335" s="82" t="s">
        <v>62</v>
      </c>
      <c r="BU335" s="72">
        <v>0.10455879159644775</v>
      </c>
      <c r="BV335" s="72">
        <v>0.57925095655603287</v>
      </c>
      <c r="BW335" s="7">
        <v>4.614232349322013E-2</v>
      </c>
      <c r="BX335" s="84">
        <v>2.4438528897151507E-2</v>
      </c>
      <c r="BY335" s="7">
        <v>0.10651938257626047</v>
      </c>
    </row>
    <row r="336" spans="14:77" x14ac:dyDescent="0.4">
      <c r="N336" t="str">
        <f>+IFERROR(IF(AND(MIN(W336:Z336)&lt;-5%,MAX(W336:Z336)&gt;15%),RANK(MIN(W336:Z336),W332:Z344,0)-RANK(MAX(W336:Z336),W332:Z344,0),""),"")</f>
        <v/>
      </c>
      <c r="O336" s="62" t="str">
        <f>+IF(W336="","",IF(AND(MAX(W336:Z336)&gt;49%,AF336&gt;84%,AG336&gt;84%,AI336&gt;19%,AJ336&gt;12%,AF336&lt;&gt;""),"F",IF(AND(U336&gt;9.9,MAX(W336:Z336)&gt;34.9%,AG336&gt;99%,AJ336&gt;16.9%,AF336&lt;&gt;""),"F",IF(AND(V336&gt;34%,AC336&gt;39%,V336&lt;&gt;"",AC336&lt;&gt;"",AF336&lt;&gt;""),"F",IF(AND(U336&gt;4.9,V336&gt;29%,AJ336&lt;7%,AF336&lt;&gt;"",V336&lt;&gt;""),"F",IF(AND(U336&gt;9.9,AJ336&gt;14.9%,SUM(AJ336-(1/U336))&lt;6%,AI336&lt;6%,AI336&gt;1%,AJ336&gt;14.9%),"F",IF(AND(U336&gt;9.9,MAX(W336:Z336)&gt;34.9%,AI336&gt;19%,AH336&gt;14.9%),"F",IF(AND(U336&gt;9.9,AG336&gt;99%,AI336&lt;0,AJ336&gt;15%,MAX(W336:Z336)&gt;4.9%,AF336&lt;&gt;""),"F",IF(AND(U336&gt;2.9,U336&lt;10,W336&gt;39.9%,AI336&gt;27.9%),"F",IF(AND(U336&lt;19.9,U336&gt;3.9,Z336&gt;34.9%,AC336&gt;22.9%,AC336&lt;&gt;""),"F",IF(AND(AC336&gt;11.9%,U336&gt;3,AJ336&gt;14.9%,AC336&lt;&gt;""),"F",IF(AND(AJ336&lt;10%,AI336&gt;22.9%,U336&gt;3,AC336&lt;&gt;""),"F",IF(AND(AC336&gt;44%,U336&gt;3,AC336&lt;&gt;""),"F",IF(AND(U336&gt;9.9,AC336&gt;0,AI336&gt;14%),"F",""))))))))))))))</f>
        <v/>
      </c>
      <c r="T336" s="76">
        <v>3</v>
      </c>
      <c r="U336" s="65">
        <v>10.40008299764507</v>
      </c>
      <c r="V336" s="77" t="s">
        <v>62</v>
      </c>
      <c r="W336" s="78">
        <v>-0.13164444561191904</v>
      </c>
      <c r="X336" s="78">
        <v>-0.11801842527457317</v>
      </c>
      <c r="Y336" s="78">
        <v>-0.10568752604470852</v>
      </c>
      <c r="Z336" s="79">
        <v>4.9582116110701457E-2</v>
      </c>
      <c r="AA336" s="27"/>
      <c r="AB336" s="27"/>
      <c r="AC336" s="80" t="s">
        <v>62</v>
      </c>
      <c r="AD336" s="85" t="s">
        <v>62</v>
      </c>
      <c r="AE336" s="82" t="s">
        <v>62</v>
      </c>
      <c r="AF336" s="72">
        <v>6.5571568040179287E-2</v>
      </c>
      <c r="AG336" s="72">
        <v>0.30118389353198782</v>
      </c>
      <c r="AH336" s="7">
        <v>6.1918039680203957E-2</v>
      </c>
      <c r="AI336" s="84">
        <v>4.3642523856313314E-2</v>
      </c>
      <c r="AJ336" s="7">
        <v>6.309490485441438E-2</v>
      </c>
      <c r="BC336" t="str">
        <f>+IFERROR(IF(AND(MIN(BL336:BO336)&lt;-5%,MAX(BL336:BO336)&gt;15%),RANK(MIN(BL336:BO336),BL332:BO344,0)-RANK(MAX(BL336:BO336),BL332:BO344,0),""),"")</f>
        <v/>
      </c>
      <c r="BD336" s="62" t="str">
        <f>+IF(BL336="","",IF(AND(MAX(BL336:BO336)&gt;49%,BU336&gt;84%,BV336&gt;84%,BX336&gt;19%,BY336&gt;12%,BU336&lt;&gt;""),"F",IF(AND(BJ336&gt;9.9,MAX(BL336:BO336)&gt;34.9%,BV336&gt;99%,BY336&gt;16.9%,BU336&lt;&gt;""),"F",IF(AND(BK336&gt;34%,BR336&gt;39%,BK336&lt;&gt;"",BR336&lt;&gt;"",BU336&lt;&gt;""),"F",IF(AND(BJ336&gt;4.9,BK336&gt;29%,BY336&lt;7%,BU336&lt;&gt;"",BK336&lt;&gt;""),"F",IF(AND(BJ336&gt;9.9,BY336&gt;14.9%,SUM(BY336-(1/BJ336))&lt;6%,BX336&lt;6%,BX336&gt;1%,BY336&gt;14.9%),"F",IF(AND(BJ336&gt;9.9,MAX(BL336:BO336)&gt;34.9%,BX336&gt;19%,BW336&gt;14.9%),"F",IF(AND(BJ336&gt;9.9,BV336&gt;99%,BX336&lt;0,BY336&gt;15%,MAX(BL336:BO336)&gt;4.9%,BU336&lt;&gt;""),"F",IF(AND(BJ336&gt;2.9,BJ336&lt;10,BL336&gt;39.9%,BX336&gt;27.9%),"F",IF(AND(BJ336&lt;19.9,BJ336&gt;3.9,BO336&gt;34.9%,BR336&gt;22.9%,BR336&lt;&gt;""),"F",IF(AND(BR336&gt;11.9%,BJ336&gt;3,BY336&gt;14.9%,BR336&lt;&gt;""),"F",IF(AND(BY336&lt;10%,BX336&gt;22.9%,BJ336&gt;3,BR336&lt;&gt;""),"F",IF(AND(BR336&gt;44%,BJ336&gt;3,BR336&lt;&gt;""),"F",IF(AND(BJ336&gt;9.9,BR336&gt;0,BX336&gt;14%),"F",""))))))))))))))</f>
        <v/>
      </c>
      <c r="BI336" s="76">
        <v>6</v>
      </c>
      <c r="BJ336" s="65">
        <v>16.100221997912126</v>
      </c>
      <c r="BK336" s="77" t="s">
        <v>62</v>
      </c>
      <c r="BL336" s="78">
        <v>0.21158603133787626</v>
      </c>
      <c r="BM336" s="78">
        <v>0.17367641831185202</v>
      </c>
      <c r="BN336" s="78">
        <v>0.15741404047881902</v>
      </c>
      <c r="BO336" s="79">
        <v>0.17063635725727905</v>
      </c>
      <c r="BP336" s="27"/>
      <c r="BQ336" s="27"/>
      <c r="BR336" s="80" t="s">
        <v>62</v>
      </c>
      <c r="BS336" s="85" t="s">
        <v>62</v>
      </c>
      <c r="BT336" s="82" t="s">
        <v>62</v>
      </c>
      <c r="BU336" s="72">
        <v>0.75462936359689892</v>
      </c>
      <c r="BV336" s="72">
        <v>1.0376393212493704</v>
      </c>
      <c r="BW336" s="7">
        <v>4.0223352447273389E-2</v>
      </c>
      <c r="BX336" s="84">
        <v>0.12280860911424651</v>
      </c>
      <c r="BY336" s="7">
        <v>0.19081315030274121</v>
      </c>
    </row>
    <row r="337" spans="14:77" x14ac:dyDescent="0.4">
      <c r="N337" t="str">
        <f>+IFERROR(IF(AND(MIN(W337:Z337)&lt;-5%,MAX(W337:Z337)&gt;15%),RANK(MIN(W337:Z337),W332:Z344,0)-RANK(MAX(W337:Z337),W332:Z344,0),""),"")</f>
        <v/>
      </c>
      <c r="O337" s="62" t="str">
        <f t="shared" si="109"/>
        <v/>
      </c>
      <c r="T337" s="76">
        <v>8</v>
      </c>
      <c r="U337" s="65">
        <v>17.800799999999999</v>
      </c>
      <c r="V337" s="77" t="s">
        <v>62</v>
      </c>
      <c r="W337" s="78">
        <v>0.10218208811311763</v>
      </c>
      <c r="X337" s="78">
        <v>9.9519780348890752E-2</v>
      </c>
      <c r="Y337" s="78">
        <v>8.5724524511184327E-2</v>
      </c>
      <c r="Z337" s="79">
        <v>6.8148467807171209E-2</v>
      </c>
      <c r="AA337" s="27"/>
      <c r="AB337" s="27"/>
      <c r="AC337" s="80" t="s">
        <v>62</v>
      </c>
      <c r="AD337" s="85" t="s">
        <v>62</v>
      </c>
      <c r="AE337" s="82" t="s">
        <v>62</v>
      </c>
      <c r="AF337" s="72">
        <v>0.4629121287823062</v>
      </c>
      <c r="AG337" s="72">
        <v>0.51243976463290652</v>
      </c>
      <c r="AH337" s="7">
        <v>4.6554260475599227E-2</v>
      </c>
      <c r="AI337" s="84">
        <v>5.9984755902819265E-2</v>
      </c>
      <c r="AJ337" s="7">
        <v>0.10735082083563616</v>
      </c>
      <c r="BC337" t="str">
        <f>+IFERROR(IF(AND(MIN(BL337:BO337)&lt;-5%,MAX(BL337:BO337)&gt;15%),RANK(MIN(BL337:BO337),BL332:BO344,0)-RANK(MAX(BL337:BO337),BL332:BO344,0),""),"")</f>
        <v/>
      </c>
      <c r="BD337" s="62" t="str">
        <f t="shared" si="110"/>
        <v/>
      </c>
      <c r="BI337" s="76">
        <v>8</v>
      </c>
      <c r="BJ337" s="65">
        <v>25.600860000000001</v>
      </c>
      <c r="BK337" s="77" t="s">
        <v>62</v>
      </c>
      <c r="BL337" s="78">
        <v>5.5680922512740712E-2</v>
      </c>
      <c r="BM337" s="78">
        <v>6.0785670219909507E-2</v>
      </c>
      <c r="BN337" s="78">
        <v>5.3080079358418422E-2</v>
      </c>
      <c r="BO337" s="79">
        <v>6.3465620745326815E-2</v>
      </c>
      <c r="BP337" s="27"/>
      <c r="BQ337" s="27"/>
      <c r="BR337" s="80" t="s">
        <v>62</v>
      </c>
      <c r="BS337" s="85" t="s">
        <v>62</v>
      </c>
      <c r="BT337" s="82" t="s">
        <v>62</v>
      </c>
      <c r="BU337" s="72">
        <v>0.48964975263239696</v>
      </c>
      <c r="BV337" s="72">
        <v>0.73775941040276571</v>
      </c>
      <c r="BW337" s="7">
        <v>1.9250306893663544E-2</v>
      </c>
      <c r="BX337" s="84">
        <v>4.5676810824988312E-2</v>
      </c>
      <c r="BY337" s="7">
        <v>0.13566775504897541</v>
      </c>
    </row>
    <row r="338" spans="14:77" x14ac:dyDescent="0.4">
      <c r="N338" t="str">
        <f>+IFERROR(IF(AND(MIN(W338:Z338)&lt;-5%,MAX(W338:Z338)&gt;15%),RANK(MIN(W338:Z338),W332:Z344,0)-RANK(MAX(W338:Z338),W332:Z344,0),""),"")</f>
        <v/>
      </c>
      <c r="O338" s="62" t="str">
        <f t="shared" si="109"/>
        <v/>
      </c>
      <c r="T338" s="76">
        <v>5</v>
      </c>
      <c r="U338" s="65">
        <v>32.900350996765155</v>
      </c>
      <c r="V338" s="77" t="s">
        <v>62</v>
      </c>
      <c r="W338" s="78">
        <v>2.490638989140213E-2</v>
      </c>
      <c r="X338" s="78">
        <v>2.5208553812129161E-2</v>
      </c>
      <c r="Y338" s="78">
        <v>2.5862762908073537E-2</v>
      </c>
      <c r="Z338" s="79">
        <v>2.7875025768517133E-2</v>
      </c>
      <c r="AA338" s="27"/>
      <c r="AB338" s="27"/>
      <c r="AC338" s="80" t="s">
        <v>62</v>
      </c>
      <c r="AD338" s="85" t="s">
        <v>62</v>
      </c>
      <c r="AE338" s="82" t="s">
        <v>62</v>
      </c>
      <c r="AF338" s="72">
        <v>0.13814848671892146</v>
      </c>
      <c r="AG338" s="72">
        <v>0.32140298923636595</v>
      </c>
      <c r="AH338" s="7">
        <v>2.6438422252543115E-2</v>
      </c>
      <c r="AI338" s="84">
        <v>2.4535791783910743E-2</v>
      </c>
      <c r="AJ338" s="7">
        <v>6.7330595896022319E-2</v>
      </c>
      <c r="BC338" t="str">
        <f>+IFERROR(IF(AND(MIN(BL338:BO338)&lt;-5%,MAX(BL338:BO338)&gt;15%),RANK(MIN(BL338:BO338),BL332:BO344,0)-RANK(MAX(BL338:BO338),BL332:BO344,0),""),"")</f>
        <v/>
      </c>
      <c r="BD338" s="62" t="str">
        <f t="shared" si="110"/>
        <v/>
      </c>
      <c r="BI338" s="76">
        <v>9</v>
      </c>
      <c r="BJ338" s="65">
        <v>34.701630000000002</v>
      </c>
      <c r="BK338" s="77" t="s">
        <v>62</v>
      </c>
      <c r="BL338" s="78">
        <v>6.5804406343471178E-2</v>
      </c>
      <c r="BM338" s="78">
        <v>5.0709216154627305E-2</v>
      </c>
      <c r="BN338" s="78">
        <v>2.1162303148908778E-2</v>
      </c>
      <c r="BO338" s="79">
        <v>4.5241973118879952E-2</v>
      </c>
      <c r="BP338" s="27"/>
      <c r="BQ338" s="27"/>
      <c r="BR338" s="80" t="s">
        <v>62</v>
      </c>
      <c r="BS338" s="85" t="s">
        <v>62</v>
      </c>
      <c r="BT338" s="82" t="s">
        <v>62</v>
      </c>
      <c r="BU338" s="72">
        <v>0.24646559466524268</v>
      </c>
      <c r="BV338" s="72">
        <v>0.48835602119845317</v>
      </c>
      <c r="BW338" s="7">
        <v>1.3990602637417148E-2</v>
      </c>
      <c r="BX338" s="84">
        <v>3.2561078316601037E-2</v>
      </c>
      <c r="BY338" s="7">
        <v>8.9804567893581697E-2</v>
      </c>
    </row>
    <row r="339" spans="14:77" x14ac:dyDescent="0.4">
      <c r="N339" t="str">
        <f>+IFERROR(IF(AND(MIN(W339:Z339)&lt;-5%,MAX(W339:Z339)&gt;15%),RANK(MIN(W339:Z339),W332:Z344,0)-RANK(MAX(W339:Z339),W332:Z344,0),""),"")</f>
        <v/>
      </c>
      <c r="O339" s="62" t="str">
        <f t="shared" si="109"/>
        <v/>
      </c>
      <c r="T339" s="76">
        <v>6</v>
      </c>
      <c r="U339" s="65">
        <v>51.901082987652735</v>
      </c>
      <c r="V339" s="77" t="s">
        <v>62</v>
      </c>
      <c r="W339" s="78">
        <v>6.6766011281043064E-2</v>
      </c>
      <c r="X339" s="78">
        <v>6.9857990432488831E-2</v>
      </c>
      <c r="Y339" s="78">
        <v>6.2540399923456697E-2</v>
      </c>
      <c r="Z339" s="79">
        <v>5.7858634794544575E-2</v>
      </c>
      <c r="AA339" s="14"/>
      <c r="AB339" s="14"/>
      <c r="AC339" s="80" t="s">
        <v>62</v>
      </c>
      <c r="AD339" s="85" t="s">
        <v>62</v>
      </c>
      <c r="AE339" s="82" t="s">
        <v>62</v>
      </c>
      <c r="AF339" s="72" t="s">
        <v>62</v>
      </c>
      <c r="AG339" s="72">
        <v>0.35561971315537821</v>
      </c>
      <c r="AH339" s="7">
        <v>1.7828525443367604E-2</v>
      </c>
      <c r="AI339" s="84">
        <v>5.0927573233802176E-2</v>
      </c>
      <c r="AJ339" s="7">
        <v>7.4498645006425862E-2</v>
      </c>
      <c r="BC339" t="str">
        <f>+IFERROR(IF(AND(MIN(BL339:BO339)&lt;-5%,MAX(BL339:BO339)&gt;15%),RANK(MIN(BL339:BO339),BL332:BO344,0)-RANK(MAX(BL339:BO339),BL332:BO344,0),""),"")</f>
        <v/>
      </c>
      <c r="BD339" s="62" t="str">
        <f t="shared" si="110"/>
        <v/>
      </c>
      <c r="BI339" s="76">
        <v>1</v>
      </c>
      <c r="BJ339" s="65">
        <v>58.902373998887008</v>
      </c>
      <c r="BK339" s="77" t="s">
        <v>62</v>
      </c>
      <c r="BL339" s="78">
        <v>-1.1670508051663213E-2</v>
      </c>
      <c r="BM339" s="78">
        <v>-8.0818405417342407E-3</v>
      </c>
      <c r="BN339" s="78" t="s">
        <v>62</v>
      </c>
      <c r="BO339" s="79">
        <v>-1.9114599648012608E-2</v>
      </c>
      <c r="BP339" s="14"/>
      <c r="BQ339" s="14"/>
      <c r="BR339" s="80" t="s">
        <v>62</v>
      </c>
      <c r="BS339" s="85" t="s">
        <v>62</v>
      </c>
      <c r="BT339" s="82" t="s">
        <v>62</v>
      </c>
      <c r="BU339" s="72">
        <v>0.42845245699327267</v>
      </c>
      <c r="BV339" s="72">
        <v>0.51980289315705241</v>
      </c>
      <c r="BW339" s="7">
        <v>5.414007307349037E-3</v>
      </c>
      <c r="BX339" s="84">
        <v>-1.3756959151493824E-2</v>
      </c>
      <c r="BY339" s="7">
        <v>9.558738335046163E-2</v>
      </c>
    </row>
    <row r="340" spans="14:77" x14ac:dyDescent="0.4">
      <c r="N340" t="str">
        <f>+IFERROR(IF(AND(MIN(W340:Z340)&lt;-5%,MAX(W340:Z340)&gt;15%),RANK(MIN(W340:Z340),W332:Z344,0)-RANK(MAX(W340:Z340),W332:Z344,0),""),"")</f>
        <v/>
      </c>
      <c r="O340" s="62" t="str">
        <f t="shared" si="109"/>
        <v/>
      </c>
      <c r="T340" s="76" t="s">
        <v>62</v>
      </c>
      <c r="U340" s="65" t="s">
        <v>62</v>
      </c>
      <c r="V340" s="77" t="s">
        <v>62</v>
      </c>
      <c r="W340" s="78" t="s">
        <v>62</v>
      </c>
      <c r="X340" s="78" t="s">
        <v>62</v>
      </c>
      <c r="Y340" s="78" t="s">
        <v>62</v>
      </c>
      <c r="Z340" s="79" t="s">
        <v>62</v>
      </c>
      <c r="AA340" s="27"/>
      <c r="AB340" s="27"/>
      <c r="AC340" s="80" t="s">
        <v>62</v>
      </c>
      <c r="AD340" s="85" t="s">
        <v>62</v>
      </c>
      <c r="AE340" s="82" t="s">
        <v>62</v>
      </c>
      <c r="AF340" s="72" t="s">
        <v>62</v>
      </c>
      <c r="AG340" s="72" t="s">
        <v>62</v>
      </c>
      <c r="AH340" s="7" t="s">
        <v>62</v>
      </c>
      <c r="AI340" s="84" t="s">
        <v>62</v>
      </c>
      <c r="AJ340" s="7" t="s">
        <v>62</v>
      </c>
      <c r="BC340" t="str">
        <f>+IFERROR(IF(AND(MIN(BL340:BO340)&lt;-5%,MAX(BL340:BO340)&gt;15%),RANK(MIN(BL340:BO340),BL332:BO344,0)-RANK(MAX(BL340:BO340),BL332:BO344,0),""),"")</f>
        <v/>
      </c>
      <c r="BD340" s="62" t="e">
        <f t="shared" si="110"/>
        <v>#VALUE!</v>
      </c>
      <c r="BI340" s="76">
        <v>4</v>
      </c>
      <c r="BJ340" s="65">
        <v>130.80253499521621</v>
      </c>
      <c r="BK340" s="77" t="s">
        <v>62</v>
      </c>
      <c r="BL340" s="78">
        <v>5.8881076515198721E-2</v>
      </c>
      <c r="BM340" s="78">
        <v>4.6641110264329148E-2</v>
      </c>
      <c r="BN340" s="78" t="s">
        <v>62</v>
      </c>
      <c r="BO340" s="79" t="s">
        <v>62</v>
      </c>
      <c r="BP340" s="27"/>
      <c r="BQ340" s="27"/>
      <c r="BR340" s="80" t="s">
        <v>62</v>
      </c>
      <c r="BS340" s="85" t="s">
        <v>62</v>
      </c>
      <c r="BT340" s="82" t="s">
        <v>62</v>
      </c>
      <c r="BU340" s="72" t="s">
        <v>62</v>
      </c>
      <c r="BV340" s="72" t="s">
        <v>62</v>
      </c>
      <c r="BW340" s="7" t="s">
        <v>62</v>
      </c>
      <c r="BX340" s="84" t="s">
        <v>62</v>
      </c>
      <c r="BY340" s="7" t="s">
        <v>62</v>
      </c>
    </row>
    <row r="341" spans="14:77" x14ac:dyDescent="0.4">
      <c r="N341" t="str">
        <f>+IFERROR(IF(AND(MIN(W341:Z341)&lt;-5%,MAX(W341:Z341)&gt;15%),RANK(MIN(W341:Z341),W332:Z344,0)-RANK(MAX(W341:Z341),W332:Z344,0),""),"")</f>
        <v/>
      </c>
      <c r="O341" s="62" t="str">
        <f t="shared" si="109"/>
        <v/>
      </c>
      <c r="T341" s="76" t="s">
        <v>62</v>
      </c>
      <c r="U341" s="65" t="s">
        <v>62</v>
      </c>
      <c r="V341" s="77" t="s">
        <v>62</v>
      </c>
      <c r="W341" s="78" t="s">
        <v>62</v>
      </c>
      <c r="X341" s="78" t="s">
        <v>62</v>
      </c>
      <c r="Y341" s="78" t="s">
        <v>62</v>
      </c>
      <c r="Z341" s="79" t="s">
        <v>62</v>
      </c>
      <c r="AA341" s="89"/>
      <c r="AB341" s="89"/>
      <c r="AC341" s="80" t="s">
        <v>62</v>
      </c>
      <c r="AD341" s="85" t="s">
        <v>62</v>
      </c>
      <c r="AE341" s="82" t="s">
        <v>62</v>
      </c>
      <c r="AF341" s="72" t="s">
        <v>62</v>
      </c>
      <c r="AG341" s="72" t="s">
        <v>62</v>
      </c>
      <c r="AH341" s="7" t="s">
        <v>62</v>
      </c>
      <c r="AI341" s="84" t="s">
        <v>62</v>
      </c>
      <c r="AJ341" s="7" t="s">
        <v>62</v>
      </c>
      <c r="BC341" t="str">
        <f>+IFERROR(IF(AND(MIN(BL341:BO341)&lt;-5%,MAX(BL341:BO341)&gt;15%),RANK(MIN(BL341:BO341),BL332:BO344,0)-RANK(MAX(BL341:BO341),BL332:BO344,0),""),"")</f>
        <v/>
      </c>
      <c r="BD341" s="62" t="str">
        <f t="shared" si="110"/>
        <v/>
      </c>
      <c r="BI341" s="76" t="s">
        <v>62</v>
      </c>
      <c r="BJ341" s="65" t="s">
        <v>62</v>
      </c>
      <c r="BK341" s="77" t="s">
        <v>62</v>
      </c>
      <c r="BL341" s="78" t="s">
        <v>62</v>
      </c>
      <c r="BM341" s="78" t="s">
        <v>62</v>
      </c>
      <c r="BN341" s="78" t="s">
        <v>62</v>
      </c>
      <c r="BO341" s="79" t="s">
        <v>62</v>
      </c>
      <c r="BP341" s="89"/>
      <c r="BQ341" s="89"/>
      <c r="BR341" s="80" t="s">
        <v>62</v>
      </c>
      <c r="BS341" s="85" t="s">
        <v>62</v>
      </c>
      <c r="BT341" s="82" t="s">
        <v>62</v>
      </c>
      <c r="BU341" s="72" t="s">
        <v>62</v>
      </c>
      <c r="BV341" s="72" t="s">
        <v>62</v>
      </c>
      <c r="BW341" s="7" t="s">
        <v>62</v>
      </c>
      <c r="BX341" s="84" t="s">
        <v>62</v>
      </c>
      <c r="BY341" s="7" t="s">
        <v>62</v>
      </c>
    </row>
    <row r="342" spans="14:77" x14ac:dyDescent="0.4">
      <c r="N342" t="str">
        <f>+IFERROR(IF(AND(MIN(W342:Z342)&lt;-5%,MAX(W342:Z342)&gt;15%),RANK(MIN(W342:Z342),W332:Z344,0)-RANK(MAX(W342:Z342),W332:Z344,0),""),"")</f>
        <v/>
      </c>
      <c r="O342" s="62" t="str">
        <f t="shared" si="109"/>
        <v/>
      </c>
      <c r="T342" s="76" t="s">
        <v>62</v>
      </c>
      <c r="U342" s="65" t="s">
        <v>62</v>
      </c>
      <c r="V342" s="77" t="s">
        <v>62</v>
      </c>
      <c r="W342" s="78" t="s">
        <v>62</v>
      </c>
      <c r="X342" s="78" t="s">
        <v>62</v>
      </c>
      <c r="Y342" s="78" t="s">
        <v>62</v>
      </c>
      <c r="Z342" s="79" t="s">
        <v>62</v>
      </c>
      <c r="AA342" s="89"/>
      <c r="AB342" s="89"/>
      <c r="AC342" s="80" t="s">
        <v>62</v>
      </c>
      <c r="AD342" s="85" t="s">
        <v>62</v>
      </c>
      <c r="AE342" s="82" t="s">
        <v>62</v>
      </c>
      <c r="AF342" s="72" t="s">
        <v>62</v>
      </c>
      <c r="AG342" s="72" t="s">
        <v>62</v>
      </c>
      <c r="AH342" s="7" t="s">
        <v>62</v>
      </c>
      <c r="AI342" s="84" t="s">
        <v>62</v>
      </c>
      <c r="AJ342" s="7" t="s">
        <v>62</v>
      </c>
      <c r="BC342" t="str">
        <f>+IFERROR(IF(AND(MIN(BL342:BO342)&lt;-5%,MAX(BL342:BO342)&gt;15%),RANK(MIN(BL342:BO342),BL332:BO344,0)-RANK(MAX(BL342:BO342),BL332:BO344,0),""),"")</f>
        <v/>
      </c>
      <c r="BD342" s="62" t="str">
        <f t="shared" si="110"/>
        <v/>
      </c>
      <c r="BI342" s="76" t="s">
        <v>62</v>
      </c>
      <c r="BJ342" s="65" t="s">
        <v>62</v>
      </c>
      <c r="BK342" s="77" t="s">
        <v>62</v>
      </c>
      <c r="BL342" s="78" t="s">
        <v>62</v>
      </c>
      <c r="BM342" s="78" t="s">
        <v>62</v>
      </c>
      <c r="BN342" s="78" t="s">
        <v>62</v>
      </c>
      <c r="BO342" s="79" t="s">
        <v>62</v>
      </c>
      <c r="BP342" s="89"/>
      <c r="BQ342" s="89"/>
      <c r="BR342" s="80" t="s">
        <v>62</v>
      </c>
      <c r="BS342" s="85" t="s">
        <v>62</v>
      </c>
      <c r="BT342" s="82" t="s">
        <v>62</v>
      </c>
      <c r="BU342" s="72" t="s">
        <v>62</v>
      </c>
      <c r="BV342" s="72" t="s">
        <v>62</v>
      </c>
      <c r="BW342" s="7" t="s">
        <v>62</v>
      </c>
      <c r="BX342" s="84" t="s">
        <v>62</v>
      </c>
      <c r="BY342" s="7" t="s">
        <v>62</v>
      </c>
    </row>
    <row r="343" spans="14:77" x14ac:dyDescent="0.4">
      <c r="N343" t="str">
        <f>+IFERROR(IF(AND(MIN(W343:Z343)&lt;-5%,MAX(W343:Z343)&gt;15%),RANK(MIN(W343:Z343),W332:Z344,0)-RANK(MAX(W343:Z343),W332:Z344,0),""),"")</f>
        <v/>
      </c>
      <c r="O343" s="62" t="str">
        <f t="shared" si="109"/>
        <v/>
      </c>
      <c r="T343" s="76" t="s">
        <v>62</v>
      </c>
      <c r="U343" s="65" t="s">
        <v>62</v>
      </c>
      <c r="V343" s="77" t="s">
        <v>62</v>
      </c>
      <c r="W343" s="78" t="s">
        <v>62</v>
      </c>
      <c r="X343" s="78" t="s">
        <v>62</v>
      </c>
      <c r="Y343" s="78" t="s">
        <v>62</v>
      </c>
      <c r="Z343" s="79" t="s">
        <v>62</v>
      </c>
      <c r="AA343" s="27"/>
      <c r="AB343" s="27"/>
      <c r="AC343" s="80" t="s">
        <v>62</v>
      </c>
      <c r="AD343" s="85" t="s">
        <v>62</v>
      </c>
      <c r="AE343" s="82" t="s">
        <v>62</v>
      </c>
      <c r="AF343" s="72" t="s">
        <v>62</v>
      </c>
      <c r="AG343" s="72" t="s">
        <v>62</v>
      </c>
      <c r="AH343" s="7" t="s">
        <v>62</v>
      </c>
      <c r="AI343" s="84" t="s">
        <v>62</v>
      </c>
      <c r="AJ343" s="7" t="s">
        <v>62</v>
      </c>
      <c r="BC343" t="str">
        <f>+IFERROR(IF(AND(MIN(BL343:BO343)&lt;-5%,MAX(BL343:BO343)&gt;15%),RANK(MIN(BL343:BO343),BL332:BO344,0)-RANK(MAX(BL343:BO343),BL332:BO344,0),""),"")</f>
        <v/>
      </c>
      <c r="BD343" s="62" t="str">
        <f t="shared" si="110"/>
        <v/>
      </c>
      <c r="BI343" s="76" t="s">
        <v>62</v>
      </c>
      <c r="BJ343" s="65" t="s">
        <v>62</v>
      </c>
      <c r="BK343" s="77" t="s">
        <v>62</v>
      </c>
      <c r="BL343" s="78" t="s">
        <v>62</v>
      </c>
      <c r="BM343" s="78" t="s">
        <v>62</v>
      </c>
      <c r="BN343" s="78" t="s">
        <v>62</v>
      </c>
      <c r="BO343" s="79" t="s">
        <v>62</v>
      </c>
      <c r="BP343" s="27"/>
      <c r="BQ343" s="27"/>
      <c r="BR343" s="80" t="s">
        <v>62</v>
      </c>
      <c r="BS343" s="85" t="s">
        <v>62</v>
      </c>
      <c r="BT343" s="82" t="s">
        <v>62</v>
      </c>
      <c r="BU343" s="72" t="s">
        <v>62</v>
      </c>
      <c r="BV343" s="72" t="s">
        <v>62</v>
      </c>
      <c r="BW343" s="7" t="s">
        <v>62</v>
      </c>
      <c r="BX343" s="84" t="s">
        <v>62</v>
      </c>
      <c r="BY343" s="7" t="s">
        <v>62</v>
      </c>
    </row>
    <row r="344" spans="14:77" ht="19.5" thickBot="1" x14ac:dyDescent="0.45">
      <c r="N344" t="str">
        <f>+IFERROR(IF(AND(MIN(W344:Z344)&lt;-5%,MAX(W344:Z344)&gt;15%),RANK(MIN(W344:Z344),W332:Z344,0)-RANK(MAX(W344:Z344),W332:Z344,0),""),"")</f>
        <v/>
      </c>
      <c r="O344" s="62" t="str">
        <f t="shared" si="109"/>
        <v/>
      </c>
      <c r="T344" s="76" t="s">
        <v>62</v>
      </c>
      <c r="U344" s="90" t="s">
        <v>62</v>
      </c>
      <c r="V344" s="91" t="s">
        <v>62</v>
      </c>
      <c r="W344" s="78" t="s">
        <v>62</v>
      </c>
      <c r="X344" s="78" t="s">
        <v>62</v>
      </c>
      <c r="Y344" s="78" t="s">
        <v>62</v>
      </c>
      <c r="Z344" s="79" t="s">
        <v>62</v>
      </c>
      <c r="AA344" s="27"/>
      <c r="AB344" s="27"/>
      <c r="AC344" s="80" t="s">
        <v>62</v>
      </c>
      <c r="AD344" s="85" t="s">
        <v>62</v>
      </c>
      <c r="AE344" s="82" t="s">
        <v>62</v>
      </c>
      <c r="AF344" s="72"/>
      <c r="AG344" s="72"/>
      <c r="AH344" s="27"/>
      <c r="AI344" s="107"/>
      <c r="AJ344" s="27"/>
      <c r="BC344" t="str">
        <f>+IFERROR(IF(AND(MIN(BL344:BO344)&lt;-5%,MAX(BL344:BO344)&gt;15%),RANK(MIN(BL344:BO344),BL332:BO344,0)-RANK(MAX(BL344:BO344),BL332:BO344,0),""),"")</f>
        <v/>
      </c>
      <c r="BD344" s="62" t="str">
        <f t="shared" si="110"/>
        <v/>
      </c>
      <c r="BI344" s="76" t="s">
        <v>62</v>
      </c>
      <c r="BJ344" s="90" t="s">
        <v>62</v>
      </c>
      <c r="BK344" s="91" t="s">
        <v>62</v>
      </c>
      <c r="BL344" s="78" t="s">
        <v>62</v>
      </c>
      <c r="BM344" s="78" t="s">
        <v>62</v>
      </c>
      <c r="BN344" s="78" t="s">
        <v>62</v>
      </c>
      <c r="BO344" s="79" t="s">
        <v>62</v>
      </c>
      <c r="BP344" s="27"/>
      <c r="BQ344" s="27"/>
      <c r="BR344" s="80" t="s">
        <v>62</v>
      </c>
      <c r="BS344" s="85" t="s">
        <v>62</v>
      </c>
      <c r="BT344" s="82" t="s">
        <v>62</v>
      </c>
      <c r="BU344" s="72"/>
      <c r="BV344" s="72"/>
      <c r="BW344" s="27"/>
      <c r="BX344" s="107"/>
      <c r="BY344" s="27"/>
    </row>
    <row r="345" spans="14:77" ht="19.5" thickBot="1" x14ac:dyDescent="0.45"/>
    <row r="346" spans="14:77" ht="19.5" thickBot="1" x14ac:dyDescent="0.45">
      <c r="T346" s="56" t="s">
        <v>62</v>
      </c>
      <c r="U346" s="57" t="s">
        <v>62</v>
      </c>
      <c r="V346" s="58" t="s">
        <v>541</v>
      </c>
      <c r="W346" s="59" t="s">
        <v>542</v>
      </c>
      <c r="X346" s="59" t="s">
        <v>543</v>
      </c>
      <c r="Y346" s="59" t="s">
        <v>544</v>
      </c>
      <c r="Z346" s="60" t="s">
        <v>545</v>
      </c>
      <c r="AA346" s="27"/>
      <c r="AB346" s="27"/>
      <c r="AC346" s="27"/>
      <c r="AD346" s="27"/>
      <c r="AE346" s="27"/>
      <c r="AF346" s="27" t="s">
        <v>203</v>
      </c>
      <c r="AG346" s="27"/>
      <c r="AH346" t="s">
        <v>471</v>
      </c>
      <c r="AI346" s="27"/>
      <c r="AJ346" s="27"/>
      <c r="BI346" s="56" t="s">
        <v>62</v>
      </c>
      <c r="BJ346" s="57" t="s">
        <v>62</v>
      </c>
      <c r="BK346" s="58" t="s">
        <v>541</v>
      </c>
      <c r="BL346" s="59" t="s">
        <v>542</v>
      </c>
      <c r="BM346" s="59" t="s">
        <v>543</v>
      </c>
      <c r="BN346" s="59" t="s">
        <v>544</v>
      </c>
      <c r="BO346" s="60" t="s">
        <v>545</v>
      </c>
      <c r="BP346" s="27"/>
      <c r="BQ346" s="27"/>
      <c r="BR346" s="27"/>
      <c r="BS346" s="27"/>
      <c r="BT346" s="27"/>
      <c r="BU346" s="27" t="s">
        <v>223</v>
      </c>
      <c r="BV346" s="27"/>
      <c r="BW346" s="27" t="s">
        <v>568</v>
      </c>
      <c r="BX346" s="27"/>
      <c r="BY346" s="27"/>
    </row>
    <row r="347" spans="14:77" ht="19.5" thickBot="1" x14ac:dyDescent="0.45">
      <c r="N347" t="str">
        <f>+IF(ABS(W347)+ABS(X347)+ABS(Y347)+ABS(Z347)&gt;219%,"F","")</f>
        <v/>
      </c>
      <c r="O347" s="62" t="str">
        <f t="shared" ref="O347:O359" si="111">+IF(W347="","",IF(AND(MAX(W347:Z347)&gt;49%,AF347&gt;84%,AG347&gt;84%,AI347&gt;19%,AJ347&gt;12%,AF347&lt;&gt;""),"F",IF(AND(U347&gt;9.9,MAX(W347:Z347)&gt;34.9%,AG347&gt;99%,AJ347&gt;16.9%,AF347&lt;&gt;""),"F",IF(AND(V347&gt;34%,AC347&gt;39%,V347&lt;&gt;"",AC347&lt;&gt;"",AF347&lt;&gt;""),"F",IF(AND(U347&gt;4.9,V347&gt;29%,AJ347&lt;7%,AF347&lt;&gt;"",V347&lt;&gt;""),"F",IF(AND(U347&gt;9.9,AJ347&gt;14.9%,SUM(AJ347-(1/U347))&lt;6%,AI347&lt;6%,AI347&gt;1%,AJ347&gt;14.9%),"F",IF(AND(U347&gt;9.9,MAX(W347:Z347)&gt;34.9%,AI347&gt;19%,AH347&gt;14.9%),"F",IF(AND(U347&gt;9.9,AG347&gt;99%,AI347&lt;0,AJ347&gt;15%,MAX(W347:Z347)&gt;4.9%,AF347&lt;&gt;""),"F",IF(AND(U347&gt;2.9,U347&lt;10,W347&gt;39.9%,AI347&gt;27.9%),"F",IF(AND(U347&lt;19.9,U347&gt;3.9,Z347&gt;34.9%,AC347&gt;22.9%,AC347&lt;&gt;""),"F",IF(AND(AC347&gt;11.9%,U347&gt;3,AJ347&gt;14.9%,AC347&lt;&gt;""),"F",IF(AND(AJ347&lt;10%,AI347&gt;22.9%,U347&gt;3,AC347&lt;&gt;""),"F",IF(AND(AC347&gt;44%,U347&gt;3,AC347&lt;&gt;""),"F",IF(AND(U347&gt;9.9,AC347&gt;0,AI347&gt;14%),"F",""))))))))))))))</f>
        <v/>
      </c>
      <c r="T347" s="76">
        <v>6</v>
      </c>
      <c r="U347" s="65">
        <v>2.6001559988720651</v>
      </c>
      <c r="V347" s="66">
        <v>0.27999999999999969</v>
      </c>
      <c r="W347" s="67">
        <v>0.5110522309466804</v>
      </c>
      <c r="X347" s="67">
        <v>0.25681535668869709</v>
      </c>
      <c r="Y347" s="67">
        <v>0.25248274964311052</v>
      </c>
      <c r="Z347" s="68">
        <v>0.20748012222731191</v>
      </c>
      <c r="AA347" s="104">
        <v>0.5110522309466804</v>
      </c>
      <c r="AB347" s="69" t="s">
        <v>62</v>
      </c>
      <c r="AC347" s="70">
        <v>0.30357210871936846</v>
      </c>
      <c r="AD347" s="27"/>
      <c r="AE347" s="71" t="s">
        <v>62</v>
      </c>
      <c r="AF347" s="72">
        <v>0.31684633419514524</v>
      </c>
      <c r="AG347" s="72">
        <v>0.62161339312248443</v>
      </c>
      <c r="AH347" s="7" t="s">
        <v>62</v>
      </c>
      <c r="AI347" s="74">
        <v>0.16707506981294351</v>
      </c>
      <c r="AJ347" s="7">
        <v>8.8926659555577936E-2</v>
      </c>
      <c r="BC347" t="str">
        <f>+IF(ABS(BL347)+ABS(BM347)+ABS(BN347)+ABS(BO347)&gt;219%,"F","")</f>
        <v/>
      </c>
      <c r="BD347" s="62" t="str">
        <f t="shared" ref="BD347:BD359" si="112">+IF(BL347="","",IF(AND(MAX(BL347:BO347)&gt;49%,BU347&gt;84%,BV347&gt;84%,BX347&gt;19%,BY347&gt;12%,BU347&lt;&gt;""),"F",IF(AND(BJ347&gt;9.9,MAX(BL347:BO347)&gt;34.9%,BV347&gt;99%,BY347&gt;16.9%,BU347&lt;&gt;""),"F",IF(AND(BK347&gt;34%,BR347&gt;39%,BK347&lt;&gt;"",BR347&lt;&gt;"",BU347&lt;&gt;""),"F",IF(AND(BJ347&gt;4.9,BK347&gt;29%,BY347&lt;7%,BU347&lt;&gt;"",BK347&lt;&gt;""),"F",IF(AND(BJ347&gt;9.9,BY347&gt;14.9%,SUM(BY347-(1/BJ347))&lt;6%,BX347&lt;6%,BX347&gt;1%,BY347&gt;14.9%),"F",IF(AND(BJ347&gt;9.9,MAX(BL347:BO347)&gt;34.9%,BX347&gt;19%,BW347&gt;14.9%),"F",IF(AND(BJ347&gt;9.9,BV347&gt;99%,BX347&lt;0,BY347&gt;15%,MAX(BL347:BO347)&gt;4.9%,BU347&lt;&gt;""),"F",IF(AND(BJ347&gt;2.9,BJ347&lt;10,BL347&gt;39.9%,BX347&gt;27.9%),"F",IF(AND(BJ347&lt;19.9,BJ347&gt;3.9,BO347&gt;34.9%,BR347&gt;22.9%,BR347&lt;&gt;""),"F",IF(AND(BR347&gt;11.9%,BJ347&gt;3,BY347&gt;14.9%,BR347&lt;&gt;""),"F",IF(AND(BY347&lt;10%,BX347&gt;22.9%,BJ347&gt;3,BR347&lt;&gt;""),"F",IF(AND(BR347&gt;44%,BJ347&gt;3,BR347&lt;&gt;""),"F",IF(AND(BJ347&gt;9.9,BR347&gt;0,BX347&gt;14%),"F",""))))))))))))))</f>
        <v/>
      </c>
      <c r="BI347" s="76">
        <v>7</v>
      </c>
      <c r="BJ347" s="65">
        <v>1.50034</v>
      </c>
      <c r="BK347" s="66">
        <v>0.49999999999999989</v>
      </c>
      <c r="BL347" s="67">
        <v>0.46192539108105529</v>
      </c>
      <c r="BM347" s="67">
        <v>0.41665418375590052</v>
      </c>
      <c r="BN347" s="67">
        <v>0.42806061951418839</v>
      </c>
      <c r="BO347" s="68">
        <v>0.41652924608195324</v>
      </c>
      <c r="BP347" s="104">
        <v>0.46192539108105529</v>
      </c>
      <c r="BQ347" s="69" t="s">
        <v>62</v>
      </c>
      <c r="BR347" s="70">
        <v>4.539614499910205E-2</v>
      </c>
      <c r="BS347" s="27"/>
      <c r="BT347" s="71">
        <v>7</v>
      </c>
      <c r="BU347" s="72">
        <v>0.73001382034457174</v>
      </c>
      <c r="BV347" s="72">
        <v>0.27282110254428193</v>
      </c>
      <c r="BW347" s="7" t="s">
        <v>62</v>
      </c>
      <c r="BX347" s="74">
        <v>0.37279402197706835</v>
      </c>
      <c r="BY347" s="7">
        <v>4.2862924424386217E-2</v>
      </c>
    </row>
    <row r="348" spans="14:77" x14ac:dyDescent="0.4">
      <c r="N348" t="str">
        <f>+IF(ABS(W348)+ABS(X348)+ABS(Y348)+ABS(Z348)&gt;219%,"F","")</f>
        <v/>
      </c>
      <c r="O348" s="62" t="str">
        <f t="shared" si="111"/>
        <v/>
      </c>
      <c r="T348" s="76">
        <v>4</v>
      </c>
      <c r="U348" s="65">
        <v>2.700208999456021</v>
      </c>
      <c r="V348" s="77">
        <v>0.25999999999999968</v>
      </c>
      <c r="W348" s="78">
        <v>0.16466299625170649</v>
      </c>
      <c r="X348" s="78">
        <v>0.28127741540131618</v>
      </c>
      <c r="Y348" s="78">
        <v>0.23346607900310934</v>
      </c>
      <c r="Z348" s="79">
        <v>0.34021285758024494</v>
      </c>
      <c r="AA348" s="27"/>
      <c r="AB348" s="27"/>
      <c r="AC348" s="80">
        <v>0.17554986132853845</v>
      </c>
      <c r="AD348" s="81" t="s">
        <v>62</v>
      </c>
      <c r="AE348" s="82" t="s">
        <v>62</v>
      </c>
      <c r="AF348" s="72">
        <v>0.45597335353946461</v>
      </c>
      <c r="AG348" s="72">
        <v>0.40554172552456796</v>
      </c>
      <c r="AH348" s="7">
        <v>-5.3427294148777893E-2</v>
      </c>
      <c r="AI348" s="84">
        <v>0.27395919339784386</v>
      </c>
      <c r="AJ348" s="7">
        <v>5.801591690319137E-2</v>
      </c>
      <c r="BC348" t="str">
        <f>+IF(ABS(BL348)+ABS(BM348)+ABS(BN348)+ABS(BO348)&gt;219%,"F","")</f>
        <v/>
      </c>
      <c r="BD348" s="62" t="str">
        <f t="shared" si="112"/>
        <v/>
      </c>
      <c r="BI348" s="76">
        <v>8</v>
      </c>
      <c r="BJ348" s="65">
        <v>5.4004599999999998</v>
      </c>
      <c r="BK348" s="77" t="s">
        <v>62</v>
      </c>
      <c r="BL348" s="78">
        <v>0.13358618641134881</v>
      </c>
      <c r="BM348" s="78">
        <v>0.14534938002565292</v>
      </c>
      <c r="BN348" s="78">
        <v>0.13213411486176754</v>
      </c>
      <c r="BO348" s="79">
        <v>0.13570959969044827</v>
      </c>
      <c r="BP348" s="27"/>
      <c r="BQ348" s="27"/>
      <c r="BR348" s="80" t="s">
        <v>62</v>
      </c>
      <c r="BS348" s="81" t="s">
        <v>62</v>
      </c>
      <c r="BT348" s="82" t="s">
        <v>62</v>
      </c>
      <c r="BU348" s="72">
        <v>8.1767098921000161E-2</v>
      </c>
      <c r="BV348" s="72">
        <v>0.65103247815158749</v>
      </c>
      <c r="BW348" s="7">
        <v>0.11163044149622567</v>
      </c>
      <c r="BX348" s="84">
        <v>0.12146020469243607</v>
      </c>
      <c r="BY348" s="7">
        <v>0.10228371503741374</v>
      </c>
    </row>
    <row r="349" spans="14:77" x14ac:dyDescent="0.4">
      <c r="N349" t="str">
        <f>+IF(ABS(W349)+ABS(X349)+ABS(Y349)+ABS(Z349)&gt;219%,"F","")</f>
        <v/>
      </c>
      <c r="O349" s="62" t="str">
        <f t="shared" si="111"/>
        <v/>
      </c>
      <c r="T349" s="76">
        <v>3</v>
      </c>
      <c r="U349" s="65">
        <v>4.9000299992350227</v>
      </c>
      <c r="V349" s="77" t="s">
        <v>62</v>
      </c>
      <c r="W349" s="78">
        <v>0.43159333901652941</v>
      </c>
      <c r="X349" s="78">
        <v>0.36736304103256257</v>
      </c>
      <c r="Y349" s="78">
        <v>5.1776753295240174E-2</v>
      </c>
      <c r="Z349" s="79">
        <v>4.2407165533548195E-2</v>
      </c>
      <c r="AA349" s="27"/>
      <c r="AB349" s="27"/>
      <c r="AC349" s="80" t="s">
        <v>62</v>
      </c>
      <c r="AD349" s="85" t="s">
        <v>62</v>
      </c>
      <c r="AE349" s="82" t="s">
        <v>62</v>
      </c>
      <c r="AF349" s="72">
        <v>3.1289299009419458E-2</v>
      </c>
      <c r="AG349" s="72">
        <v>0.44835075623308235</v>
      </c>
      <c r="AH349" s="7">
        <v>4.7253957507805533E-2</v>
      </c>
      <c r="AI349" s="84">
        <v>3.4148717795356831E-2</v>
      </c>
      <c r="AJ349" s="7">
        <v>6.414008369534771E-2</v>
      </c>
      <c r="BC349" t="str">
        <f>+IF(ABS(BL349)+ABS(BM349)+ABS(BN349)+ABS(BO349)&gt;219%,"F","")</f>
        <v/>
      </c>
      <c r="BD349" s="62" t="str">
        <f t="shared" si="112"/>
        <v/>
      </c>
      <c r="BI349" s="76">
        <v>3</v>
      </c>
      <c r="BJ349" s="65">
        <v>6.40003799899503</v>
      </c>
      <c r="BK349" s="77" t="s">
        <v>62</v>
      </c>
      <c r="BL349" s="78">
        <v>-3.0570264325316118E-2</v>
      </c>
      <c r="BM349" s="78">
        <v>-2.031704209768842E-2</v>
      </c>
      <c r="BN349" s="78">
        <v>3.7672971620734075E-2</v>
      </c>
      <c r="BO349" s="79">
        <v>8.7910225855445334E-2</v>
      </c>
      <c r="BP349" s="27"/>
      <c r="BQ349" s="27"/>
      <c r="BR349" s="80" t="s">
        <v>62</v>
      </c>
      <c r="BS349" s="85" t="s">
        <v>62</v>
      </c>
      <c r="BT349" s="82" t="s">
        <v>62</v>
      </c>
      <c r="BU349" s="72">
        <v>0.29388012733950913</v>
      </c>
      <c r="BV349" s="72">
        <v>0.74456659071598497</v>
      </c>
      <c r="BW349" s="7">
        <v>3.5591511992047686E-2</v>
      </c>
      <c r="BX349" s="84">
        <v>7.8679725320214056E-2</v>
      </c>
      <c r="BY349" s="7">
        <v>0.11697885980649946</v>
      </c>
    </row>
    <row r="350" spans="14:77" x14ac:dyDescent="0.4">
      <c r="N350">
        <f>+IFERROR(IF(AND(MIN(W350:Z350)&lt;-5%,MAX(W350:Z350)&gt;15%),RANK(MIN(W350:Z350),W347:Z359,0)-RANK(MAX(W350:Z350),W347:Z359,0),""),"")</f>
        <v>31</v>
      </c>
      <c r="O350" s="62" t="str">
        <f t="shared" si="111"/>
        <v>F</v>
      </c>
      <c r="T350" s="76">
        <v>2</v>
      </c>
      <c r="U350" s="65">
        <v>7.7002279997120056</v>
      </c>
      <c r="V350" s="77" t="s">
        <v>62</v>
      </c>
      <c r="W350" s="78">
        <v>-0.22340747068013614</v>
      </c>
      <c r="X350" s="78">
        <v>-1.9251813967279121E-2</v>
      </c>
      <c r="Y350" s="78">
        <v>0.31599464684476142</v>
      </c>
      <c r="Z350" s="79">
        <v>0.27465187885560222</v>
      </c>
      <c r="AA350" s="27"/>
      <c r="AB350" s="27"/>
      <c r="AC350" s="80">
        <v>0.53940211752489753</v>
      </c>
      <c r="AD350" s="85" t="s">
        <v>62</v>
      </c>
      <c r="AE350" s="82" t="s">
        <v>62</v>
      </c>
      <c r="AF350" s="72">
        <v>0.81469383860966627</v>
      </c>
      <c r="AG350" s="72">
        <v>0.81790288862014948</v>
      </c>
      <c r="AH350" s="7">
        <v>2.0682351520513467E-2</v>
      </c>
      <c r="AI350" s="84">
        <v>0.2211656776632426</v>
      </c>
      <c r="AJ350" s="7">
        <v>0.11700740770801929</v>
      </c>
      <c r="BC350" t="str">
        <f>+IFERROR(IF(AND(MIN(BL350:BO350)&lt;-5%,MAX(BL350:BO350)&gt;15%),RANK(MIN(BL350:BO350),BL347:BO359,0)-RANK(MAX(BL350:BO350),BL347:BO359,0),""),"")</f>
        <v/>
      </c>
      <c r="BD350" s="62" t="str">
        <f t="shared" si="112"/>
        <v/>
      </c>
      <c r="BI350" s="76">
        <v>5</v>
      </c>
      <c r="BJ350" s="65">
        <v>8.300145999015049</v>
      </c>
      <c r="BK350" s="77" t="s">
        <v>62</v>
      </c>
      <c r="BL350" s="78">
        <v>0.38534135245131101</v>
      </c>
      <c r="BM350" s="78">
        <v>0.35717561890471367</v>
      </c>
      <c r="BN350" s="78">
        <v>0.34729980292857288</v>
      </c>
      <c r="BO350" s="79">
        <v>0.30227705766344781</v>
      </c>
      <c r="BP350" s="27"/>
      <c r="BQ350" s="27"/>
      <c r="BR350" s="80">
        <v>8.3064294787863202E-2</v>
      </c>
      <c r="BS350" s="85" t="s">
        <v>62</v>
      </c>
      <c r="BT350" s="82" t="s">
        <v>62</v>
      </c>
      <c r="BU350" s="72">
        <v>0.85132882029344004</v>
      </c>
      <c r="BV350" s="72">
        <v>0.72644331912725946</v>
      </c>
      <c r="BW350" s="7">
        <v>9.9308804203084758E-2</v>
      </c>
      <c r="BX350" s="84">
        <v>0.2705382182349314</v>
      </c>
      <c r="BY350" s="7">
        <v>0.11413151254052291</v>
      </c>
    </row>
    <row r="351" spans="14:77" x14ac:dyDescent="0.4">
      <c r="N351" t="str">
        <f>+IFERROR(IF(AND(MIN(W351:Z351)&lt;-5%,MAX(W351:Z351)&gt;15%),RANK(MIN(W351:Z351),W347:Z359,0)-RANK(MAX(W351:Z351),W347:Z359,0),""),"")</f>
        <v/>
      </c>
      <c r="O351" s="62" t="str">
        <f>+IF(W351="","",IF(AND(MAX(W351:Z351)&gt;49%,AF351&gt;84%,AG351&gt;84%,AI351&gt;19%,AJ351&gt;12%,AF351&lt;&gt;""),"F",IF(AND(U351&gt;9.9,MAX(W351:Z351)&gt;34.9%,AG351&gt;99%,AJ351&gt;16.9%,AF351&lt;&gt;""),"F",IF(AND(V351&gt;34%,AC351&gt;39%,V351&lt;&gt;"",AC351&lt;&gt;"",AF351&lt;&gt;""),"F",IF(AND(U351&gt;4.9,V351&gt;29%,AJ351&lt;7%,AF351&lt;&gt;"",V351&lt;&gt;""),"F",IF(AND(U351&gt;9.9,AJ351&gt;14.9%,SUM(AJ351-(1/U351))&lt;6%,AI351&lt;6%,AI351&gt;1%,AJ351&gt;14.9%),"F",IF(AND(U351&gt;9.9,MAX(W351:Z351)&gt;34.9%,AI351&gt;19%,AH351&gt;14.9%),"F",IF(AND(U351&gt;9.9,AG351&gt;99%,AI351&lt;0,AJ351&gt;15%,MAX(W351:Z351)&gt;4.9%,AF351&lt;&gt;""),"F",IF(AND(U351&gt;2.9,U351&lt;10,W351&gt;39.9%,AI351&gt;27.9%),"F",IF(AND(U351&lt;19.9,U351&gt;3.9,Z351&gt;34.9%,AC351&gt;22.9%,AC351&lt;&gt;""),"F",IF(AND(AC351&gt;11.9%,U351&gt;3,AJ351&gt;14.9%,AC351&lt;&gt;""),"F",IF(AND(AJ351&lt;10%,AI351&gt;22.9%,U351&gt;3,AC351&lt;&gt;""),"F",IF(AND(AC351&gt;44%,U351&gt;3,AC351&lt;&gt;""),"F",IF(AND(U351&gt;9.9,AC351&gt;0,AI351&gt;14%),"F",""))))))))))))))</f>
        <v/>
      </c>
      <c r="T351" s="76">
        <v>8</v>
      </c>
      <c r="U351" s="65">
        <v>21.80104</v>
      </c>
      <c r="V351" s="77" t="s">
        <v>62</v>
      </c>
      <c r="W351" s="78">
        <v>-4.2312785405886892E-2</v>
      </c>
      <c r="X351" s="78">
        <v>-1.7056886870858254E-2</v>
      </c>
      <c r="Y351" s="78">
        <v>-4.1156763166236149E-2</v>
      </c>
      <c r="Z351" s="79">
        <v>2.9073368734284281E-2</v>
      </c>
      <c r="AA351" s="27"/>
      <c r="AB351" s="27"/>
      <c r="AC351" s="80" t="s">
        <v>62</v>
      </c>
      <c r="AD351" s="85" t="s">
        <v>62</v>
      </c>
      <c r="AE351" s="82" t="s">
        <v>62</v>
      </c>
      <c r="AF351" s="72">
        <v>0.38679705437767048</v>
      </c>
      <c r="AG351" s="72">
        <v>0.72784956191592609</v>
      </c>
      <c r="AH351" s="7">
        <v>1.96290255432921E-2</v>
      </c>
      <c r="AI351" s="84">
        <v>2.341156858224841E-2</v>
      </c>
      <c r="AJ351" s="7">
        <v>0.10412457472167184</v>
      </c>
      <c r="BC351" t="str">
        <f>+IFERROR(IF(AND(MIN(BL351:BO351)&lt;-5%,MAX(BL351:BO351)&gt;15%),RANK(MIN(BL351:BO351),BL347:BO359,0)-RANK(MAX(BL351:BO351),BL347:BO359,0),""),"")</f>
        <v/>
      </c>
      <c r="BD351" s="62" t="str">
        <f>+IF(BL351="","",IF(AND(MAX(BL351:BO351)&gt;49%,BU351&gt;84%,BV351&gt;84%,BX351&gt;19%,BY351&gt;12%,BU351&lt;&gt;""),"F",IF(AND(BJ351&gt;9.9,MAX(BL351:BO351)&gt;34.9%,BV351&gt;99%,BY351&gt;16.9%,BU351&lt;&gt;""),"F",IF(AND(BK351&gt;34%,BR351&gt;39%,BK351&lt;&gt;"",BR351&lt;&gt;"",BU351&lt;&gt;""),"F",IF(AND(BJ351&gt;4.9,BK351&gt;29%,BY351&lt;7%,BU351&lt;&gt;"",BK351&lt;&gt;""),"F",IF(AND(BJ351&gt;9.9,BY351&gt;14.9%,SUM(BY351-(1/BJ351))&lt;6%,BX351&lt;6%,BX351&gt;1%,BY351&gt;14.9%),"F",IF(AND(BJ351&gt;9.9,MAX(BL351:BO351)&gt;34.9%,BX351&gt;19%,BW351&gt;14.9%),"F",IF(AND(BJ351&gt;9.9,BV351&gt;99%,BX351&lt;0,BY351&gt;15%,MAX(BL351:BO351)&gt;4.9%,BU351&lt;&gt;""),"F",IF(AND(BJ351&gt;2.9,BJ351&lt;10,BL351&gt;39.9%,BX351&gt;27.9%),"F",IF(AND(BJ351&lt;19.9,BJ351&gt;3.9,BO351&gt;34.9%,BR351&gt;22.9%,BR351&lt;&gt;""),"F",IF(AND(BR351&gt;11.9%,BJ351&gt;3,BY351&gt;14.9%,BR351&lt;&gt;""),"F",IF(AND(BY351&lt;10%,BX351&gt;22.9%,BJ351&gt;3,BR351&lt;&gt;""),"F",IF(AND(BR351&gt;44%,BJ351&gt;3,BR351&lt;&gt;""),"F",IF(AND(BJ351&gt;9.9,BR351&gt;0,BX351&gt;14%),"F",""))))))))))))))</f>
        <v/>
      </c>
      <c r="BI351" s="76">
        <v>10</v>
      </c>
      <c r="BJ351" s="65">
        <v>23.500509999708004</v>
      </c>
      <c r="BK351" s="77" t="s">
        <v>62</v>
      </c>
      <c r="BL351" s="78">
        <v>-6.9393064344045213E-2</v>
      </c>
      <c r="BM351" s="78">
        <v>-5.7021383273988584E-2</v>
      </c>
      <c r="BN351" s="78">
        <v>-5.68502573902109E-2</v>
      </c>
      <c r="BO351" s="79">
        <v>-5.5318330433926484E-2</v>
      </c>
      <c r="BP351" s="27"/>
      <c r="BQ351" s="27"/>
      <c r="BR351" s="80" t="s">
        <v>62</v>
      </c>
      <c r="BS351" s="85" t="s">
        <v>62</v>
      </c>
      <c r="BT351" s="82" t="s">
        <v>62</v>
      </c>
      <c r="BU351" s="72">
        <v>-0.12508714056598905</v>
      </c>
      <c r="BV351" s="72">
        <v>0.36734014642676405</v>
      </c>
      <c r="BW351" s="7">
        <v>3.0315362154771996E-2</v>
      </c>
      <c r="BX351" s="84">
        <v>-4.9509951787304787E-2</v>
      </c>
      <c r="BY351" s="7">
        <v>5.7712811756479576E-2</v>
      </c>
    </row>
    <row r="352" spans="14:77" x14ac:dyDescent="0.4">
      <c r="N352" t="str">
        <f>+IFERROR(IF(AND(MIN(W352:Z352)&lt;-5%,MAX(W352:Z352)&gt;15%),RANK(MIN(W352:Z352),W347:Z359,0)-RANK(MAX(W352:Z352),W347:Z359,0),""),"")</f>
        <v/>
      </c>
      <c r="O352" s="62" t="str">
        <f t="shared" si="111"/>
        <v/>
      </c>
      <c r="T352" s="76">
        <v>9</v>
      </c>
      <c r="U352" s="65">
        <v>27.501649999999998</v>
      </c>
      <c r="V352" s="77" t="s">
        <v>62</v>
      </c>
      <c r="W352" s="78">
        <v>-0.1649227015290437</v>
      </c>
      <c r="X352" s="78">
        <v>-5.6260532681415405E-2</v>
      </c>
      <c r="Y352" s="78">
        <v>1.2848614814557811E-2</v>
      </c>
      <c r="Z352" s="79">
        <v>-6.8333219227324354E-2</v>
      </c>
      <c r="AA352" s="27"/>
      <c r="AB352" s="27"/>
      <c r="AC352" s="80" t="s">
        <v>62</v>
      </c>
      <c r="AD352" s="85" t="s">
        <v>62</v>
      </c>
      <c r="AE352" s="82" t="s">
        <v>62</v>
      </c>
      <c r="AF352" s="72">
        <v>-0.60490492678701635</v>
      </c>
      <c r="AG352" s="72">
        <v>0.54502128483120693</v>
      </c>
      <c r="AH352" s="7">
        <v>1.5701917723695037E-2</v>
      </c>
      <c r="AI352" s="84">
        <v>-5.5025885132457902E-2</v>
      </c>
      <c r="AJ352" s="7">
        <v>7.7969559187374776E-2</v>
      </c>
      <c r="BC352" t="str">
        <f>+IFERROR(IF(AND(MIN(BL352:BO352)&lt;-5%,MAX(BL352:BO352)&gt;15%),RANK(MIN(BL352:BO352),BL347:BO359,0)-RANK(MAX(BL352:BO352),BL347:BO359,0),""),"")</f>
        <v/>
      </c>
      <c r="BD352" s="62" t="str">
        <f t="shared" si="112"/>
        <v/>
      </c>
      <c r="BI352" s="76">
        <v>1</v>
      </c>
      <c r="BJ352" s="65">
        <v>24.900468999737004</v>
      </c>
      <c r="BK352" s="77" t="s">
        <v>62</v>
      </c>
      <c r="BL352" s="78">
        <v>0.11458807527189545</v>
      </c>
      <c r="BM352" s="78">
        <v>0.10366955209658557</v>
      </c>
      <c r="BN352" s="78">
        <v>8.3153577543603419E-2</v>
      </c>
      <c r="BO352" s="79">
        <v>8.539364732870533E-2</v>
      </c>
      <c r="BP352" s="27"/>
      <c r="BQ352" s="27"/>
      <c r="BR352" s="80" t="s">
        <v>62</v>
      </c>
      <c r="BS352" s="85" t="s">
        <v>62</v>
      </c>
      <c r="BT352" s="82" t="s">
        <v>62</v>
      </c>
      <c r="BU352" s="72">
        <v>0.21440786508349874</v>
      </c>
      <c r="BV352" s="72">
        <v>0.49919595791967064</v>
      </c>
      <c r="BW352" s="7">
        <v>3.3594060608416965E-2</v>
      </c>
      <c r="BX352" s="84">
        <v>7.642738544389252E-2</v>
      </c>
      <c r="BY352" s="7">
        <v>7.8428678785201197E-2</v>
      </c>
    </row>
    <row r="353" spans="14:91" x14ac:dyDescent="0.4">
      <c r="N353">
        <f>+IFERROR(IF(AND(MIN(W353:Z353)&lt;-5%,MAX(W353:Z353)&gt;15%),RANK(MIN(W353:Z353),W347:Z359,0)-RANK(MAX(W353:Z353),W347:Z359,0),""),"")</f>
        <v>18</v>
      </c>
      <c r="O353" s="62" t="str">
        <f t="shared" si="111"/>
        <v/>
      </c>
      <c r="T353" s="76">
        <v>5</v>
      </c>
      <c r="U353" s="65">
        <v>29.200354997565118</v>
      </c>
      <c r="V353" s="77" t="s">
        <v>62</v>
      </c>
      <c r="W353" s="78">
        <v>0.21474844368169238</v>
      </c>
      <c r="X353" s="78">
        <v>-5.2815621813355612E-2</v>
      </c>
      <c r="Y353" s="78">
        <v>5.5461100714743014E-2</v>
      </c>
      <c r="Z353" s="79">
        <v>6.0927207240006661E-3</v>
      </c>
      <c r="AA353" s="27"/>
      <c r="AB353" s="27"/>
      <c r="AC353" s="80" t="s">
        <v>62</v>
      </c>
      <c r="AD353" s="85" t="s">
        <v>62</v>
      </c>
      <c r="AE353" s="82" t="s">
        <v>62</v>
      </c>
      <c r="AF353" s="72">
        <v>0.27885104565229685</v>
      </c>
      <c r="AG353" s="72">
        <v>1.095989480079764</v>
      </c>
      <c r="AH353" s="7">
        <v>1.8590131030075528E-2</v>
      </c>
      <c r="AI353" s="84">
        <v>4.9062133248501671E-3</v>
      </c>
      <c r="AJ353" s="7">
        <v>0.15678987044016879</v>
      </c>
      <c r="BC353" t="str">
        <f>+IFERROR(IF(AND(MIN(BL353:BO353)&lt;-5%,MAX(BL353:BO353)&gt;15%),RANK(MIN(BL353:BO353),BL347:BO359,0)-RANK(MAX(BL353:BO353),BL347:BO359,0),""),"")</f>
        <v/>
      </c>
      <c r="BD353" s="62" t="str">
        <f t="shared" si="112"/>
        <v/>
      </c>
      <c r="BI353" s="76">
        <v>6</v>
      </c>
      <c r="BJ353" s="65">
        <v>65.500550994972301</v>
      </c>
      <c r="BK353" s="77" t="s">
        <v>62</v>
      </c>
      <c r="BL353" s="78">
        <v>2.6130021503450042E-2</v>
      </c>
      <c r="BM353" s="78">
        <v>2.4478041458472738E-2</v>
      </c>
      <c r="BN353" s="78">
        <v>2.645032604578762E-2</v>
      </c>
      <c r="BO353" s="79">
        <v>2.3667825050757877E-2</v>
      </c>
      <c r="BP353" s="27"/>
      <c r="BQ353" s="27"/>
      <c r="BR353" s="80" t="s">
        <v>62</v>
      </c>
      <c r="BS353" s="85" t="s">
        <v>62</v>
      </c>
      <c r="BT353" s="82" t="s">
        <v>62</v>
      </c>
      <c r="BU353" s="72">
        <v>-0.55797077021691033</v>
      </c>
      <c r="BV353" s="72">
        <v>0.93423196514844609</v>
      </c>
      <c r="BW353" s="7">
        <v>1.2525386650783022E-2</v>
      </c>
      <c r="BX353" s="84">
        <v>2.1182723122365452E-2</v>
      </c>
      <c r="BY353" s="7">
        <v>0.14677718748132426</v>
      </c>
    </row>
    <row r="354" spans="14:91" x14ac:dyDescent="0.4">
      <c r="N354" t="str">
        <f>+IFERROR(IF(AND(MIN(W354:Z354)&lt;-5%,MAX(W354:Z354)&gt;15%),RANK(MIN(W354:Z354),W347:Z359,0)-RANK(MAX(W354:Z354),W347:Z359,0),""),"")</f>
        <v/>
      </c>
      <c r="O354" s="62" t="str">
        <f t="shared" si="111"/>
        <v/>
      </c>
      <c r="T354" s="76">
        <v>1</v>
      </c>
      <c r="U354" s="65">
        <v>37.100925999467009</v>
      </c>
      <c r="V354" s="77" t="s">
        <v>62</v>
      </c>
      <c r="W354" s="78">
        <v>0.1683312826974673</v>
      </c>
      <c r="X354" s="78">
        <v>0.11855286056073372</v>
      </c>
      <c r="Y354" s="78">
        <v>0.21939788891588255</v>
      </c>
      <c r="Z354" s="79">
        <v>5.3777815971034169E-2</v>
      </c>
      <c r="AA354" s="14"/>
      <c r="AB354" s="14"/>
      <c r="AC354" s="80" t="s">
        <v>62</v>
      </c>
      <c r="AD354" s="85" t="s">
        <v>62</v>
      </c>
      <c r="AE354" s="82" t="s">
        <v>62</v>
      </c>
      <c r="AF354" s="72">
        <v>0.83483137235210003</v>
      </c>
      <c r="AG354" s="72">
        <v>1.122333232769825</v>
      </c>
      <c r="AH354" s="7">
        <v>3.541490380420715E-2</v>
      </c>
      <c r="AI354" s="84">
        <v>4.3305027302347615E-2</v>
      </c>
      <c r="AJ354" s="7">
        <v>0.16055855038304734</v>
      </c>
      <c r="BC354" t="str">
        <f>+IFERROR(IF(AND(MIN(BL354:BO354)&lt;-5%,MAX(BL354:BO354)&gt;15%),RANK(MIN(BL354:BO354),BL347:BO359,0)-RANK(MAX(BL354:BO354),BL347:BO359,0),""),"")</f>
        <v/>
      </c>
      <c r="BD354" s="62" t="str">
        <f t="shared" si="112"/>
        <v/>
      </c>
      <c r="BI354" s="76">
        <v>2</v>
      </c>
      <c r="BJ354" s="65">
        <v>69.302154997772035</v>
      </c>
      <c r="BK354" s="77" t="s">
        <v>62</v>
      </c>
      <c r="BL354" s="78">
        <v>-2.1607698049699132E-2</v>
      </c>
      <c r="BM354" s="78">
        <v>-2.4193256902012846E-2</v>
      </c>
      <c r="BN354" s="78">
        <v>2.0788448755569323E-3</v>
      </c>
      <c r="BO354" s="79">
        <v>3.8307287631685581E-3</v>
      </c>
      <c r="BP354" s="14"/>
      <c r="BQ354" s="14"/>
      <c r="BR354" s="80" t="s">
        <v>62</v>
      </c>
      <c r="BS354" s="85" t="s">
        <v>62</v>
      </c>
      <c r="BT354" s="82" t="s">
        <v>62</v>
      </c>
      <c r="BU354" s="72">
        <v>1.6266004565919991</v>
      </c>
      <c r="BV354" s="72">
        <v>1.4621169478596305</v>
      </c>
      <c r="BW354" s="7">
        <v>-7.4319608995245586E-3</v>
      </c>
      <c r="BX354" s="84">
        <v>3.4285054318703712E-3</v>
      </c>
      <c r="BY354" s="7">
        <v>0.22971319905706136</v>
      </c>
    </row>
    <row r="355" spans="14:91" x14ac:dyDescent="0.4">
      <c r="N355" t="str">
        <f>+IFERROR(IF(AND(MIN(W355:Z355)&lt;-5%,MAX(W355:Z355)&gt;15%),RANK(MIN(W355:Z355),W347:Z359,0)-RANK(MAX(W355:Z355),W347:Z359,0),""),"")</f>
        <v/>
      </c>
      <c r="O355" s="62" t="str">
        <f t="shared" si="111"/>
        <v/>
      </c>
      <c r="T355" s="76">
        <v>7</v>
      </c>
      <c r="U355" s="65">
        <v>41.001010000000001</v>
      </c>
      <c r="V355" s="77" t="s">
        <v>62</v>
      </c>
      <c r="W355" s="78">
        <v>-5.9745334979009218E-2</v>
      </c>
      <c r="X355" s="78">
        <v>0.12137618164959879</v>
      </c>
      <c r="Y355" s="78">
        <v>-0.10027107006516865</v>
      </c>
      <c r="Z355" s="79">
        <v>0.11463728960129785</v>
      </c>
      <c r="AA355" s="27"/>
      <c r="AB355" s="27"/>
      <c r="AC355" s="80" t="s">
        <v>62</v>
      </c>
      <c r="AD355" s="85" t="s">
        <v>62</v>
      </c>
      <c r="AE355" s="82" t="s">
        <v>62</v>
      </c>
      <c r="AF355" s="72" t="s">
        <v>62</v>
      </c>
      <c r="AG355" s="72">
        <v>0.50656004155457635</v>
      </c>
      <c r="AH355" s="7">
        <v>2.4173112041688725E-2</v>
      </c>
      <c r="AI355" s="84">
        <v>9.2312617506171035E-2</v>
      </c>
      <c r="AJ355" s="7">
        <v>7.2467377405600872E-2</v>
      </c>
      <c r="BC355" t="str">
        <f>+IFERROR(IF(AND(MIN(BL355:BO355)&lt;-5%,MAX(BL355:BO355)&gt;15%),RANK(MIN(BL355:BO355),BL347:BO359,0)-RANK(MAX(BL355:BO355),BL347:BO359,0),""),"")</f>
        <v/>
      </c>
      <c r="BD355" s="62" t="str">
        <f t="shared" si="112"/>
        <v/>
      </c>
      <c r="BI355" s="76" t="s">
        <v>62</v>
      </c>
      <c r="BJ355" s="65">
        <v>110.20231499521618</v>
      </c>
      <c r="BK355" s="77" t="s">
        <v>62</v>
      </c>
      <c r="BL355" s="78" t="s">
        <v>62</v>
      </c>
      <c r="BM355" s="78" t="s">
        <v>62</v>
      </c>
      <c r="BN355" s="78" t="s">
        <v>62</v>
      </c>
      <c r="BO355" s="79" t="s">
        <v>62</v>
      </c>
      <c r="BP355" s="27"/>
      <c r="BQ355" s="27"/>
      <c r="BR355" s="80" t="s">
        <v>62</v>
      </c>
      <c r="BS355" s="85" t="s">
        <v>62</v>
      </c>
      <c r="BT355" s="82" t="s">
        <v>62</v>
      </c>
      <c r="BU355" s="72" t="s">
        <v>62</v>
      </c>
      <c r="BV355" s="72" t="s">
        <v>62</v>
      </c>
      <c r="BW355" s="7" t="s">
        <v>62</v>
      </c>
      <c r="BX355" s="84" t="s">
        <v>62</v>
      </c>
      <c r="BY355" s="7" t="s">
        <v>62</v>
      </c>
    </row>
    <row r="356" spans="14:91" x14ac:dyDescent="0.4">
      <c r="N356" t="str">
        <f>+IFERROR(IF(AND(MIN(W356:Z356)&lt;-5%,MAX(W356:Z356)&gt;15%),RANK(MIN(W356:Z356),W347:Z359,0)-RANK(MAX(W356:Z356),W347:Z359,0),""),"")</f>
        <v/>
      </c>
      <c r="O356" s="62" t="str">
        <f t="shared" si="111"/>
        <v/>
      </c>
      <c r="T356" s="76" t="s">
        <v>62</v>
      </c>
      <c r="U356" s="65" t="s">
        <v>62</v>
      </c>
      <c r="V356" s="77" t="s">
        <v>62</v>
      </c>
      <c r="W356" s="78" t="s">
        <v>62</v>
      </c>
      <c r="X356" s="78" t="s">
        <v>62</v>
      </c>
      <c r="Y356" s="78" t="s">
        <v>62</v>
      </c>
      <c r="Z356" s="79" t="s">
        <v>62</v>
      </c>
      <c r="AA356" s="89"/>
      <c r="AB356" s="89"/>
      <c r="AC356" s="80" t="s">
        <v>62</v>
      </c>
      <c r="AD356" s="85" t="s">
        <v>62</v>
      </c>
      <c r="AE356" s="82" t="s">
        <v>62</v>
      </c>
      <c r="AF356" s="72" t="s">
        <v>62</v>
      </c>
      <c r="AG356" s="72" t="s">
        <v>62</v>
      </c>
      <c r="AH356" s="7" t="s">
        <v>62</v>
      </c>
      <c r="AI356" s="84" t="s">
        <v>62</v>
      </c>
      <c r="AJ356" s="7" t="s">
        <v>62</v>
      </c>
      <c r="BC356" t="str">
        <f>+IFERROR(IF(AND(MIN(BL356:BO356)&lt;-5%,MAX(BL356:BO356)&gt;15%),RANK(MIN(BL356:BO356),BL347:BO359,0)-RANK(MAX(BL356:BO356),BL347:BO359,0),""),"")</f>
        <v/>
      </c>
      <c r="BD356" s="62" t="str">
        <f t="shared" si="112"/>
        <v/>
      </c>
      <c r="BI356" s="76" t="s">
        <v>62</v>
      </c>
      <c r="BJ356" s="65">
        <v>112.20546</v>
      </c>
      <c r="BK356" s="77" t="s">
        <v>62</v>
      </c>
      <c r="BL356" s="78" t="s">
        <v>62</v>
      </c>
      <c r="BM356" s="78" t="s">
        <v>62</v>
      </c>
      <c r="BN356" s="78" t="s">
        <v>62</v>
      </c>
      <c r="BO356" s="79" t="s">
        <v>62</v>
      </c>
      <c r="BP356" s="89"/>
      <c r="BQ356" s="89"/>
      <c r="BR356" s="80" t="s">
        <v>62</v>
      </c>
      <c r="BS356" s="85" t="s">
        <v>62</v>
      </c>
      <c r="BT356" s="82" t="s">
        <v>62</v>
      </c>
      <c r="BU356" s="72" t="s">
        <v>62</v>
      </c>
      <c r="BV356" s="72" t="s">
        <v>62</v>
      </c>
      <c r="BW356" s="7" t="s">
        <v>62</v>
      </c>
      <c r="BX356" s="84" t="s">
        <v>62</v>
      </c>
      <c r="BY356" s="7" t="s">
        <v>62</v>
      </c>
    </row>
    <row r="357" spans="14:91" x14ac:dyDescent="0.4">
      <c r="N357" t="str">
        <f>+IFERROR(IF(AND(MIN(W357:Z357)&lt;-5%,MAX(W357:Z357)&gt;15%),RANK(MIN(W357:Z357),W347:Z359,0)-RANK(MAX(W357:Z357),W347:Z359,0),""),"")</f>
        <v/>
      </c>
      <c r="O357" s="62" t="str">
        <f t="shared" si="111"/>
        <v/>
      </c>
      <c r="T357" s="76" t="s">
        <v>62</v>
      </c>
      <c r="U357" s="65" t="s">
        <v>62</v>
      </c>
      <c r="V357" s="77" t="s">
        <v>62</v>
      </c>
      <c r="W357" s="78" t="s">
        <v>62</v>
      </c>
      <c r="X357" s="78" t="s">
        <v>62</v>
      </c>
      <c r="Y357" s="78" t="s">
        <v>62</v>
      </c>
      <c r="Z357" s="79" t="s">
        <v>62</v>
      </c>
      <c r="AA357" s="89"/>
      <c r="AB357" s="89"/>
      <c r="AC357" s="80" t="s">
        <v>62</v>
      </c>
      <c r="AD357" s="85" t="s">
        <v>62</v>
      </c>
      <c r="AE357" s="82" t="s">
        <v>62</v>
      </c>
      <c r="AF357" s="72" t="s">
        <v>62</v>
      </c>
      <c r="AG357" s="72" t="s">
        <v>62</v>
      </c>
      <c r="AH357" s="7" t="s">
        <v>62</v>
      </c>
      <c r="AI357" s="84" t="s">
        <v>62</v>
      </c>
      <c r="AJ357" s="7" t="s">
        <v>62</v>
      </c>
      <c r="BC357" t="str">
        <f>+IFERROR(IF(AND(MIN(BL357:BO357)&lt;-5%,MAX(BL357:BO357)&gt;15%),RANK(MIN(BL357:BO357),BL347:BO359,0)-RANK(MAX(BL357:BO357),BL347:BO359,0),""),"")</f>
        <v/>
      </c>
      <c r="BD357" s="62" t="str">
        <f t="shared" si="112"/>
        <v/>
      </c>
      <c r="BI357" s="76" t="s">
        <v>62</v>
      </c>
      <c r="BJ357" s="65" t="s">
        <v>62</v>
      </c>
      <c r="BK357" s="77" t="s">
        <v>62</v>
      </c>
      <c r="BL357" s="78" t="s">
        <v>62</v>
      </c>
      <c r="BM357" s="78" t="s">
        <v>62</v>
      </c>
      <c r="BN357" s="78" t="s">
        <v>62</v>
      </c>
      <c r="BO357" s="79" t="s">
        <v>62</v>
      </c>
      <c r="BP357" s="89"/>
      <c r="BQ357" s="89"/>
      <c r="BR357" s="80" t="s">
        <v>62</v>
      </c>
      <c r="BS357" s="85" t="s">
        <v>62</v>
      </c>
      <c r="BT357" s="82" t="s">
        <v>62</v>
      </c>
      <c r="BU357" s="72" t="s">
        <v>62</v>
      </c>
      <c r="BV357" s="72" t="s">
        <v>62</v>
      </c>
      <c r="BW357" s="7" t="s">
        <v>62</v>
      </c>
      <c r="BX357" s="84" t="s">
        <v>62</v>
      </c>
      <c r="BY357" s="7" t="s">
        <v>62</v>
      </c>
    </row>
    <row r="358" spans="14:91" x14ac:dyDescent="0.4">
      <c r="N358" t="str">
        <f>+IFERROR(IF(AND(MIN(W358:Z358)&lt;-5%,MAX(W358:Z358)&gt;15%),RANK(MIN(W358:Z358),W347:Z359,0)-RANK(MAX(W358:Z358),W347:Z359,0),""),"")</f>
        <v/>
      </c>
      <c r="O358" s="62" t="str">
        <f t="shared" si="111"/>
        <v/>
      </c>
      <c r="T358" s="76" t="s">
        <v>62</v>
      </c>
      <c r="U358" s="65" t="s">
        <v>62</v>
      </c>
      <c r="V358" s="77" t="s">
        <v>62</v>
      </c>
      <c r="W358" s="78" t="s">
        <v>62</v>
      </c>
      <c r="X358" s="78" t="s">
        <v>62</v>
      </c>
      <c r="Y358" s="78" t="s">
        <v>62</v>
      </c>
      <c r="Z358" s="79" t="s">
        <v>62</v>
      </c>
      <c r="AA358" s="27"/>
      <c r="AB358" s="27"/>
      <c r="AC358" s="80" t="s">
        <v>62</v>
      </c>
      <c r="AD358" s="85" t="s">
        <v>62</v>
      </c>
      <c r="AE358" s="82" t="s">
        <v>62</v>
      </c>
      <c r="AF358" s="72" t="s">
        <v>62</v>
      </c>
      <c r="AG358" s="72" t="s">
        <v>62</v>
      </c>
      <c r="AH358" s="7" t="s">
        <v>62</v>
      </c>
      <c r="AI358" s="84" t="s">
        <v>62</v>
      </c>
      <c r="AJ358" s="7" t="s">
        <v>62</v>
      </c>
      <c r="BC358" t="str">
        <f>+IFERROR(IF(AND(MIN(BL358:BO358)&lt;-5%,MAX(BL358:BO358)&gt;15%),RANK(MIN(BL358:BO358),BL347:BO359,0)-RANK(MAX(BL358:BO358),BL347:BO359,0),""),"")</f>
        <v/>
      </c>
      <c r="BD358" s="62" t="str">
        <f t="shared" si="112"/>
        <v/>
      </c>
      <c r="BI358" s="76" t="s">
        <v>62</v>
      </c>
      <c r="BJ358" s="65" t="s">
        <v>62</v>
      </c>
      <c r="BK358" s="77" t="s">
        <v>62</v>
      </c>
      <c r="BL358" s="78" t="s">
        <v>62</v>
      </c>
      <c r="BM358" s="78" t="s">
        <v>62</v>
      </c>
      <c r="BN358" s="78" t="s">
        <v>62</v>
      </c>
      <c r="BO358" s="79" t="s">
        <v>62</v>
      </c>
      <c r="BP358" s="27"/>
      <c r="BQ358" s="27"/>
      <c r="BR358" s="80" t="s">
        <v>62</v>
      </c>
      <c r="BS358" s="85" t="s">
        <v>62</v>
      </c>
      <c r="BT358" s="82" t="s">
        <v>62</v>
      </c>
      <c r="BU358" s="72" t="s">
        <v>62</v>
      </c>
      <c r="BV358" s="72" t="s">
        <v>62</v>
      </c>
      <c r="BW358" s="7" t="s">
        <v>62</v>
      </c>
      <c r="BX358" s="84" t="s">
        <v>62</v>
      </c>
      <c r="BY358" s="7" t="s">
        <v>62</v>
      </c>
    </row>
    <row r="359" spans="14:91" ht="19.5" thickBot="1" x14ac:dyDescent="0.45">
      <c r="N359" t="str">
        <f>+IFERROR(IF(AND(MIN(W359:Z359)&lt;-5%,MAX(W359:Z359)&gt;15%),RANK(MIN(W359:Z359),W347:Z359,0)-RANK(MAX(W359:Z359),W347:Z359,0),""),"")</f>
        <v/>
      </c>
      <c r="O359" s="62" t="str">
        <f t="shared" si="111"/>
        <v/>
      </c>
      <c r="T359" s="76" t="s">
        <v>62</v>
      </c>
      <c r="U359" s="90" t="s">
        <v>62</v>
      </c>
      <c r="V359" s="91" t="s">
        <v>62</v>
      </c>
      <c r="W359" s="78" t="s">
        <v>62</v>
      </c>
      <c r="X359" s="78" t="s">
        <v>62</v>
      </c>
      <c r="Y359" s="78" t="s">
        <v>62</v>
      </c>
      <c r="Z359" s="79" t="s">
        <v>62</v>
      </c>
      <c r="AA359" s="27"/>
      <c r="AB359" s="27"/>
      <c r="AC359" s="80" t="s">
        <v>62</v>
      </c>
      <c r="AD359" s="85" t="s">
        <v>62</v>
      </c>
      <c r="AE359" s="82" t="s">
        <v>62</v>
      </c>
      <c r="AF359" s="72"/>
      <c r="AG359" s="72"/>
      <c r="AH359" s="27"/>
      <c r="AI359" s="107"/>
      <c r="AJ359" s="27"/>
      <c r="BC359" t="str">
        <f>+IFERROR(IF(AND(MIN(BL359:BO359)&lt;-5%,MAX(BL359:BO359)&gt;15%),RANK(MIN(BL359:BO359),BL347:BO359,0)-RANK(MAX(BL359:BO359),BL347:BO359,0),""),"")</f>
        <v/>
      </c>
      <c r="BD359" s="62" t="str">
        <f t="shared" si="112"/>
        <v/>
      </c>
      <c r="BI359" s="76" t="s">
        <v>62</v>
      </c>
      <c r="BJ359" s="90" t="s">
        <v>62</v>
      </c>
      <c r="BK359" s="91" t="s">
        <v>62</v>
      </c>
      <c r="BL359" s="78" t="s">
        <v>62</v>
      </c>
      <c r="BM359" s="78" t="s">
        <v>62</v>
      </c>
      <c r="BN359" s="78" t="s">
        <v>62</v>
      </c>
      <c r="BO359" s="79" t="s">
        <v>62</v>
      </c>
      <c r="BP359" s="27"/>
      <c r="BQ359" s="27"/>
      <c r="BR359" s="80" t="s">
        <v>62</v>
      </c>
      <c r="BS359" s="85" t="s">
        <v>62</v>
      </c>
      <c r="BT359" s="82" t="s">
        <v>62</v>
      </c>
      <c r="BU359" s="72"/>
      <c r="BV359" s="72"/>
      <c r="BW359" s="27"/>
      <c r="BX359" s="107"/>
      <c r="BY359" s="27"/>
    </row>
    <row r="360" spans="14:91" ht="19.5" thickBot="1" x14ac:dyDescent="0.45"/>
    <row r="361" spans="14:91" ht="19.5" thickBot="1" x14ac:dyDescent="0.45">
      <c r="T361" s="56" t="s">
        <v>62</v>
      </c>
      <c r="U361" s="57" t="s">
        <v>62</v>
      </c>
      <c r="V361" s="58" t="s">
        <v>541</v>
      </c>
      <c r="W361" s="59" t="s">
        <v>542</v>
      </c>
      <c r="X361" s="59" t="s">
        <v>543</v>
      </c>
      <c r="Y361" s="59" t="s">
        <v>544</v>
      </c>
      <c r="Z361" s="60" t="s">
        <v>545</v>
      </c>
      <c r="AA361" s="27"/>
      <c r="AB361" s="27"/>
      <c r="AC361" s="27"/>
      <c r="AD361" s="27"/>
      <c r="AE361" s="27"/>
      <c r="AF361" s="27" t="s">
        <v>369</v>
      </c>
      <c r="AG361" s="27"/>
      <c r="AH361" t="s">
        <v>473</v>
      </c>
      <c r="AI361" s="27"/>
      <c r="AJ361" s="27"/>
      <c r="BI361" s="56" t="s">
        <v>62</v>
      </c>
      <c r="BJ361" s="57" t="s">
        <v>62</v>
      </c>
      <c r="BK361" s="58" t="s">
        <v>541</v>
      </c>
      <c r="BL361" s="59" t="s">
        <v>542</v>
      </c>
      <c r="BM361" s="59" t="s">
        <v>543</v>
      </c>
      <c r="BN361" s="59" t="s">
        <v>544</v>
      </c>
      <c r="BO361" s="60" t="s">
        <v>545</v>
      </c>
      <c r="BP361" s="27"/>
      <c r="BQ361" s="27"/>
      <c r="BR361" s="27"/>
      <c r="BS361" s="27"/>
      <c r="BT361" s="27"/>
      <c r="BU361" s="27" t="s">
        <v>371</v>
      </c>
      <c r="BV361" s="27"/>
      <c r="BW361" t="s">
        <v>160</v>
      </c>
      <c r="BX361" s="27"/>
      <c r="BY361" s="27"/>
    </row>
    <row r="362" spans="14:91" ht="19.5" thickBot="1" x14ac:dyDescent="0.45">
      <c r="N362" t="str">
        <f>+IF(ABS(W362)+ABS(X362)+ABS(Y362)+ABS(Z362)&gt;219%,"F","")</f>
        <v>F</v>
      </c>
      <c r="O362" s="62" t="str">
        <f t="shared" ref="O362:O374" si="113">+IF(W362="","",IF(AND(MAX(W362:Z362)&gt;49%,AF362&gt;84%,AG362&gt;84%,AI362&gt;19%,AJ362&gt;12%,AF362&lt;&gt;""),"F",IF(AND(U362&gt;9.9,MAX(W362:Z362)&gt;34.9%,AG362&gt;99%,AJ362&gt;16.9%,AF362&lt;&gt;""),"F",IF(AND(V362&gt;34%,AC362&gt;39%,V362&lt;&gt;"",AC362&lt;&gt;"",AF362&lt;&gt;""),"F",IF(AND(U362&gt;4.9,V362&gt;29%,AJ362&lt;7%,AF362&lt;&gt;"",V362&lt;&gt;""),"F",IF(AND(U362&gt;9.9,AJ362&gt;14.9%,SUM(AJ362-(1/U362))&lt;6%,AI362&lt;6%,AI362&gt;1%,AJ362&gt;14.9%),"F",IF(AND(U362&gt;9.9,MAX(W362:Z362)&gt;34.9%,AI362&gt;19%,AH362&gt;14.9%),"F",IF(AND(U362&gt;9.9,AG362&gt;99%,AI362&lt;0,AJ362&gt;15%,MAX(W362:Z362)&gt;4.9%,AF362&lt;&gt;""),"F",IF(AND(U362&gt;2.9,U362&lt;10,W362&gt;39.9%,AI362&gt;27.9%),"F",IF(AND(U362&lt;19.9,U362&gt;3.9,Z362&gt;34.9%,AC362&gt;22.9%,AC362&lt;&gt;""),"F",IF(AND(AC362&gt;11.9%,U362&gt;3,AJ362&gt;14.9%,AC362&lt;&gt;""),"F",IF(AND(AJ362&lt;10%,AI362&gt;22.9%,U362&gt;3,AC362&lt;&gt;""),"F",IF(AND(AC362&gt;44%,U362&gt;3,AC362&lt;&gt;""),"F",IF(AND(U362&gt;9.9,AC362&gt;0,AI362&gt;14%),"F",""))))))))))))))</f>
        <v/>
      </c>
      <c r="T362" s="76">
        <v>4</v>
      </c>
      <c r="U362" s="65">
        <v>1.4001359995760159</v>
      </c>
      <c r="V362" s="66">
        <v>0.51999999999999991</v>
      </c>
      <c r="W362" s="67">
        <v>0.70427692385786955</v>
      </c>
      <c r="X362" s="67">
        <v>0.70045612870043916</v>
      </c>
      <c r="Y362" s="67">
        <v>0.70804805083755407</v>
      </c>
      <c r="Z362" s="68">
        <v>0.64918401702637607</v>
      </c>
      <c r="AA362" s="104">
        <v>0.70804805083755407</v>
      </c>
      <c r="AB362" s="69" t="s">
        <v>546</v>
      </c>
      <c r="AC362" s="70">
        <v>5.8864033811177996E-2</v>
      </c>
      <c r="AD362" s="27"/>
      <c r="AE362" s="71" t="s">
        <v>62</v>
      </c>
      <c r="AF362" s="72">
        <v>1.0033837840356488</v>
      </c>
      <c r="AG362" s="72">
        <v>0.34333447980434095</v>
      </c>
      <c r="AH362" s="7" t="s">
        <v>62</v>
      </c>
      <c r="AI362" s="74">
        <v>0.66412868140969983</v>
      </c>
      <c r="AJ362" s="7">
        <v>6.5726286338964088E-2</v>
      </c>
      <c r="BC362" t="str">
        <f>+IF(ABS(BL362)+ABS(BM362)+ABS(BN362)+ABS(BO362)&gt;219%,"F","")</f>
        <v/>
      </c>
      <c r="BD362" s="62" t="str">
        <f t="shared" ref="BD362:BD374" si="114">+IF(BL362="","",IF(AND(MAX(BL362:BO362)&gt;49%,BU362&gt;84%,BV362&gt;84%,BX362&gt;19%,BY362&gt;12%,BU362&lt;&gt;""),"F",IF(AND(BJ362&gt;9.9,MAX(BL362:BO362)&gt;34.9%,BV362&gt;99%,BY362&gt;16.9%,BU362&lt;&gt;""),"F",IF(AND(BK362&gt;34%,BR362&gt;39%,BK362&lt;&gt;"",BR362&lt;&gt;"",BU362&lt;&gt;""),"F",IF(AND(BJ362&gt;4.9,BK362&gt;29%,BY362&lt;7%,BU362&lt;&gt;"",BK362&lt;&gt;""),"F",IF(AND(BJ362&gt;9.9,BY362&gt;14.9%,SUM(BY362-(1/BJ362))&lt;6%,BX362&lt;6%,BX362&gt;1%,BY362&gt;14.9%),"F",IF(AND(BJ362&gt;9.9,MAX(BL362:BO362)&gt;34.9%,BX362&gt;19%,BW362&gt;14.9%),"F",IF(AND(BJ362&gt;9.9,BV362&gt;99%,BX362&lt;0,BY362&gt;15%,MAX(BL362:BO362)&gt;4.9%,BU362&lt;&gt;""),"F",IF(AND(BJ362&gt;2.9,BJ362&lt;10,BL362&gt;39.9%,BX362&gt;27.9%),"F",IF(AND(BJ362&lt;19.9,BJ362&gt;3.9,BO362&gt;34.9%,BR362&gt;22.9%,BR362&lt;&gt;""),"F",IF(AND(BR362&gt;11.9%,BJ362&gt;3,BY362&gt;14.9%,BR362&lt;&gt;""),"F",IF(AND(BY362&lt;10%,BX362&gt;22.9%,BJ362&gt;3,BR362&lt;&gt;""),"F",IF(AND(BR362&gt;44%,BJ362&gt;3,BR362&lt;&gt;""),"F",IF(AND(BJ362&gt;9.9,BR362&gt;0,BX362&gt;14%),"F",""))))))))))))))</f>
        <v/>
      </c>
      <c r="BI362" s="76">
        <v>9</v>
      </c>
      <c r="BJ362" s="65">
        <v>3.6004499999999999</v>
      </c>
      <c r="BK362" s="66">
        <v>7.9999999999999724E-2</v>
      </c>
      <c r="BL362" s="67">
        <v>-2.3237371822008374E-2</v>
      </c>
      <c r="BM362" s="67">
        <v>-0.18425303560992087</v>
      </c>
      <c r="BN362" s="67">
        <v>-9.5004584983265833E-2</v>
      </c>
      <c r="BO362" s="68">
        <v>-8.1143973521873511E-2</v>
      </c>
      <c r="BP362" s="104">
        <v>0.18425303560992087</v>
      </c>
      <c r="BQ362" s="69" t="s">
        <v>62</v>
      </c>
      <c r="BR362" s="70" t="s">
        <v>62</v>
      </c>
      <c r="BS362" s="27"/>
      <c r="BT362" s="71">
        <v>9</v>
      </c>
      <c r="BU362" s="72">
        <v>-9.5227041304039972E-2</v>
      </c>
      <c r="BV362" s="72">
        <v>0.44238694995265576</v>
      </c>
      <c r="BW362" s="7" t="s">
        <v>62</v>
      </c>
      <c r="BX362" s="74">
        <v>-3.8425024605963087E-2</v>
      </c>
      <c r="BY362" s="7">
        <v>5.8146612819744307E-2</v>
      </c>
      <c r="CM362" s="108"/>
    </row>
    <row r="363" spans="14:91" x14ac:dyDescent="0.4">
      <c r="N363" t="str">
        <f>+IF(ABS(W363)+ABS(X363)+ABS(Y363)+ABS(Z363)&gt;219%,"F","")</f>
        <v/>
      </c>
      <c r="O363" s="62" t="str">
        <f t="shared" si="113"/>
        <v/>
      </c>
      <c r="T363" s="76">
        <v>3</v>
      </c>
      <c r="U363" s="65">
        <v>8.800050998605041</v>
      </c>
      <c r="V363" s="77" t="s">
        <v>62</v>
      </c>
      <c r="W363" s="78">
        <v>-5.49502215097083E-3</v>
      </c>
      <c r="X363" s="78">
        <v>1.4399005191000864E-4</v>
      </c>
      <c r="Y363" s="78">
        <v>-3.8710624113683506E-3</v>
      </c>
      <c r="Z363" s="79">
        <v>-9.3720070291122611E-3</v>
      </c>
      <c r="AA363" s="27"/>
      <c r="AB363" s="27"/>
      <c r="AC363" s="80" t="s">
        <v>62</v>
      </c>
      <c r="AD363" s="81" t="s">
        <v>62</v>
      </c>
      <c r="AE363" s="82" t="s">
        <v>62</v>
      </c>
      <c r="AF363" s="72">
        <v>0.1103745461246502</v>
      </c>
      <c r="AG363" s="72">
        <v>0.61303039799286685</v>
      </c>
      <c r="AH363" s="7">
        <v>0.11281141518854831</v>
      </c>
      <c r="AI363" s="84">
        <v>-9.5877571030124065E-3</v>
      </c>
      <c r="AJ363" s="7">
        <v>0.1173555638685924</v>
      </c>
      <c r="BC363" t="str">
        <f>+IF(ABS(BL363)+ABS(BM363)+ABS(BN363)+ABS(BO363)&gt;219%,"F","")</f>
        <v/>
      </c>
      <c r="BD363" s="62" t="str">
        <f t="shared" si="114"/>
        <v/>
      </c>
      <c r="BI363" s="76">
        <v>6</v>
      </c>
      <c r="BJ363" s="65">
        <v>4.3001879987520724</v>
      </c>
      <c r="BK363" s="77" t="s">
        <v>62</v>
      </c>
      <c r="BL363" s="78">
        <v>0.56153659322309168</v>
      </c>
      <c r="BM363" s="78">
        <v>0.16138963709126489</v>
      </c>
      <c r="BN363" s="78">
        <v>0.25722629967109434</v>
      </c>
      <c r="BO363" s="79">
        <v>0.16311909483091738</v>
      </c>
      <c r="BP363" s="27"/>
      <c r="BQ363" s="27"/>
      <c r="BR363" s="80">
        <v>0.40014695613182683</v>
      </c>
      <c r="BS363" s="81" t="s">
        <v>560</v>
      </c>
      <c r="BT363" s="82" t="s">
        <v>62</v>
      </c>
      <c r="BU363" s="72">
        <v>0.22264324174510386</v>
      </c>
      <c r="BV363" s="72">
        <v>0.69869000199919618</v>
      </c>
      <c r="BW363" s="7">
        <v>-3.4186449912464251E-2</v>
      </c>
      <c r="BX363" s="84">
        <v>7.7243632034988241E-2</v>
      </c>
      <c r="BY363" s="7">
        <v>9.1834664272129815E-2</v>
      </c>
      <c r="CM363" s="108"/>
    </row>
    <row r="364" spans="14:91" x14ac:dyDescent="0.4">
      <c r="N364" t="str">
        <f>+IF(ABS(W364)+ABS(X364)+ABS(Y364)+ABS(Z364)&gt;219%,"F","")</f>
        <v/>
      </c>
      <c r="O364" s="62" t="str">
        <f t="shared" si="113"/>
        <v/>
      </c>
      <c r="T364" s="76">
        <v>9</v>
      </c>
      <c r="U364" s="65">
        <v>9.30044</v>
      </c>
      <c r="V364" s="77" t="s">
        <v>62</v>
      </c>
      <c r="W364" s="78">
        <v>0.2329862678254736</v>
      </c>
      <c r="X364" s="78">
        <v>0.22741306452807727</v>
      </c>
      <c r="Y364" s="78">
        <v>0.23092516274672698</v>
      </c>
      <c r="Z364" s="79">
        <v>6.8705965468970065E-2</v>
      </c>
      <c r="AA364" s="27"/>
      <c r="AB364" s="27"/>
      <c r="AC364" s="80" t="s">
        <v>62</v>
      </c>
      <c r="AD364" s="85" t="s">
        <v>62</v>
      </c>
      <c r="AE364" s="82" t="s">
        <v>62</v>
      </c>
      <c r="AF364" s="72">
        <v>-3.2407005038091692E-2</v>
      </c>
      <c r="AG364" s="72">
        <v>0.56462840781833457</v>
      </c>
      <c r="AH364" s="7">
        <v>8.5414556989717547E-2</v>
      </c>
      <c r="AI364" s="84">
        <v>7.0287624240806812E-2</v>
      </c>
      <c r="AJ364" s="7">
        <v>0.10808972180286111</v>
      </c>
      <c r="BC364" t="str">
        <f>+IF(ABS(BL364)+ABS(BM364)+ABS(BN364)+ABS(BO364)&gt;219%,"F","")</f>
        <v/>
      </c>
      <c r="BD364" s="62" t="str">
        <f t="shared" si="114"/>
        <v/>
      </c>
      <c r="BI364" s="76">
        <v>7</v>
      </c>
      <c r="BJ364" s="65">
        <v>4.4004100000000008</v>
      </c>
      <c r="BK364" s="77" t="s">
        <v>62</v>
      </c>
      <c r="BL364" s="78">
        <v>0.1122584856594894</v>
      </c>
      <c r="BM364" s="78">
        <v>0.118519682376252</v>
      </c>
      <c r="BN364" s="78">
        <v>0.31405468391878799</v>
      </c>
      <c r="BO364" s="79">
        <v>0.10169328583798924</v>
      </c>
      <c r="BP364" s="27"/>
      <c r="BQ364" s="27"/>
      <c r="BR364" s="80" t="s">
        <v>62</v>
      </c>
      <c r="BS364" s="85" t="s">
        <v>62</v>
      </c>
      <c r="BT364" s="82" t="s">
        <v>62</v>
      </c>
      <c r="BU364" s="72">
        <v>4.5372667999221551E-2</v>
      </c>
      <c r="BV364" s="72">
        <v>0.54128118519866775</v>
      </c>
      <c r="BW364" s="7">
        <v>-1.7374199992551465E-2</v>
      </c>
      <c r="BX364" s="84">
        <v>4.8155973154711651E-2</v>
      </c>
      <c r="BY364" s="7">
        <v>7.1145108384701575E-2</v>
      </c>
      <c r="CM364" s="108"/>
    </row>
    <row r="365" spans="14:91" x14ac:dyDescent="0.4">
      <c r="N365">
        <f>+IFERROR(IF(AND(MIN(W365:Z365)&lt;-5%,MAX(W365:Z365)&gt;15%),RANK(MIN(W365:Z365),W362:Z374,0)-RANK(MAX(W365:Z365),W362:Z374,0),""),"")</f>
        <v>28</v>
      </c>
      <c r="O365" s="62" t="str">
        <f t="shared" si="113"/>
        <v/>
      </c>
      <c r="T365" s="76">
        <v>2</v>
      </c>
      <c r="U365" s="65">
        <v>9.5002579997120051</v>
      </c>
      <c r="V365" s="77" t="s">
        <v>62</v>
      </c>
      <c r="W365" s="78">
        <v>-7.5017236094772149E-2</v>
      </c>
      <c r="X365" s="78">
        <v>-7.1450638562043089E-2</v>
      </c>
      <c r="Y365" s="78">
        <v>-7.4478758143693882E-2</v>
      </c>
      <c r="Z365" s="79">
        <v>0.1580936997211646</v>
      </c>
      <c r="AA365" s="27"/>
      <c r="AB365" s="27"/>
      <c r="AC365" s="80" t="s">
        <v>62</v>
      </c>
      <c r="AD365" s="85" t="s">
        <v>62</v>
      </c>
      <c r="AE365" s="82" t="s">
        <v>62</v>
      </c>
      <c r="AF365" s="72">
        <v>0.47593313173063551</v>
      </c>
      <c r="AG365" s="72">
        <v>0.60689920361118077</v>
      </c>
      <c r="AH365" s="7">
        <v>9.0000074212283621E-2</v>
      </c>
      <c r="AI365" s="84">
        <v>0.16173312586457622</v>
      </c>
      <c r="AJ365" s="7">
        <v>0.11618183777571588</v>
      </c>
      <c r="BC365">
        <f>+IFERROR(IF(AND(MIN(BL365:BO365)&lt;-5%,MAX(BL365:BO365)&gt;15%),RANK(MIN(BL365:BO365),BL362:BO374,0)-RANK(MAX(BL365:BO365),BL362:BO374,0),""),"")</f>
        <v>28</v>
      </c>
      <c r="BD365" s="62" t="str">
        <f t="shared" si="114"/>
        <v/>
      </c>
      <c r="BI365" s="76">
        <v>4</v>
      </c>
      <c r="BJ365" s="65">
        <v>4.8002639992560292</v>
      </c>
      <c r="BK365" s="77" t="s">
        <v>62</v>
      </c>
      <c r="BL365" s="78">
        <v>-0.27696853713925873</v>
      </c>
      <c r="BM365" s="78">
        <v>0.24774240341493356</v>
      </c>
      <c r="BN365" s="78">
        <v>-0.10402704859217998</v>
      </c>
      <c r="BO365" s="79">
        <v>0.19978980991112352</v>
      </c>
      <c r="BP365" s="27"/>
      <c r="BQ365" s="27"/>
      <c r="BR365" s="80" t="s">
        <v>62</v>
      </c>
      <c r="BS365" s="85" t="s">
        <v>62</v>
      </c>
      <c r="BT365" s="82" t="s">
        <v>62</v>
      </c>
      <c r="BU365" s="72">
        <v>0.4295352497365264</v>
      </c>
      <c r="BV365" s="72">
        <v>0.58253312315487571</v>
      </c>
      <c r="BW365" s="7">
        <v>-1.2309221433082412E-2</v>
      </c>
      <c r="BX365" s="84">
        <v>9.4608730983406719E-2</v>
      </c>
      <c r="BY365" s="7">
        <v>7.6567195235727456E-2</v>
      </c>
      <c r="CM365" s="108"/>
    </row>
    <row r="366" spans="14:91" x14ac:dyDescent="0.4">
      <c r="N366" t="str">
        <f>+IFERROR(IF(AND(MIN(W366:Z366)&lt;-5%,MAX(W366:Z366)&gt;15%),RANK(MIN(W366:Z366),W362:Z374,0)-RANK(MAX(W366:Z366),W362:Z374,0),""),"")</f>
        <v/>
      </c>
      <c r="O366" s="62" t="str">
        <f>+IF(W366="","",IF(AND(MAX(W366:Z366)&gt;49%,AF366&gt;84%,AG366&gt;84%,AI366&gt;19%,AJ366&gt;12%,AF366&lt;&gt;""),"F",IF(AND(U366&gt;9.9,MAX(W366:Z366)&gt;34.9%,AG366&gt;99%,AJ366&gt;16.9%,AF366&lt;&gt;""),"F",IF(AND(V366&gt;34%,AC366&gt;39%,V366&lt;&gt;"",AC366&lt;&gt;"",AF366&lt;&gt;""),"F",IF(AND(U366&gt;4.9,V366&gt;29%,AJ366&lt;7%,AF366&lt;&gt;"",V366&lt;&gt;""),"F",IF(AND(U366&gt;9.9,AJ366&gt;14.9%,SUM(AJ366-(1/U366))&lt;6%,AI366&lt;6%,AI366&gt;1%,AJ366&gt;14.9%),"F",IF(AND(U366&gt;9.9,MAX(W366:Z366)&gt;34.9%,AI366&gt;19%,AH366&gt;14.9%),"F",IF(AND(U366&gt;9.9,AG366&gt;99%,AI366&lt;0,AJ366&gt;15%,MAX(W366:Z366)&gt;4.9%,AF366&lt;&gt;""),"F",IF(AND(U366&gt;2.9,U366&lt;10,W366&gt;39.9%,AI366&gt;27.9%),"F",IF(AND(U366&lt;19.9,U366&gt;3.9,Z366&gt;34.9%,AC366&gt;22.9%,AC366&lt;&gt;""),"F",IF(AND(AC366&gt;11.9%,U366&gt;3,AJ366&gt;14.9%,AC366&lt;&gt;""),"F",IF(AND(AJ366&lt;10%,AI366&gt;22.9%,U366&gt;3,AC366&lt;&gt;""),"F",IF(AND(AC366&gt;44%,U366&gt;3,AC366&lt;&gt;""),"F",IF(AND(U366&gt;9.9,AC366&gt;0,AI366&gt;14%),"F",""))))))))))))))</f>
        <v/>
      </c>
      <c r="T366" s="76">
        <v>7</v>
      </c>
      <c r="U366" s="65">
        <v>13.300660000000001</v>
      </c>
      <c r="V366" s="77" t="s">
        <v>62</v>
      </c>
      <c r="W366" s="78">
        <v>-5.7293545128916816E-2</v>
      </c>
      <c r="X366" s="78">
        <v>-5.36276779467754E-2</v>
      </c>
      <c r="Y366" s="78">
        <v>-5.4769696880088779E-2</v>
      </c>
      <c r="Z366" s="79">
        <v>-4.3727951333790434E-2</v>
      </c>
      <c r="AA366" s="27"/>
      <c r="AB366" s="27"/>
      <c r="AC366" s="80" t="s">
        <v>62</v>
      </c>
      <c r="AD366" s="85" t="s">
        <v>62</v>
      </c>
      <c r="AE366" s="82" t="s">
        <v>62</v>
      </c>
      <c r="AF366" s="72">
        <v>-2.9821510721065748E-2</v>
      </c>
      <c r="AG366" s="72">
        <v>0.3743676829113271</v>
      </c>
      <c r="AH366" s="7">
        <v>3.1081712346321108E-2</v>
      </c>
      <c r="AI366" s="84">
        <v>-4.4734598970999989E-2</v>
      </c>
      <c r="AJ366" s="7">
        <v>7.1667132112995829E-2</v>
      </c>
      <c r="BC366" t="str">
        <f>+IFERROR(IF(AND(MIN(BL366:BO366)&lt;-5%,MAX(BL366:BO366)&gt;15%),RANK(MIN(BL366:BO366),BL362:BO374,0)-RANK(MAX(BL366:BO366),BL362:BO374,0),""),"")</f>
        <v/>
      </c>
      <c r="BD366" s="62" t="str">
        <f>+IF(BL366="","",IF(AND(MAX(BL366:BO366)&gt;49%,BU366&gt;84%,BV366&gt;84%,BX366&gt;19%,BY366&gt;12%,BU366&lt;&gt;""),"F",IF(AND(BJ366&gt;9.9,MAX(BL366:BO366)&gt;34.9%,BV366&gt;99%,BY366&gt;16.9%,BU366&lt;&gt;""),"F",IF(AND(BK366&gt;34%,BR366&gt;39%,BK366&lt;&gt;"",BR366&lt;&gt;"",BU366&lt;&gt;""),"F",IF(AND(BJ366&gt;4.9,BK366&gt;29%,BY366&lt;7%,BU366&lt;&gt;"",BK366&lt;&gt;""),"F",IF(AND(BJ366&gt;9.9,BY366&gt;14.9%,SUM(BY366-(1/BJ366))&lt;6%,BX366&lt;6%,BX366&gt;1%,BY366&gt;14.9%),"F",IF(AND(BJ366&gt;9.9,MAX(BL366:BO366)&gt;34.9%,BX366&gt;19%,BW366&gt;14.9%),"F",IF(AND(BJ366&gt;9.9,BV366&gt;99%,BX366&lt;0,BY366&gt;15%,MAX(BL366:BO366)&gt;4.9%,BU366&lt;&gt;""),"F",IF(AND(BJ366&gt;2.9,BJ366&lt;10,BL366&gt;39.9%,BX366&gt;27.9%),"F",IF(AND(BJ366&lt;19.9,BJ366&gt;3.9,BO366&gt;34.9%,BR366&gt;22.9%,BR366&lt;&gt;""),"F",IF(AND(BR366&gt;11.9%,BJ366&gt;3,BY366&gt;14.9%,BR366&lt;&gt;""),"F",IF(AND(BY366&lt;10%,BX366&gt;22.9%,BJ366&gt;3,BR366&lt;&gt;""),"F",IF(AND(BR366&gt;44%,BJ366&gt;3,BR366&lt;&gt;""),"F",IF(AND(BJ366&gt;9.9,BR366&gt;0,BX366&gt;14%),"F",""))))))))))))))</f>
        <v/>
      </c>
      <c r="BI366" s="76">
        <v>2</v>
      </c>
      <c r="BJ366" s="65">
        <v>9.0002619996320075</v>
      </c>
      <c r="BK366" s="77" t="s">
        <v>62</v>
      </c>
      <c r="BL366" s="78">
        <v>8.8530516677993922E-4</v>
      </c>
      <c r="BM366" s="78">
        <v>2.2452611848983939E-2</v>
      </c>
      <c r="BN366" s="78">
        <v>3.9615081735105764E-2</v>
      </c>
      <c r="BO366" s="79">
        <v>4.0127194160082987E-2</v>
      </c>
      <c r="BP366" s="27"/>
      <c r="BQ366" s="27"/>
      <c r="BR366" s="80" t="s">
        <v>62</v>
      </c>
      <c r="BS366" s="85" t="s">
        <v>62</v>
      </c>
      <c r="BT366" s="82" t="s">
        <v>62</v>
      </c>
      <c r="BU366" s="72">
        <v>-0.10705897952956342</v>
      </c>
      <c r="BV366" s="72">
        <v>0.67152355798423957</v>
      </c>
      <c r="BW366" s="7">
        <v>1.9393298738922385E-2</v>
      </c>
      <c r="BX366" s="84">
        <v>1.9001884626143051E-2</v>
      </c>
      <c r="BY366" s="7">
        <v>8.8263951569153398E-2</v>
      </c>
      <c r="CM366" s="108"/>
    </row>
    <row r="367" spans="14:91" x14ac:dyDescent="0.4">
      <c r="N367" t="str">
        <f>+IFERROR(IF(AND(MIN(W367:Z367)&lt;-5%,MAX(W367:Z367)&gt;15%),RANK(MIN(W367:Z367),W362:Z374,0)-RANK(MAX(W367:Z367),W362:Z374,0),""),"")</f>
        <v/>
      </c>
      <c r="O367" s="62" t="str">
        <f t="shared" si="113"/>
        <v/>
      </c>
      <c r="T367" s="76">
        <v>6</v>
      </c>
      <c r="U367" s="65">
        <v>18.100353996592204</v>
      </c>
      <c r="V367" s="77" t="s">
        <v>62</v>
      </c>
      <c r="W367" s="78">
        <v>2.4697293612221127E-2</v>
      </c>
      <c r="X367" s="78">
        <v>2.6291793418747569E-2</v>
      </c>
      <c r="Y367" s="78">
        <v>2.5917581513650947E-2</v>
      </c>
      <c r="Z367" s="79">
        <v>2.5545705543598418E-2</v>
      </c>
      <c r="AA367" s="27"/>
      <c r="AB367" s="27"/>
      <c r="AC367" s="80" t="s">
        <v>62</v>
      </c>
      <c r="AD367" s="85" t="s">
        <v>62</v>
      </c>
      <c r="AE367" s="82" t="s">
        <v>62</v>
      </c>
      <c r="AF367" s="72">
        <v>3.0941224712768577E-2</v>
      </c>
      <c r="AG367" s="72">
        <v>0.57958308841363915</v>
      </c>
      <c r="AH367" s="7">
        <v>5.7363315727193907E-2</v>
      </c>
      <c r="AI367" s="84">
        <v>2.613378532648189E-2</v>
      </c>
      <c r="AJ367" s="7">
        <v>0.11095257326908985</v>
      </c>
      <c r="BC367" t="str">
        <f>+IFERROR(IF(AND(MIN(BL367:BO367)&lt;-5%,MAX(BL367:BO367)&gt;15%),RANK(MIN(BL367:BO367),BL362:BO374,0)-RANK(MAX(BL367:BO367),BL362:BO374,0),""),"")</f>
        <v/>
      </c>
      <c r="BD367" s="62" t="str">
        <f t="shared" si="114"/>
        <v>F</v>
      </c>
      <c r="BI367" s="76">
        <v>3</v>
      </c>
      <c r="BJ367" s="65">
        <v>11.10006099830505</v>
      </c>
      <c r="BK367" s="77" t="s">
        <v>62</v>
      </c>
      <c r="BL367" s="78">
        <v>0.40433212626418052</v>
      </c>
      <c r="BM367" s="78">
        <v>0.40566834958032955</v>
      </c>
      <c r="BN367" s="78">
        <v>0.37736150636010141</v>
      </c>
      <c r="BO367" s="79">
        <v>0.36787612875245757</v>
      </c>
      <c r="BP367" s="27"/>
      <c r="BQ367" s="27"/>
      <c r="BR367" s="80">
        <v>3.7792220827871981E-2</v>
      </c>
      <c r="BS367" s="85" t="s">
        <v>560</v>
      </c>
      <c r="BT367" s="82" t="s">
        <v>62</v>
      </c>
      <c r="BU367" s="72">
        <v>0.80316279731391438</v>
      </c>
      <c r="BV367" s="72">
        <v>0.97137403532882283</v>
      </c>
      <c r="BW367" s="7">
        <v>3.0253754229242522E-2</v>
      </c>
      <c r="BX367" s="84">
        <v>0.17420454884981892</v>
      </c>
      <c r="BY367" s="7">
        <v>0.12767580495189201</v>
      </c>
      <c r="CM367" s="108"/>
    </row>
    <row r="368" spans="14:91" x14ac:dyDescent="0.4">
      <c r="N368" t="str">
        <f>+IFERROR(IF(AND(MIN(W368:Z368)&lt;-5%,MAX(W368:Z368)&gt;15%),RANK(MIN(W368:Z368),W362:Z374,0)-RANK(MAX(W368:Z368),W362:Z374,0),""),"")</f>
        <v/>
      </c>
      <c r="O368" s="62" t="str">
        <f t="shared" si="113"/>
        <v/>
      </c>
      <c r="T368" s="76">
        <v>1</v>
      </c>
      <c r="U368" s="65">
        <v>22.500518999737004</v>
      </c>
      <c r="V368" s="77" t="s">
        <v>62</v>
      </c>
      <c r="W368" s="78">
        <v>7.28636134973768E-2</v>
      </c>
      <c r="X368" s="78">
        <v>7.2695334203418713E-2</v>
      </c>
      <c r="Y368" s="78">
        <v>7.4219455141267598E-2</v>
      </c>
      <c r="Z368" s="79">
        <v>7.1283532209636652E-2</v>
      </c>
      <c r="AA368" s="27"/>
      <c r="AB368" s="27"/>
      <c r="AC368" s="80" t="s">
        <v>62</v>
      </c>
      <c r="AD368" s="85" t="s">
        <v>62</v>
      </c>
      <c r="AE368" s="82" t="s">
        <v>62</v>
      </c>
      <c r="AF368" s="72">
        <v>0.65306416351875074</v>
      </c>
      <c r="AG368" s="72">
        <v>0.70909611677177564</v>
      </c>
      <c r="AH368" s="7">
        <v>3.9787019731004916E-2</v>
      </c>
      <c r="AI368" s="84">
        <v>7.2924528347851167E-2</v>
      </c>
      <c r="AJ368" s="7">
        <v>0.13574591878843384</v>
      </c>
      <c r="BC368" t="str">
        <f>+IFERROR(IF(AND(MIN(BL368:BO368)&lt;-5%,MAX(BL368:BO368)&gt;15%),RANK(MIN(BL368:BO368),BL362:BO374,0)-RANK(MAX(BL368:BO368),BL362:BO374,0),""),"")</f>
        <v/>
      </c>
      <c r="BD368" s="62" t="str">
        <f t="shared" si="114"/>
        <v/>
      </c>
      <c r="BI368" s="76">
        <v>5</v>
      </c>
      <c r="BJ368" s="65">
        <v>20.200507996915153</v>
      </c>
      <c r="BK368" s="77" t="s">
        <v>62</v>
      </c>
      <c r="BL368" s="78">
        <v>-5.3957077055848589E-2</v>
      </c>
      <c r="BM368" s="78">
        <v>-4.5327345896742303E-2</v>
      </c>
      <c r="BN368" s="78">
        <v>-3.5476989782064018E-2</v>
      </c>
      <c r="BO368" s="79">
        <v>5.0960258854822779E-4</v>
      </c>
      <c r="BP368" s="27"/>
      <c r="BQ368" s="27"/>
      <c r="BR368" s="80" t="s">
        <v>62</v>
      </c>
      <c r="BS368" s="85" t="s">
        <v>62</v>
      </c>
      <c r="BT368" s="82" t="s">
        <v>62</v>
      </c>
      <c r="BU368" s="72">
        <v>4.476559393200729E-2</v>
      </c>
      <c r="BV368" s="72">
        <v>0.69000529893009765</v>
      </c>
      <c r="BW368" s="7">
        <v>1.240295951602334E-2</v>
      </c>
      <c r="BX368" s="84">
        <v>2.4131788417965094E-4</v>
      </c>
      <c r="BY368" s="7">
        <v>9.069316119011675E-2</v>
      </c>
      <c r="CM368" s="108"/>
    </row>
    <row r="369" spans="14:91" x14ac:dyDescent="0.4">
      <c r="N369" t="str">
        <f>+IFERROR(IF(AND(MIN(W369:Z369)&lt;-5%,MAX(W369:Z369)&gt;15%),RANK(MIN(W369:Z369),W362:Z374,0)-RANK(MAX(W369:Z369),W362:Z374,0),""),"")</f>
        <v/>
      </c>
      <c r="O369" s="62" t="str">
        <f t="shared" si="113"/>
        <v/>
      </c>
      <c r="T369" s="76">
        <v>8</v>
      </c>
      <c r="U369" s="65">
        <v>39.701640000000005</v>
      </c>
      <c r="V369" s="77" t="s">
        <v>62</v>
      </c>
      <c r="W369" s="78">
        <v>9.8982366918177203E-2</v>
      </c>
      <c r="X369" s="78">
        <v>9.55789238279246E-2</v>
      </c>
      <c r="Y369" s="78">
        <v>9.2599509536330588E-2</v>
      </c>
      <c r="Z369" s="79">
        <v>1.3344705821063849E-3</v>
      </c>
      <c r="AA369" s="14"/>
      <c r="AB369" s="14"/>
      <c r="AC369" s="80" t="s">
        <v>62</v>
      </c>
      <c r="AD369" s="85" t="s">
        <v>62</v>
      </c>
      <c r="AE369" s="82" t="s">
        <v>62</v>
      </c>
      <c r="AF369" s="72">
        <v>-0.1956842679582898</v>
      </c>
      <c r="AG369" s="72">
        <v>0.37191556219571276</v>
      </c>
      <c r="AH369" s="7">
        <v>2.7589352773342513E-2</v>
      </c>
      <c r="AI369" s="84">
        <v>1.3651910164608067E-3</v>
      </c>
      <c r="AJ369" s="7">
        <v>7.1197710025287006E-2</v>
      </c>
      <c r="BC369" t="str">
        <f>+IFERROR(IF(AND(MIN(BL369:BO369)&lt;-5%,MAX(BL369:BO369)&gt;15%),RANK(MIN(BL369:BO369),BL362:BO374,0)-RANK(MAX(BL369:BO369),BL362:BO374,0),""),"")</f>
        <v/>
      </c>
      <c r="BD369" s="62" t="str">
        <f t="shared" si="114"/>
        <v/>
      </c>
      <c r="BI369" s="76">
        <v>1</v>
      </c>
      <c r="BJ369" s="65">
        <v>30.100870999417008</v>
      </c>
      <c r="BK369" s="77" t="s">
        <v>62</v>
      </c>
      <c r="BL369" s="78">
        <v>0.24361916418745894</v>
      </c>
      <c r="BM369" s="78">
        <v>0.23820667903425766</v>
      </c>
      <c r="BN369" s="78">
        <v>0.21337956149723344</v>
      </c>
      <c r="BO369" s="79">
        <v>-3.0184611645611467E-2</v>
      </c>
      <c r="BP369" s="14"/>
      <c r="BQ369" s="14"/>
      <c r="BR369" s="80" t="s">
        <v>62</v>
      </c>
      <c r="BS369" s="85" t="s">
        <v>62</v>
      </c>
      <c r="BT369" s="82" t="s">
        <v>62</v>
      </c>
      <c r="BU369" s="72">
        <v>-0.22186987657487367</v>
      </c>
      <c r="BV369" s="72">
        <v>1.0072510296309467</v>
      </c>
      <c r="BW369" s="7">
        <v>1.2173336689209314E-2</v>
      </c>
      <c r="BX369" s="84">
        <v>-1.4293660944412687E-2</v>
      </c>
      <c r="BY369" s="7">
        <v>0.13239141805269669</v>
      </c>
      <c r="CM369" s="108"/>
    </row>
    <row r="370" spans="14:91" x14ac:dyDescent="0.4">
      <c r="N370" t="str">
        <f>+IFERROR(IF(AND(MIN(W370:Z370)&lt;-5%,MAX(W370:Z370)&gt;15%),RANK(MIN(W370:Z370),W362:Z374,0)-RANK(MAX(W370:Z370),W362:Z374,0),""),"")</f>
        <v/>
      </c>
      <c r="O370" s="62" t="str">
        <f t="shared" si="113"/>
        <v/>
      </c>
      <c r="T370" s="76">
        <v>5</v>
      </c>
      <c r="U370" s="65">
        <v>40.401020991765414</v>
      </c>
      <c r="V370" s="77" t="s">
        <v>62</v>
      </c>
      <c r="W370" s="78">
        <v>3.9993376635415363E-3</v>
      </c>
      <c r="X370" s="78">
        <v>2.4990817783012071E-3</v>
      </c>
      <c r="Y370" s="78">
        <v>1.4097576596207846E-3</v>
      </c>
      <c r="Z370" s="79">
        <v>7.895256781105052E-2</v>
      </c>
      <c r="AA370" s="27"/>
      <c r="AB370" s="27"/>
      <c r="AC370" s="80" t="s">
        <v>62</v>
      </c>
      <c r="AD370" s="85" t="s">
        <v>62</v>
      </c>
      <c r="AE370" s="82" t="s">
        <v>62</v>
      </c>
      <c r="AF370" s="72" t="s">
        <v>62</v>
      </c>
      <c r="AG370" s="72">
        <v>0.53847612656790456</v>
      </c>
      <c r="AH370" s="7">
        <v>1.7307383289896835E-2</v>
      </c>
      <c r="AI370" s="84">
        <v>8.0770110444867121E-2</v>
      </c>
      <c r="AJ370" s="7">
        <v>0.10308325601806011</v>
      </c>
      <c r="BC370" t="str">
        <f>+IFERROR(IF(AND(MIN(BL370:BO370)&lt;-5%,MAX(BL370:BO370)&gt;15%),RANK(MIN(BL370:BO370),BL362:BO374,0)-RANK(MAX(BL370:BO370),BL362:BO374,0),""),"")</f>
        <v/>
      </c>
      <c r="BD370" s="62" t="str">
        <f t="shared" si="114"/>
        <v/>
      </c>
      <c r="BI370" s="76">
        <v>8</v>
      </c>
      <c r="BJ370" s="65">
        <v>31.500969999999999</v>
      </c>
      <c r="BK370" s="77" t="s">
        <v>62</v>
      </c>
      <c r="BL370" s="78">
        <v>3.1531311516115275E-2</v>
      </c>
      <c r="BM370" s="78">
        <v>3.560101816064172E-2</v>
      </c>
      <c r="BN370" s="78">
        <v>3.2871490175186896E-2</v>
      </c>
      <c r="BO370" s="79">
        <v>0.23821346908636615</v>
      </c>
      <c r="BP370" s="27"/>
      <c r="BQ370" s="27"/>
      <c r="BR370" s="80" t="s">
        <v>62</v>
      </c>
      <c r="BS370" s="85" t="s">
        <v>62</v>
      </c>
      <c r="BT370" s="82" t="s">
        <v>62</v>
      </c>
      <c r="BU370" s="72" t="s">
        <v>62</v>
      </c>
      <c r="BV370" s="72">
        <v>1.2422712073694107</v>
      </c>
      <c r="BW370" s="7">
        <v>1.2836520048562124E-2</v>
      </c>
      <c r="BX370" s="84">
        <v>0.11280392139840217</v>
      </c>
      <c r="BY370" s="7">
        <v>0.16328208352383786</v>
      </c>
      <c r="CM370" s="108"/>
    </row>
    <row r="371" spans="14:91" x14ac:dyDescent="0.4">
      <c r="N371" t="str">
        <f>+IFERROR(IF(AND(MIN(W371:Z371)&lt;-5%,MAX(W371:Z371)&gt;15%),RANK(MIN(W371:Z371),W362:Z374,0)-RANK(MAX(W371:Z371),W362:Z374,0),""),"")</f>
        <v/>
      </c>
      <c r="O371" s="62" t="str">
        <f t="shared" si="113"/>
        <v/>
      </c>
      <c r="T371" s="76" t="s">
        <v>62</v>
      </c>
      <c r="U371" s="65" t="s">
        <v>62</v>
      </c>
      <c r="V371" s="77" t="s">
        <v>62</v>
      </c>
      <c r="W371" s="78" t="s">
        <v>62</v>
      </c>
      <c r="X371" s="78" t="s">
        <v>62</v>
      </c>
      <c r="Y371" s="78" t="s">
        <v>62</v>
      </c>
      <c r="Z371" s="79" t="s">
        <v>62</v>
      </c>
      <c r="AA371" s="89"/>
      <c r="AB371" s="89"/>
      <c r="AC371" s="80" t="s">
        <v>62</v>
      </c>
      <c r="AD371" s="85" t="s">
        <v>62</v>
      </c>
      <c r="AE371" s="82" t="s">
        <v>62</v>
      </c>
      <c r="AF371" s="72" t="s">
        <v>62</v>
      </c>
      <c r="AG371" s="72" t="s">
        <v>62</v>
      </c>
      <c r="AH371" s="7" t="s">
        <v>62</v>
      </c>
      <c r="AI371" s="84" t="s">
        <v>62</v>
      </c>
      <c r="AJ371" s="7" t="s">
        <v>62</v>
      </c>
      <c r="BC371" t="str">
        <f>+IFERROR(IF(AND(MIN(BL371:BO371)&lt;-5%,MAX(BL371:BO371)&gt;15%),RANK(MIN(BL371:BO371),BL362:BO374,0)-RANK(MAX(BL371:BO371),BL362:BO374,0),""),"")</f>
        <v/>
      </c>
      <c r="BD371" s="62" t="str">
        <f t="shared" si="114"/>
        <v/>
      </c>
      <c r="BI371" s="76" t="s">
        <v>62</v>
      </c>
      <c r="BJ371" s="65" t="s">
        <v>62</v>
      </c>
      <c r="BK371" s="77" t="s">
        <v>62</v>
      </c>
      <c r="BL371" s="78" t="s">
        <v>62</v>
      </c>
      <c r="BM371" s="78" t="s">
        <v>62</v>
      </c>
      <c r="BN371" s="78" t="s">
        <v>62</v>
      </c>
      <c r="BO371" s="79" t="s">
        <v>62</v>
      </c>
      <c r="BP371" s="89"/>
      <c r="BQ371" s="89"/>
      <c r="BR371" s="80" t="s">
        <v>62</v>
      </c>
      <c r="BS371" s="85" t="s">
        <v>62</v>
      </c>
      <c r="BT371" s="82" t="s">
        <v>62</v>
      </c>
      <c r="BU371" s="72" t="s">
        <v>62</v>
      </c>
      <c r="BV371" s="72" t="s">
        <v>62</v>
      </c>
      <c r="BW371" s="7" t="s">
        <v>62</v>
      </c>
      <c r="BX371" s="84" t="s">
        <v>62</v>
      </c>
      <c r="BY371" s="7" t="s">
        <v>62</v>
      </c>
      <c r="CM371" s="108"/>
    </row>
    <row r="372" spans="14:91" x14ac:dyDescent="0.4">
      <c r="N372" t="str">
        <f>+IFERROR(IF(AND(MIN(W372:Z372)&lt;-5%,MAX(W372:Z372)&gt;15%),RANK(MIN(W372:Z372),W362:Z374,0)-RANK(MAX(W372:Z372),W362:Z374,0),""),"")</f>
        <v/>
      </c>
      <c r="O372" s="62" t="str">
        <f t="shared" si="113"/>
        <v/>
      </c>
      <c r="T372" s="76" t="s">
        <v>62</v>
      </c>
      <c r="U372" s="65" t="s">
        <v>62</v>
      </c>
      <c r="V372" s="77" t="s">
        <v>62</v>
      </c>
      <c r="W372" s="78" t="s">
        <v>62</v>
      </c>
      <c r="X372" s="78" t="s">
        <v>62</v>
      </c>
      <c r="Y372" s="78" t="s">
        <v>62</v>
      </c>
      <c r="Z372" s="79" t="s">
        <v>62</v>
      </c>
      <c r="AA372" s="89"/>
      <c r="AB372" s="89"/>
      <c r="AC372" s="80" t="s">
        <v>62</v>
      </c>
      <c r="AD372" s="85" t="s">
        <v>62</v>
      </c>
      <c r="AE372" s="82" t="s">
        <v>62</v>
      </c>
      <c r="AF372" s="72" t="s">
        <v>62</v>
      </c>
      <c r="AG372" s="72" t="s">
        <v>62</v>
      </c>
      <c r="AH372" s="7" t="s">
        <v>62</v>
      </c>
      <c r="AI372" s="84" t="s">
        <v>62</v>
      </c>
      <c r="AJ372" s="7" t="s">
        <v>62</v>
      </c>
      <c r="BC372" t="str">
        <f>+IFERROR(IF(AND(MIN(BL372:BO372)&lt;-5%,MAX(BL372:BO372)&gt;15%),RANK(MIN(BL372:BO372),BL362:BO374,0)-RANK(MAX(BL372:BO372),BL362:BO374,0),""),"")</f>
        <v/>
      </c>
      <c r="BD372" s="62" t="str">
        <f t="shared" si="114"/>
        <v/>
      </c>
      <c r="BI372" s="76" t="s">
        <v>62</v>
      </c>
      <c r="BJ372" s="65" t="s">
        <v>62</v>
      </c>
      <c r="BK372" s="77" t="s">
        <v>62</v>
      </c>
      <c r="BL372" s="78" t="s">
        <v>62</v>
      </c>
      <c r="BM372" s="78" t="s">
        <v>62</v>
      </c>
      <c r="BN372" s="78" t="s">
        <v>62</v>
      </c>
      <c r="BO372" s="79" t="s">
        <v>62</v>
      </c>
      <c r="BP372" s="89"/>
      <c r="BQ372" s="89"/>
      <c r="BR372" s="80" t="s">
        <v>62</v>
      </c>
      <c r="BS372" s="85" t="s">
        <v>62</v>
      </c>
      <c r="BT372" s="82" t="s">
        <v>62</v>
      </c>
      <c r="BU372" s="72" t="s">
        <v>62</v>
      </c>
      <c r="BV372" s="72" t="s">
        <v>62</v>
      </c>
      <c r="BW372" s="7" t="s">
        <v>62</v>
      </c>
      <c r="BX372" s="84" t="s">
        <v>62</v>
      </c>
      <c r="BY372" s="7" t="s">
        <v>62</v>
      </c>
      <c r="CM372" s="108"/>
    </row>
    <row r="373" spans="14:91" x14ac:dyDescent="0.4">
      <c r="N373" t="str">
        <f>+IFERROR(IF(AND(MIN(W373:Z373)&lt;-5%,MAX(W373:Z373)&gt;15%),RANK(MIN(W373:Z373),W362:Z374,0)-RANK(MAX(W373:Z373),W362:Z374,0),""),"")</f>
        <v/>
      </c>
      <c r="O373" s="62" t="str">
        <f t="shared" si="113"/>
        <v/>
      </c>
      <c r="T373" s="76" t="s">
        <v>62</v>
      </c>
      <c r="U373" s="65" t="s">
        <v>62</v>
      </c>
      <c r="V373" s="77" t="s">
        <v>62</v>
      </c>
      <c r="W373" s="78" t="s">
        <v>62</v>
      </c>
      <c r="X373" s="78" t="s">
        <v>62</v>
      </c>
      <c r="Y373" s="78" t="s">
        <v>62</v>
      </c>
      <c r="Z373" s="79" t="s">
        <v>62</v>
      </c>
      <c r="AA373" s="27"/>
      <c r="AB373" s="27"/>
      <c r="AC373" s="80" t="s">
        <v>62</v>
      </c>
      <c r="AD373" s="85" t="s">
        <v>62</v>
      </c>
      <c r="AE373" s="82" t="s">
        <v>62</v>
      </c>
      <c r="AF373" s="72" t="s">
        <v>62</v>
      </c>
      <c r="AG373" s="72" t="s">
        <v>62</v>
      </c>
      <c r="AH373" s="7" t="s">
        <v>62</v>
      </c>
      <c r="AI373" s="84" t="s">
        <v>62</v>
      </c>
      <c r="AJ373" s="7" t="s">
        <v>62</v>
      </c>
      <c r="BC373" t="str">
        <f>+IFERROR(IF(AND(MIN(BL373:BO373)&lt;-5%,MAX(BL373:BO373)&gt;15%),RANK(MIN(BL373:BO373),BL362:BO374,0)-RANK(MAX(BL373:BO373),BL362:BO374,0),""),"")</f>
        <v/>
      </c>
      <c r="BD373" s="62" t="str">
        <f t="shared" si="114"/>
        <v/>
      </c>
      <c r="BI373" s="76" t="s">
        <v>62</v>
      </c>
      <c r="BJ373" s="65" t="s">
        <v>62</v>
      </c>
      <c r="BK373" s="77" t="s">
        <v>62</v>
      </c>
      <c r="BL373" s="78" t="s">
        <v>62</v>
      </c>
      <c r="BM373" s="78" t="s">
        <v>62</v>
      </c>
      <c r="BN373" s="78" t="s">
        <v>62</v>
      </c>
      <c r="BO373" s="79" t="s">
        <v>62</v>
      </c>
      <c r="BP373" s="27"/>
      <c r="BQ373" s="27"/>
      <c r="BR373" s="80" t="s">
        <v>62</v>
      </c>
      <c r="BS373" s="85" t="s">
        <v>62</v>
      </c>
      <c r="BT373" s="82" t="s">
        <v>62</v>
      </c>
      <c r="BU373" s="72" t="s">
        <v>62</v>
      </c>
      <c r="BV373" s="72" t="s">
        <v>62</v>
      </c>
      <c r="BW373" s="7" t="s">
        <v>62</v>
      </c>
      <c r="BX373" s="84" t="s">
        <v>62</v>
      </c>
      <c r="BY373" s="7" t="s">
        <v>62</v>
      </c>
      <c r="CM373" s="108"/>
    </row>
    <row r="374" spans="14:91" ht="19.5" thickBot="1" x14ac:dyDescent="0.45">
      <c r="N374" t="str">
        <f>+IFERROR(IF(AND(MIN(W374:Z374)&lt;-5%,MAX(W374:Z374)&gt;15%),RANK(MIN(W374:Z374),W362:Z374,0)-RANK(MAX(W374:Z374),W362:Z374,0),""),"")</f>
        <v/>
      </c>
      <c r="O374" s="62" t="str">
        <f t="shared" si="113"/>
        <v/>
      </c>
      <c r="T374" s="76" t="s">
        <v>62</v>
      </c>
      <c r="U374" s="90" t="s">
        <v>62</v>
      </c>
      <c r="V374" s="91" t="s">
        <v>62</v>
      </c>
      <c r="W374" s="78" t="s">
        <v>62</v>
      </c>
      <c r="X374" s="78" t="s">
        <v>62</v>
      </c>
      <c r="Y374" s="78" t="s">
        <v>62</v>
      </c>
      <c r="Z374" s="79" t="s">
        <v>62</v>
      </c>
      <c r="AA374" s="27"/>
      <c r="AB374" s="27"/>
      <c r="AC374" s="80" t="s">
        <v>62</v>
      </c>
      <c r="AD374" s="85" t="s">
        <v>62</v>
      </c>
      <c r="AE374" s="82" t="s">
        <v>62</v>
      </c>
      <c r="AF374" s="72"/>
      <c r="AG374" s="72"/>
      <c r="AH374" s="27"/>
      <c r="AI374" s="107"/>
      <c r="AJ374" s="27"/>
      <c r="BC374" t="str">
        <f>+IFERROR(IF(AND(MIN(BL374:BO374)&lt;-5%,MAX(BL374:BO374)&gt;15%),RANK(MIN(BL374:BO374),BL362:BO374,0)-RANK(MAX(BL374:BO374),BL362:BO374,0),""),"")</f>
        <v/>
      </c>
      <c r="BD374" s="62" t="str">
        <f t="shared" si="114"/>
        <v/>
      </c>
      <c r="BI374" s="76" t="s">
        <v>62</v>
      </c>
      <c r="BJ374" s="90" t="s">
        <v>62</v>
      </c>
      <c r="BK374" s="91" t="s">
        <v>62</v>
      </c>
      <c r="BL374" s="78" t="s">
        <v>62</v>
      </c>
      <c r="BM374" s="78" t="s">
        <v>62</v>
      </c>
      <c r="BN374" s="78" t="s">
        <v>62</v>
      </c>
      <c r="BO374" s="79" t="s">
        <v>62</v>
      </c>
      <c r="BP374" s="27"/>
      <c r="BQ374" s="27"/>
      <c r="BR374" s="80" t="s">
        <v>62</v>
      </c>
      <c r="BS374" s="85" t="s">
        <v>62</v>
      </c>
      <c r="BT374" s="82" t="s">
        <v>62</v>
      </c>
      <c r="BU374" s="72"/>
      <c r="BV374" s="72"/>
      <c r="BW374" s="27"/>
      <c r="BX374" s="107"/>
      <c r="BY374" s="27"/>
      <c r="CM374" s="108"/>
    </row>
    <row r="375" spans="14:91" ht="19.5" thickBot="1" x14ac:dyDescent="0.45"/>
    <row r="376" spans="14:91" ht="19.5" thickBot="1" x14ac:dyDescent="0.45">
      <c r="T376" s="56" t="s">
        <v>62</v>
      </c>
      <c r="U376" s="57" t="s">
        <v>62</v>
      </c>
      <c r="V376" s="58" t="s">
        <v>541</v>
      </c>
      <c r="W376" s="59" t="s">
        <v>542</v>
      </c>
      <c r="X376" s="59" t="s">
        <v>543</v>
      </c>
      <c r="Y376" s="59" t="s">
        <v>544</v>
      </c>
      <c r="Z376" s="60" t="s">
        <v>545</v>
      </c>
      <c r="AA376" s="27"/>
      <c r="AB376" s="27"/>
      <c r="AC376" s="27"/>
      <c r="AD376" s="27"/>
      <c r="AE376" s="27"/>
      <c r="AF376" s="27" t="s">
        <v>346</v>
      </c>
      <c r="AG376" s="27"/>
      <c r="AH376" t="s">
        <v>361</v>
      </c>
      <c r="AI376" s="27"/>
      <c r="AJ376" s="27"/>
      <c r="BI376" s="56" t="s">
        <v>62</v>
      </c>
      <c r="BJ376" s="57" t="s">
        <v>62</v>
      </c>
      <c r="BK376" s="58" t="s">
        <v>541</v>
      </c>
      <c r="BL376" s="59" t="s">
        <v>542</v>
      </c>
      <c r="BM376" s="59" t="s">
        <v>543</v>
      </c>
      <c r="BN376" s="59" t="s">
        <v>544</v>
      </c>
      <c r="BO376" s="60" t="s">
        <v>545</v>
      </c>
      <c r="BP376" s="27"/>
      <c r="BQ376" s="27"/>
      <c r="BR376" s="27"/>
      <c r="BS376" s="27"/>
      <c r="BT376" s="27"/>
      <c r="BU376" s="27" t="s">
        <v>326</v>
      </c>
      <c r="BV376" s="27" t="s">
        <v>569</v>
      </c>
      <c r="BW376" s="27"/>
      <c r="BX376" s="27"/>
      <c r="BY376" s="27"/>
    </row>
    <row r="377" spans="14:91" ht="19.5" thickBot="1" x14ac:dyDescent="0.45">
      <c r="N377" t="str">
        <f>+IF(ABS(W377)+ABS(X377)+ABS(Y377)+ABS(Z377)&gt;219%,"F","")</f>
        <v/>
      </c>
      <c r="O377" s="62" t="str">
        <f t="shared" ref="O377:O389" si="115">+IF(W377="","",IF(AND(MAX(W377:Z377)&gt;49%,AF377&gt;84%,AG377&gt;84%,AI377&gt;19%,AJ377&gt;12%,AF377&lt;&gt;""),"F",IF(AND(U377&gt;9.9,MAX(W377:Z377)&gt;34.9%,AG377&gt;99%,AJ377&gt;16.9%,AF377&lt;&gt;""),"F",IF(AND(V377&gt;34%,AC377&gt;39%,V377&lt;&gt;"",AC377&lt;&gt;"",AF377&lt;&gt;""),"F",IF(AND(U377&gt;4.9,V377&gt;29%,AJ377&lt;7%,AF377&lt;&gt;"",V377&lt;&gt;""),"F",IF(AND(U377&gt;9.9,AJ377&gt;14.9%,SUM(AJ377-(1/U377))&lt;6%,AI377&lt;6%,AI377&gt;1%,AJ377&gt;14.9%),"F",IF(AND(U377&gt;9.9,MAX(W377:Z377)&gt;34.9%,AI377&gt;19%,AH377&gt;14.9%),"F",IF(AND(U377&gt;9.9,AG377&gt;99%,AI377&lt;0,AJ377&gt;15%,MAX(W377:Z377)&gt;4.9%,AF377&lt;&gt;""),"F",IF(AND(U377&gt;2.9,U377&lt;10,W377&gt;39.9%,AI377&gt;27.9%),"F",IF(AND(U377&lt;19.9,U377&gt;3.9,Z377&gt;34.9%,AC377&gt;22.9%,AC377&lt;&gt;""),"F",IF(AND(AC377&gt;11.9%,U377&gt;3,AJ377&gt;14.9%,AC377&lt;&gt;""),"F",IF(AND(AJ377&lt;10%,AI377&gt;22.9%,U377&gt;3,AC377&lt;&gt;""),"F",IF(AND(AC377&gt;44%,U377&gt;3,AC377&lt;&gt;""),"F",IF(AND(U377&gt;9.9,AC377&gt;0,AI377&gt;14%),"F",""))))))))))))))</f>
        <v/>
      </c>
      <c r="T377" s="76">
        <v>5</v>
      </c>
      <c r="U377" s="65">
        <v>1.7001299993150325</v>
      </c>
      <c r="V377" s="66">
        <v>0.45999999999999985</v>
      </c>
      <c r="W377" s="67">
        <v>0.20300836974137293</v>
      </c>
      <c r="X377" s="67">
        <v>0.19785067464204073</v>
      </c>
      <c r="Y377" s="67">
        <v>0.18491329438894952</v>
      </c>
      <c r="Z377" s="68">
        <v>0.19866304829743026</v>
      </c>
      <c r="AA377" s="104">
        <v>0.20300836974137293</v>
      </c>
      <c r="AB377" s="69" t="s">
        <v>62</v>
      </c>
      <c r="AC377" s="70" t="s">
        <v>62</v>
      </c>
      <c r="AD377" s="27"/>
      <c r="AE377" s="71">
        <v>5</v>
      </c>
      <c r="AF377" s="72">
        <v>0.60304846924463384</v>
      </c>
      <c r="AG377" s="72">
        <v>0.37123775887943061</v>
      </c>
      <c r="AH377" s="7" t="s">
        <v>62</v>
      </c>
      <c r="AI377" s="74">
        <v>0.185022339529897</v>
      </c>
      <c r="AJ377" s="7">
        <v>7.648218545704423E-2</v>
      </c>
      <c r="BC377" t="str">
        <f>+IF(ABS(BL377)+ABS(BM377)+ABS(BN377)+ABS(BO377)&gt;219%,"F","")</f>
        <v/>
      </c>
      <c r="BD377" s="62" t="str">
        <f t="shared" ref="BD377:BD389" si="116">+IF(BL377="","",IF(AND(MAX(BL377:BO377)&gt;49%,BU377&gt;84%,BV377&gt;84%,BX377&gt;19%,BY377&gt;12%,BU377&lt;&gt;""),"F",IF(AND(BJ377&gt;9.9,MAX(BL377:BO377)&gt;34.9%,BV377&gt;99%,BY377&gt;16.9%,BU377&lt;&gt;""),"F",IF(AND(BK377&gt;34%,BR377&gt;39%,BK377&lt;&gt;"",BR377&lt;&gt;"",BU377&lt;&gt;""),"F",IF(AND(BJ377&gt;4.9,BK377&gt;29%,BY377&lt;7%,BU377&lt;&gt;"",BK377&lt;&gt;""),"F",IF(AND(BJ377&gt;9.9,BY377&gt;14.9%,SUM(BY377-(1/BJ377))&lt;6%,BX377&lt;6%,BX377&gt;1%,BY377&gt;14.9%),"F",IF(AND(BJ377&gt;9.9,MAX(BL377:BO377)&gt;34.9%,BX377&gt;19%,BW377&gt;14.9%),"F",IF(AND(BJ377&gt;9.9,BV377&gt;99%,BX377&lt;0,BY377&gt;15%,MAX(BL377:BO377)&gt;4.9%,BU377&lt;&gt;""),"F",IF(AND(BJ377&gt;2.9,BJ377&lt;10,BL377&gt;39.9%,BX377&gt;27.9%),"F",IF(AND(BJ377&lt;19.9,BJ377&gt;3.9,BO377&gt;34.9%,BR377&gt;22.9%,BR377&lt;&gt;""),"F",IF(AND(BR377&gt;11.9%,BJ377&gt;3,BY377&gt;14.9%,BR377&lt;&gt;""),"F",IF(AND(BY377&lt;10%,BX377&gt;22.9%,BJ377&gt;3,BR377&lt;&gt;""),"F",IF(AND(BR377&gt;44%,BJ377&gt;3,BR377&lt;&gt;""),"F",IF(AND(BJ377&gt;9.9,BR377&gt;0,BX377&gt;14%),"F",""))))))))))))))</f>
        <v/>
      </c>
      <c r="BI377" s="76">
        <v>5</v>
      </c>
      <c r="BJ377" s="65">
        <v>2.7001319992150377</v>
      </c>
      <c r="BK377" s="66">
        <v>0.25999999999999968</v>
      </c>
      <c r="BL377" s="67">
        <v>0.29875587907244955</v>
      </c>
      <c r="BM377" s="67">
        <v>0.33487006338574599</v>
      </c>
      <c r="BN377" s="67">
        <v>0.18142701246056778</v>
      </c>
      <c r="BO377" s="68">
        <v>0.18577703836180343</v>
      </c>
      <c r="BP377" s="104">
        <v>0.33487006338574599</v>
      </c>
      <c r="BQ377" s="69" t="s">
        <v>62</v>
      </c>
      <c r="BR377" s="70">
        <v>0.15344305092517821</v>
      </c>
      <c r="BS377" s="27"/>
      <c r="BT377" s="71" t="s">
        <v>62</v>
      </c>
      <c r="BU377" s="72">
        <v>9.1788635766449675E-2</v>
      </c>
      <c r="BV377" s="72">
        <v>0.48488993431192651</v>
      </c>
      <c r="BW377" s="7" t="s">
        <v>62</v>
      </c>
      <c r="BX377" s="74">
        <v>0.12714509953121189</v>
      </c>
      <c r="BY377" s="7">
        <v>8.9531307956501785E-2</v>
      </c>
    </row>
    <row r="378" spans="14:91" x14ac:dyDescent="0.4">
      <c r="N378" t="str">
        <f>+IF(ABS(W378)+ABS(X378)+ABS(Y378)+ABS(Z378)&gt;219%,"F","")</f>
        <v>F</v>
      </c>
      <c r="O378" s="62" t="str">
        <f t="shared" si="115"/>
        <v>F</v>
      </c>
      <c r="T378" s="76">
        <v>7</v>
      </c>
      <c r="U378" s="65">
        <v>3.6004600000000004</v>
      </c>
      <c r="V378" s="77">
        <v>7.9999999999999724E-2</v>
      </c>
      <c r="W378" s="78">
        <v>0.52261543167568492</v>
      </c>
      <c r="X378" s="78">
        <v>0.57062838190919307</v>
      </c>
      <c r="Y378" s="78">
        <v>0.56901916170237621</v>
      </c>
      <c r="Z378" s="79">
        <v>0.55634060286728748</v>
      </c>
      <c r="AA378" s="27"/>
      <c r="AB378" s="27"/>
      <c r="AC378" s="80">
        <v>4.8012950233508156E-2</v>
      </c>
      <c r="AD378" s="81" t="s">
        <v>560</v>
      </c>
      <c r="AE378" s="82" t="s">
        <v>62</v>
      </c>
      <c r="AF378" s="72">
        <v>0.68081636138350954</v>
      </c>
      <c r="AG378" s="72">
        <v>0.53882429729918868</v>
      </c>
      <c r="AH378" s="7">
        <v>9.4409049286795776E-2</v>
      </c>
      <c r="AI378" s="84">
        <v>0.51814084602118904</v>
      </c>
      <c r="AJ378" s="7">
        <v>0.11100826585956813</v>
      </c>
      <c r="BC378" t="str">
        <f>+IF(ABS(BL378)+ABS(BM378)+ABS(BN378)+ABS(BO378)&gt;219%,"F","")</f>
        <v/>
      </c>
      <c r="BD378" s="62" t="str">
        <f t="shared" si="116"/>
        <v/>
      </c>
      <c r="BI378" s="76">
        <v>6</v>
      </c>
      <c r="BJ378" s="65">
        <v>3.5001319991120505</v>
      </c>
      <c r="BK378" s="77">
        <v>9.9999999999999728E-2</v>
      </c>
      <c r="BL378" s="78">
        <v>0.15186399295854441</v>
      </c>
      <c r="BM378" s="78">
        <v>0.14583725738135928</v>
      </c>
      <c r="BN378" s="78">
        <v>0.1483667357692488</v>
      </c>
      <c r="BO378" s="79">
        <v>0.21762530226976851</v>
      </c>
      <c r="BP378" s="27"/>
      <c r="BQ378" s="27"/>
      <c r="BR378" s="80" t="s">
        <v>62</v>
      </c>
      <c r="BS378" s="81" t="s">
        <v>62</v>
      </c>
      <c r="BT378" s="82" t="s">
        <v>62</v>
      </c>
      <c r="BU378" s="72">
        <v>0.57764162387264684</v>
      </c>
      <c r="BV378" s="72">
        <v>0.68886876593091806</v>
      </c>
      <c r="BW378" s="7">
        <v>-7.2809962780970572E-2</v>
      </c>
      <c r="BX378" s="84">
        <v>0.14894193039998888</v>
      </c>
      <c r="BY378" s="7">
        <v>0.12719447705528372</v>
      </c>
    </row>
    <row r="379" spans="14:91" x14ac:dyDescent="0.4">
      <c r="N379" t="str">
        <f>+IF(ABS(W379)+ABS(X379)+ABS(Y379)+ABS(Z379)&gt;219%,"F","")</f>
        <v/>
      </c>
      <c r="O379" s="62" t="str">
        <f t="shared" si="115"/>
        <v/>
      </c>
      <c r="T379" s="76">
        <v>2</v>
      </c>
      <c r="U379" s="65">
        <v>7.7005999992720149</v>
      </c>
      <c r="V379" s="77" t="s">
        <v>62</v>
      </c>
      <c r="W379" s="78">
        <v>-0.14076482482718042</v>
      </c>
      <c r="X379" s="78">
        <v>-0.15058394308810533</v>
      </c>
      <c r="Y379" s="78">
        <v>-0.13323891958558187</v>
      </c>
      <c r="Z379" s="79">
        <v>-0.13328922975164192</v>
      </c>
      <c r="AA379" s="27"/>
      <c r="AB379" s="27"/>
      <c r="AC379" s="80" t="s">
        <v>62</v>
      </c>
      <c r="AD379" s="85" t="s">
        <v>62</v>
      </c>
      <c r="AE379" s="82" t="s">
        <v>62</v>
      </c>
      <c r="AF379" s="72">
        <v>-0.52218984989318884</v>
      </c>
      <c r="AG379" s="72">
        <v>0.35886969972779065</v>
      </c>
      <c r="AH379" s="7">
        <v>4.7951792351259119E-2</v>
      </c>
      <c r="AI379" s="84">
        <v>-0.12413725317384924</v>
      </c>
      <c r="AJ379" s="7">
        <v>7.3934125161036895E-2</v>
      </c>
      <c r="BC379" t="str">
        <f>+IF(ABS(BL379)+ABS(BM379)+ABS(BN379)+ABS(BO379)&gt;219%,"F","")</f>
        <v/>
      </c>
      <c r="BD379" s="62" t="str">
        <f t="shared" si="116"/>
        <v/>
      </c>
      <c r="BI379" s="76">
        <v>1</v>
      </c>
      <c r="BJ379" s="65">
        <v>4.9002469998570017</v>
      </c>
      <c r="BK379" s="77" t="s">
        <v>62</v>
      </c>
      <c r="BL379" s="78">
        <v>0.16648194881636705</v>
      </c>
      <c r="BM379" s="78">
        <v>0.18367410488739702</v>
      </c>
      <c r="BN379" s="78">
        <v>0.18414944762268742</v>
      </c>
      <c r="BO379" s="79">
        <v>-0.10011135672671775</v>
      </c>
      <c r="BP379" s="27"/>
      <c r="BQ379" s="27"/>
      <c r="BR379" s="80" t="s">
        <v>62</v>
      </c>
      <c r="BS379" s="85" t="s">
        <v>62</v>
      </c>
      <c r="BT379" s="82" t="s">
        <v>62</v>
      </c>
      <c r="BU379" s="72">
        <v>-0.17303107132650994</v>
      </c>
      <c r="BV379" s="72">
        <v>0.4741966003871329</v>
      </c>
      <c r="BW379" s="7">
        <v>4.6311592788775557E-2</v>
      </c>
      <c r="BX379" s="84">
        <v>-6.8515832351864314E-2</v>
      </c>
      <c r="BY379" s="7">
        <v>8.7556863644596306E-2</v>
      </c>
    </row>
    <row r="380" spans="14:91" x14ac:dyDescent="0.4">
      <c r="N380">
        <f>+IFERROR(RANK(MIN(W380:Z380),W377:Z389,0)-RANK(MAX(W380:Z380),W377:Z389,0),"")</f>
        <v>4</v>
      </c>
      <c r="O380" s="62" t="str">
        <f t="shared" si="115"/>
        <v/>
      </c>
      <c r="T380" s="76">
        <v>1</v>
      </c>
      <c r="U380" s="65">
        <v>8.0002909998170022</v>
      </c>
      <c r="V380" s="77" t="s">
        <v>62</v>
      </c>
      <c r="W380" s="78">
        <v>0.1619316741609709</v>
      </c>
      <c r="X380" s="78">
        <v>0.16681639194951214</v>
      </c>
      <c r="Y380" s="78">
        <v>0.13744918142151213</v>
      </c>
      <c r="Z380" s="79">
        <v>0.12921641135310782</v>
      </c>
      <c r="AA380" s="27"/>
      <c r="AB380" s="27"/>
      <c r="AC380" s="80" t="s">
        <v>62</v>
      </c>
      <c r="AD380" s="85" t="s">
        <v>62</v>
      </c>
      <c r="AE380" s="82" t="s">
        <v>62</v>
      </c>
      <c r="AF380" s="72">
        <v>0.58401700310131188</v>
      </c>
      <c r="AG380" s="72">
        <v>0.81478078925292863</v>
      </c>
      <c r="AH380" s="7">
        <v>5.8792937754892E-2</v>
      </c>
      <c r="AI380" s="84">
        <v>0.12034408481649583</v>
      </c>
      <c r="AJ380" s="7">
        <v>0.1678606605604421</v>
      </c>
      <c r="BC380">
        <f>+IFERROR(RANK(MIN(BL380:BO380),BL377:BO389,0)-RANK(MAX(BL380:BO380),BL377:BO389,0),"")</f>
        <v>28</v>
      </c>
      <c r="BD380" s="62" t="str">
        <f t="shared" si="116"/>
        <v/>
      </c>
      <c r="BI380" s="76">
        <v>2</v>
      </c>
      <c r="BJ380" s="65">
        <v>4.9002479997120059</v>
      </c>
      <c r="BK380" s="77" t="s">
        <v>62</v>
      </c>
      <c r="BL380" s="78">
        <v>-8.3600383369310138E-2</v>
      </c>
      <c r="BM380" s="78">
        <v>-9.6857666365726749E-2</v>
      </c>
      <c r="BN380" s="78">
        <v>4.5025144970438434E-2</v>
      </c>
      <c r="BO380" s="79">
        <v>0.25437966946449919</v>
      </c>
      <c r="BP380" s="27"/>
      <c r="BQ380" s="27"/>
      <c r="BR380" s="80" t="s">
        <v>62</v>
      </c>
      <c r="BS380" s="85" t="s">
        <v>62</v>
      </c>
      <c r="BT380" s="82" t="s">
        <v>62</v>
      </c>
      <c r="BU380" s="72">
        <v>0.38432212931413584</v>
      </c>
      <c r="BV380" s="72">
        <v>0.61262164907121353</v>
      </c>
      <c r="BW380" s="7">
        <v>8.0528577798288092E-3</v>
      </c>
      <c r="BX380" s="84">
        <v>0.17409647972636871</v>
      </c>
      <c r="BY380" s="7">
        <v>0.11311601590915042</v>
      </c>
    </row>
    <row r="381" spans="14:91" x14ac:dyDescent="0.4">
      <c r="N381">
        <f>+IFERROR(RANK(MIN(W381:Z381),W377:Z389,0)-RANK(MAX(W381:Z381),W377:Z389,0),"")</f>
        <v>7</v>
      </c>
      <c r="O381" s="62" t="str">
        <f>+IF(W381="","",IF(AND(MAX(W381:Z381)&gt;49%,AF381&gt;84%,AG381&gt;84%,AI381&gt;19%,AJ381&gt;12%,AF381&lt;&gt;""),"F",IF(AND(U381&gt;9.9,MAX(W381:Z381)&gt;34.9%,AG381&gt;99%,AJ381&gt;16.9%,AF381&lt;&gt;""),"F",IF(AND(V381&gt;34%,AC381&gt;39%,V381&lt;&gt;"",AC381&lt;&gt;"",AF381&lt;&gt;""),"F",IF(AND(U381&gt;4.9,V381&gt;29%,AJ381&lt;7%,AF381&lt;&gt;"",V381&lt;&gt;""),"F",IF(AND(U381&gt;9.9,AJ381&gt;14.9%,SUM(AJ381-(1/U381))&lt;6%,AI381&lt;6%,AI381&gt;1%,AJ381&gt;14.9%),"F",IF(AND(U381&gt;9.9,MAX(W381:Z381)&gt;34.9%,AI381&gt;19%,AH381&gt;14.9%),"F",IF(AND(U381&gt;9.9,AG381&gt;99%,AI381&lt;0,AJ381&gt;15%,MAX(W381:Z381)&gt;4.9%,AF381&lt;&gt;""),"F",IF(AND(U381&gt;2.9,U381&lt;10,W381&gt;39.9%,AI381&gt;27.9%),"F",IF(AND(U381&lt;19.9,U381&gt;3.9,Z381&gt;34.9%,AC381&gt;22.9%,AC381&lt;&gt;""),"F",IF(AND(AC381&gt;11.9%,U381&gt;3,AJ381&gt;14.9%,AC381&lt;&gt;""),"F",IF(AND(AJ381&lt;10%,AI381&gt;22.9%,U381&gt;3,AC381&lt;&gt;""),"F",IF(AND(AC381&gt;44%,U381&gt;3,AC381&lt;&gt;""),"F",IF(AND(U381&gt;9.9,AC381&gt;0,AI381&gt;14%),"F",""))))))))))))))</f>
        <v/>
      </c>
      <c r="T381" s="76">
        <v>6</v>
      </c>
      <c r="U381" s="65">
        <v>14.000389996832187</v>
      </c>
      <c r="V381" s="77" t="s">
        <v>62</v>
      </c>
      <c r="W381" s="78">
        <v>4.5897376680163547E-2</v>
      </c>
      <c r="X381" s="78">
        <v>4.624847967038765E-2</v>
      </c>
      <c r="Y381" s="78">
        <v>6.9812574775536804E-2</v>
      </c>
      <c r="Z381" s="79">
        <v>7.9244705800321905E-2</v>
      </c>
      <c r="AA381" s="27"/>
      <c r="AB381" s="27"/>
      <c r="AC381" s="80" t="s">
        <v>62</v>
      </c>
      <c r="AD381" s="85" t="s">
        <v>62</v>
      </c>
      <c r="AE381" s="82" t="s">
        <v>62</v>
      </c>
      <c r="AF381" s="72">
        <v>0.25708609498666574</v>
      </c>
      <c r="AG381" s="72">
        <v>0.72608827468714354</v>
      </c>
      <c r="AH381" s="7">
        <v>3.9733015326903438E-2</v>
      </c>
      <c r="AI381" s="84">
        <v>7.380356331079016E-2</v>
      </c>
      <c r="AJ381" s="7">
        <v>0.14958828070299593</v>
      </c>
      <c r="BC381">
        <f>+IFERROR(RANK(MIN(BL381:BO381),BL377:BO389,0)-RANK(MAX(BL381:BO381),BL377:BO389,0),"")</f>
        <v>4</v>
      </c>
      <c r="BD381" s="62" t="str">
        <f>+IF(BL381="","",IF(AND(MAX(BL381:BO381)&gt;49%,BU381&gt;84%,BV381&gt;84%,BX381&gt;19%,BY381&gt;12%,BU381&lt;&gt;""),"F",IF(AND(BJ381&gt;9.9,MAX(BL381:BO381)&gt;34.9%,BV381&gt;99%,BY381&gt;16.9%,BU381&lt;&gt;""),"F",IF(AND(BK381&gt;34%,BR381&gt;39%,BK381&lt;&gt;"",BR381&lt;&gt;"",BU381&lt;&gt;""),"F",IF(AND(BJ381&gt;4.9,BK381&gt;29%,BY381&lt;7%,BU381&lt;&gt;"",BK381&lt;&gt;""),"F",IF(AND(BJ381&gt;9.9,BY381&gt;14.9%,SUM(BY381-(1/BJ381))&lt;6%,BX381&lt;6%,BX381&gt;1%,BY381&gt;14.9%),"F",IF(AND(BJ381&gt;9.9,MAX(BL381:BO381)&gt;34.9%,BX381&gt;19%,BW381&gt;14.9%),"F",IF(AND(BJ381&gt;9.9,BV381&gt;99%,BX381&lt;0,BY381&gt;15%,MAX(BL381:BO381)&gt;4.9%,BU381&lt;&gt;""),"F",IF(AND(BJ381&gt;2.9,BJ381&lt;10,BL381&gt;39.9%,BX381&gt;27.9%),"F",IF(AND(BJ381&lt;19.9,BJ381&gt;3.9,BO381&gt;34.9%,BR381&gt;22.9%,BR381&lt;&gt;""),"F",IF(AND(BR381&gt;11.9%,BJ381&gt;3,BY381&gt;14.9%,BR381&lt;&gt;""),"F",IF(AND(BY381&lt;10%,BX381&gt;22.9%,BJ381&gt;3,BR381&lt;&gt;""),"F",IF(AND(BR381&gt;44%,BJ381&gt;3,BR381&lt;&gt;""),"F",IF(AND(BJ381&gt;9.9,BR381&gt;0,BX381&gt;14%),"F",""))))))))))))))</f>
        <v/>
      </c>
      <c r="BI381" s="76">
        <v>7</v>
      </c>
      <c r="BJ381" s="65">
        <v>9.3006000000000011</v>
      </c>
      <c r="BK381" s="77" t="s">
        <v>62</v>
      </c>
      <c r="BL381" s="78">
        <v>0.20771815291059506</v>
      </c>
      <c r="BM381" s="78">
        <v>0.18774058194462434</v>
      </c>
      <c r="BN381" s="78">
        <v>0.20575334784443355</v>
      </c>
      <c r="BO381" s="79">
        <v>0.21232397168810296</v>
      </c>
      <c r="BP381" s="27"/>
      <c r="BQ381" s="27"/>
      <c r="BR381" s="80" t="s">
        <v>62</v>
      </c>
      <c r="BS381" s="85" t="s">
        <v>62</v>
      </c>
      <c r="BT381" s="82" t="s">
        <v>62</v>
      </c>
      <c r="BU381" s="72">
        <v>0.71059674619251501</v>
      </c>
      <c r="BV381" s="72">
        <v>0.80304032242685064</v>
      </c>
      <c r="BW381" s="7">
        <v>3.3950457980266663E-2</v>
      </c>
      <c r="BX381" s="84">
        <v>0.14531371988270728</v>
      </c>
      <c r="BY381" s="7">
        <v>0.14827540297513336</v>
      </c>
    </row>
    <row r="382" spans="14:91" x14ac:dyDescent="0.4">
      <c r="N382">
        <f>+IFERROR(RANK(MIN(W382:Z382),W377:Z389,0)-RANK(MAX(W382:Z382),W377:Z389,0),"")</f>
        <v>4</v>
      </c>
      <c r="O382" s="62" t="str">
        <f t="shared" si="115"/>
        <v/>
      </c>
      <c r="T382" s="76">
        <v>4</v>
      </c>
      <c r="U382" s="65">
        <v>20.500951997736088</v>
      </c>
      <c r="V382" s="77" t="s">
        <v>62</v>
      </c>
      <c r="W382" s="78">
        <v>0.13133885862496741</v>
      </c>
      <c r="X382" s="78">
        <v>0.10503017952853953</v>
      </c>
      <c r="Y382" s="78">
        <v>0.11016190382255593</v>
      </c>
      <c r="Z382" s="79">
        <v>0.10894829553320273</v>
      </c>
      <c r="AA382" s="27"/>
      <c r="AB382" s="27"/>
      <c r="AC382" s="80" t="s">
        <v>62</v>
      </c>
      <c r="AD382" s="85" t="s">
        <v>62</v>
      </c>
      <c r="AE382" s="82" t="s">
        <v>62</v>
      </c>
      <c r="AF382" s="72">
        <v>0.49953891213623813</v>
      </c>
      <c r="AG382" s="72">
        <v>0.80670696605483261</v>
      </c>
      <c r="AH382" s="7">
        <v>1.5183920589166934E-2</v>
      </c>
      <c r="AI382" s="84">
        <v>0.10146762923504654</v>
      </c>
      <c r="AJ382" s="7">
        <v>0.16619729623821347</v>
      </c>
      <c r="BC382">
        <f>+IFERROR(RANK(MIN(BL382:BO382),BL377:BO389,0)-RANK(MAX(BL382:BO382),BL377:BO389,0),"")</f>
        <v>12</v>
      </c>
      <c r="BD382" s="62" t="str">
        <f t="shared" si="116"/>
        <v/>
      </c>
      <c r="BI382" s="76">
        <v>3</v>
      </c>
      <c r="BJ382" s="65">
        <v>19.900077997795066</v>
      </c>
      <c r="BK382" s="77" t="s">
        <v>62</v>
      </c>
      <c r="BL382" s="78">
        <v>0.18811879430044795</v>
      </c>
      <c r="BM382" s="78">
        <v>0.18165875241108428</v>
      </c>
      <c r="BN382" s="78">
        <v>0.14326478779710372</v>
      </c>
      <c r="BO382" s="79">
        <v>0.13743859114586887</v>
      </c>
      <c r="BP382" s="27"/>
      <c r="BQ382" s="27"/>
      <c r="BR382" s="80" t="s">
        <v>62</v>
      </c>
      <c r="BS382" s="85" t="s">
        <v>62</v>
      </c>
      <c r="BT382" s="82" t="s">
        <v>62</v>
      </c>
      <c r="BU382" s="72">
        <v>0.3497712089817796</v>
      </c>
      <c r="BV382" s="72">
        <v>0.64572745232396211</v>
      </c>
      <c r="BW382" s="7">
        <v>2.9111794759587549E-2</v>
      </c>
      <c r="BX382" s="84">
        <v>9.4062449831065348E-2</v>
      </c>
      <c r="BY382" s="7">
        <v>0.1192287554329667</v>
      </c>
    </row>
    <row r="383" spans="14:91" x14ac:dyDescent="0.4">
      <c r="N383">
        <f>+IFERROR(RANK(MIN(W383:Z383),W377:Z389,0)-RANK(MAX(W383:Z383),W377:Z389,0),"")</f>
        <v>4</v>
      </c>
      <c r="O383" s="62" t="str">
        <f t="shared" si="115"/>
        <v/>
      </c>
      <c r="T383" s="76">
        <v>3</v>
      </c>
      <c r="U383" s="65">
        <v>30.200274991885241</v>
      </c>
      <c r="V383" s="77" t="s">
        <v>62</v>
      </c>
      <c r="W383" s="78">
        <v>7.5973113944020662E-2</v>
      </c>
      <c r="X383" s="78">
        <v>6.4009835388432162E-2</v>
      </c>
      <c r="Y383" s="78">
        <v>6.188280347465127E-2</v>
      </c>
      <c r="Z383" s="79">
        <v>6.0876165900291802E-2</v>
      </c>
      <c r="AA383" s="27"/>
      <c r="AB383" s="27"/>
      <c r="AC383" s="80" t="s">
        <v>62</v>
      </c>
      <c r="AD383" s="85" t="s">
        <v>62</v>
      </c>
      <c r="AE383" s="82" t="s">
        <v>62</v>
      </c>
      <c r="AF383" s="72" t="s">
        <v>62</v>
      </c>
      <c r="AG383" s="72">
        <v>0.63066476909768443</v>
      </c>
      <c r="AH383" s="7">
        <v>1.7078751362143974E-2</v>
      </c>
      <c r="AI383" s="84">
        <v>5.6696253948640446E-2</v>
      </c>
      <c r="AJ383" s="7">
        <v>0.12992918602069936</v>
      </c>
      <c r="BC383">
        <f>+IFERROR(RANK(MIN(BL383:BO383),BL377:BO389,0)-RANK(MAX(BL383:BO383),BL377:BO389,0),"")</f>
        <v>6</v>
      </c>
      <c r="BD383" s="62" t="str">
        <f t="shared" si="116"/>
        <v/>
      </c>
      <c r="BI383" s="76">
        <v>8</v>
      </c>
      <c r="BJ383" s="65">
        <v>32.801279999999998</v>
      </c>
      <c r="BK383" s="77" t="s">
        <v>62</v>
      </c>
      <c r="BL383" s="78">
        <v>9.8865824401091429E-2</v>
      </c>
      <c r="BM383" s="78">
        <v>9.1043900600194197E-2</v>
      </c>
      <c r="BN383" s="78">
        <v>3.4622992476724998E-2</v>
      </c>
      <c r="BO383" s="79">
        <v>3.6608666018715146E-2</v>
      </c>
      <c r="BP383" s="27"/>
      <c r="BQ383" s="27"/>
      <c r="BR383" s="80" t="s">
        <v>62</v>
      </c>
      <c r="BS383" s="85" t="s">
        <v>62</v>
      </c>
      <c r="BT383" s="82" t="s">
        <v>62</v>
      </c>
      <c r="BU383" s="72">
        <v>0.44337027628152031</v>
      </c>
      <c r="BV383" s="72">
        <v>0.64500363855387499</v>
      </c>
      <c r="BW383" s="7">
        <v>8.1370980439128479E-3</v>
      </c>
      <c r="BX383" s="84">
        <v>2.5054831994842701E-2</v>
      </c>
      <c r="BY383" s="7">
        <v>0.11909510862166552</v>
      </c>
    </row>
    <row r="384" spans="14:91" x14ac:dyDescent="0.4">
      <c r="N384" t="str">
        <f>+IFERROR(RANK(MIN(W384:Z384),W377:Z389,0)-RANK(MAX(W384:Z384),W377:Z389,0),"")</f>
        <v/>
      </c>
      <c r="O384" s="62" t="str">
        <f t="shared" si="115"/>
        <v/>
      </c>
      <c r="T384" s="76" t="s">
        <v>62</v>
      </c>
      <c r="U384" s="65" t="s">
        <v>62</v>
      </c>
      <c r="V384" s="77" t="s">
        <v>62</v>
      </c>
      <c r="W384" s="78" t="s">
        <v>62</v>
      </c>
      <c r="X384" s="78" t="s">
        <v>62</v>
      </c>
      <c r="Y384" s="78" t="s">
        <v>62</v>
      </c>
      <c r="Z384" s="79" t="s">
        <v>62</v>
      </c>
      <c r="AA384" s="14"/>
      <c r="AB384" s="14"/>
      <c r="AC384" s="80" t="s">
        <v>62</v>
      </c>
      <c r="AD384" s="85" t="s">
        <v>62</v>
      </c>
      <c r="AE384" s="82" t="s">
        <v>62</v>
      </c>
      <c r="AF384" s="72" t="s">
        <v>62</v>
      </c>
      <c r="AG384" s="72" t="s">
        <v>62</v>
      </c>
      <c r="AH384" s="7" t="s">
        <v>62</v>
      </c>
      <c r="AI384" s="84" t="s">
        <v>62</v>
      </c>
      <c r="AJ384" s="7" t="s">
        <v>62</v>
      </c>
      <c r="BC384">
        <f>+IFERROR(RANK(MIN(BL384:BO384),BL377:BO389,0)-RANK(MAX(BL384:BO384),BL377:BO389,0),"")</f>
        <v>6</v>
      </c>
      <c r="BD384" s="62" t="str">
        <f t="shared" si="116"/>
        <v/>
      </c>
      <c r="BI384" s="76">
        <v>4</v>
      </c>
      <c r="BJ384" s="65">
        <v>49.60233599517619</v>
      </c>
      <c r="BK384" s="77" t="s">
        <v>62</v>
      </c>
      <c r="BL384" s="78">
        <v>-2.8204209090185159E-2</v>
      </c>
      <c r="BM384" s="78">
        <v>-2.7966994244678342E-2</v>
      </c>
      <c r="BN384" s="78">
        <v>5.7390531058795449E-2</v>
      </c>
      <c r="BO384" s="79">
        <v>5.5958117777959671E-2</v>
      </c>
      <c r="BP384" s="14"/>
      <c r="BQ384" s="14"/>
      <c r="BR384" s="80" t="s">
        <v>62</v>
      </c>
      <c r="BS384" s="85" t="s">
        <v>62</v>
      </c>
      <c r="BT384" s="82" t="s">
        <v>62</v>
      </c>
      <c r="BU384" s="72" t="s">
        <v>62</v>
      </c>
      <c r="BV384" s="72">
        <v>0.45975839787535139</v>
      </c>
      <c r="BW384" s="7">
        <v>1.0915027592378425E-2</v>
      </c>
      <c r="BX384" s="84">
        <v>3.8297523295649623E-2</v>
      </c>
      <c r="BY384" s="7">
        <v>8.4890957293591127E-2</v>
      </c>
    </row>
    <row r="385" spans="14:77" x14ac:dyDescent="0.4">
      <c r="N385" t="str">
        <f>+IFERROR(RANK(MIN(W385:Z385),W377:Z389,0)-RANK(MAX(W385:Z385),W377:Z389,0),"")</f>
        <v/>
      </c>
      <c r="O385" s="62" t="str">
        <f t="shared" si="115"/>
        <v/>
      </c>
      <c r="T385" s="76" t="s">
        <v>62</v>
      </c>
      <c r="U385" s="65" t="s">
        <v>62</v>
      </c>
      <c r="V385" s="77" t="s">
        <v>62</v>
      </c>
      <c r="W385" s="78" t="s">
        <v>62</v>
      </c>
      <c r="X385" s="78" t="s">
        <v>62</v>
      </c>
      <c r="Y385" s="78" t="s">
        <v>62</v>
      </c>
      <c r="Z385" s="79" t="s">
        <v>62</v>
      </c>
      <c r="AA385" s="27"/>
      <c r="AB385" s="27"/>
      <c r="AC385" s="80" t="s">
        <v>62</v>
      </c>
      <c r="AD385" s="85" t="s">
        <v>62</v>
      </c>
      <c r="AE385" s="82" t="s">
        <v>62</v>
      </c>
      <c r="AF385" s="72" t="s">
        <v>62</v>
      </c>
      <c r="AG385" s="72" t="s">
        <v>62</v>
      </c>
      <c r="AH385" s="7" t="s">
        <v>62</v>
      </c>
      <c r="AI385" s="84" t="s">
        <v>62</v>
      </c>
      <c r="AJ385" s="7" t="s">
        <v>62</v>
      </c>
      <c r="BC385" t="str">
        <f>+IFERROR(RANK(MIN(BL385:BO385),BL377:BO389,0)-RANK(MAX(BL385:BO385),BL377:BO389,0),"")</f>
        <v/>
      </c>
      <c r="BD385" s="62" t="str">
        <f t="shared" si="116"/>
        <v/>
      </c>
      <c r="BI385" s="76" t="s">
        <v>62</v>
      </c>
      <c r="BJ385" s="65" t="s">
        <v>62</v>
      </c>
      <c r="BK385" s="77" t="s">
        <v>62</v>
      </c>
      <c r="BL385" s="78" t="s">
        <v>62</v>
      </c>
      <c r="BM385" s="78" t="s">
        <v>62</v>
      </c>
      <c r="BN385" s="78" t="s">
        <v>62</v>
      </c>
      <c r="BO385" s="79" t="s">
        <v>62</v>
      </c>
      <c r="BP385" s="27"/>
      <c r="BQ385" s="27"/>
      <c r="BR385" s="80" t="s">
        <v>62</v>
      </c>
      <c r="BS385" s="85" t="s">
        <v>62</v>
      </c>
      <c r="BT385" s="82" t="s">
        <v>62</v>
      </c>
      <c r="BU385" s="72" t="s">
        <v>62</v>
      </c>
      <c r="BV385" s="72" t="s">
        <v>62</v>
      </c>
      <c r="BW385" s="7" t="s">
        <v>62</v>
      </c>
      <c r="BX385" s="84" t="s">
        <v>62</v>
      </c>
      <c r="BY385" s="7" t="s">
        <v>62</v>
      </c>
    </row>
    <row r="386" spans="14:77" x14ac:dyDescent="0.4">
      <c r="N386" t="str">
        <f>+IFERROR(RANK(MIN(W386:Z386),W377:Z389,0)-RANK(MAX(W386:Z386),W377:Z389,0),"")</f>
        <v/>
      </c>
      <c r="O386" s="62" t="str">
        <f t="shared" si="115"/>
        <v/>
      </c>
      <c r="T386" s="76" t="s">
        <v>62</v>
      </c>
      <c r="U386" s="65" t="s">
        <v>62</v>
      </c>
      <c r="V386" s="77" t="s">
        <v>62</v>
      </c>
      <c r="W386" s="78" t="s">
        <v>62</v>
      </c>
      <c r="X386" s="78" t="s">
        <v>62</v>
      </c>
      <c r="Y386" s="78" t="s">
        <v>62</v>
      </c>
      <c r="Z386" s="79" t="s">
        <v>62</v>
      </c>
      <c r="AA386" s="89"/>
      <c r="AB386" s="89"/>
      <c r="AC386" s="80" t="s">
        <v>62</v>
      </c>
      <c r="AD386" s="85" t="s">
        <v>62</v>
      </c>
      <c r="AE386" s="82" t="s">
        <v>62</v>
      </c>
      <c r="AF386" s="72" t="s">
        <v>62</v>
      </c>
      <c r="AG386" s="72" t="s">
        <v>62</v>
      </c>
      <c r="AH386" s="7" t="s">
        <v>62</v>
      </c>
      <c r="AI386" s="84" t="s">
        <v>62</v>
      </c>
      <c r="AJ386" s="7" t="s">
        <v>62</v>
      </c>
      <c r="BC386" t="str">
        <f>+IFERROR(RANK(MIN(BL386:BO386),BL377:BO389,0)-RANK(MAX(BL386:BO386),BL377:BO389,0),"")</f>
        <v/>
      </c>
      <c r="BD386" s="62" t="str">
        <f t="shared" si="116"/>
        <v/>
      </c>
      <c r="BI386" s="76" t="s">
        <v>62</v>
      </c>
      <c r="BJ386" s="65" t="s">
        <v>62</v>
      </c>
      <c r="BK386" s="77" t="s">
        <v>62</v>
      </c>
      <c r="BL386" s="78" t="s">
        <v>62</v>
      </c>
      <c r="BM386" s="78" t="s">
        <v>62</v>
      </c>
      <c r="BN386" s="78" t="s">
        <v>62</v>
      </c>
      <c r="BO386" s="79" t="s">
        <v>62</v>
      </c>
      <c r="BP386" s="89"/>
      <c r="BQ386" s="89"/>
      <c r="BR386" s="80" t="s">
        <v>62</v>
      </c>
      <c r="BS386" s="85" t="s">
        <v>62</v>
      </c>
      <c r="BT386" s="82" t="s">
        <v>62</v>
      </c>
      <c r="BU386" s="72" t="s">
        <v>62</v>
      </c>
      <c r="BV386" s="72" t="s">
        <v>62</v>
      </c>
      <c r="BW386" s="7" t="s">
        <v>62</v>
      </c>
      <c r="BX386" s="84" t="s">
        <v>62</v>
      </c>
      <c r="BY386" s="7" t="s">
        <v>62</v>
      </c>
    </row>
    <row r="387" spans="14:77" x14ac:dyDescent="0.4">
      <c r="N387" t="str">
        <f>+IFERROR(RANK(MIN(W387:Z387),W377:Z389,0)-RANK(MAX(W387:Z387),W377:Z389,0),"")</f>
        <v/>
      </c>
      <c r="O387" s="62" t="str">
        <f t="shared" si="115"/>
        <v/>
      </c>
      <c r="T387" s="76" t="s">
        <v>62</v>
      </c>
      <c r="U387" s="65" t="s">
        <v>62</v>
      </c>
      <c r="V387" s="77" t="s">
        <v>62</v>
      </c>
      <c r="W387" s="78" t="s">
        <v>62</v>
      </c>
      <c r="X387" s="78" t="s">
        <v>62</v>
      </c>
      <c r="Y387" s="78" t="s">
        <v>62</v>
      </c>
      <c r="Z387" s="79" t="s">
        <v>62</v>
      </c>
      <c r="AA387" s="89"/>
      <c r="AB387" s="89"/>
      <c r="AC387" s="80" t="s">
        <v>62</v>
      </c>
      <c r="AD387" s="85" t="s">
        <v>62</v>
      </c>
      <c r="AE387" s="82" t="s">
        <v>62</v>
      </c>
      <c r="AF387" s="72" t="s">
        <v>62</v>
      </c>
      <c r="AG387" s="72" t="s">
        <v>62</v>
      </c>
      <c r="AH387" s="7" t="s">
        <v>62</v>
      </c>
      <c r="AI387" s="84" t="s">
        <v>62</v>
      </c>
      <c r="AJ387" s="7" t="s">
        <v>62</v>
      </c>
      <c r="BC387" t="str">
        <f>+IFERROR(RANK(MIN(BL387:BO387),BL377:BO389,0)-RANK(MAX(BL387:BO387),BL377:BO389,0),"")</f>
        <v/>
      </c>
      <c r="BD387" s="62" t="str">
        <f t="shared" si="116"/>
        <v/>
      </c>
      <c r="BI387" s="76" t="s">
        <v>62</v>
      </c>
      <c r="BJ387" s="65" t="s">
        <v>62</v>
      </c>
      <c r="BK387" s="77" t="s">
        <v>62</v>
      </c>
      <c r="BL387" s="78" t="s">
        <v>62</v>
      </c>
      <c r="BM387" s="78" t="s">
        <v>62</v>
      </c>
      <c r="BN387" s="78" t="s">
        <v>62</v>
      </c>
      <c r="BO387" s="79" t="s">
        <v>62</v>
      </c>
      <c r="BP387" s="89"/>
      <c r="BQ387" s="89"/>
      <c r="BR387" s="80" t="s">
        <v>62</v>
      </c>
      <c r="BS387" s="85" t="s">
        <v>62</v>
      </c>
      <c r="BT387" s="82" t="s">
        <v>62</v>
      </c>
      <c r="BU387" s="72" t="s">
        <v>62</v>
      </c>
      <c r="BV387" s="72" t="s">
        <v>62</v>
      </c>
      <c r="BW387" s="7" t="s">
        <v>62</v>
      </c>
      <c r="BX387" s="84" t="s">
        <v>62</v>
      </c>
      <c r="BY387" s="7" t="s">
        <v>62</v>
      </c>
    </row>
    <row r="388" spans="14:77" x14ac:dyDescent="0.4">
      <c r="N388" t="str">
        <f>+IFERROR(RANK(MIN(W388:Z388),W377:Z389,0)-RANK(MAX(W388:Z388),W377:Z389,0),"")</f>
        <v/>
      </c>
      <c r="O388" s="62" t="str">
        <f t="shared" si="115"/>
        <v/>
      </c>
      <c r="T388" s="76" t="s">
        <v>62</v>
      </c>
      <c r="U388" s="65" t="s">
        <v>62</v>
      </c>
      <c r="V388" s="77" t="s">
        <v>62</v>
      </c>
      <c r="W388" s="78" t="s">
        <v>62</v>
      </c>
      <c r="X388" s="78" t="s">
        <v>62</v>
      </c>
      <c r="Y388" s="78" t="s">
        <v>62</v>
      </c>
      <c r="Z388" s="79" t="s">
        <v>62</v>
      </c>
      <c r="AA388" s="27"/>
      <c r="AB388" s="27"/>
      <c r="AC388" s="80" t="s">
        <v>62</v>
      </c>
      <c r="AD388" s="85" t="s">
        <v>62</v>
      </c>
      <c r="AE388" s="82" t="s">
        <v>62</v>
      </c>
      <c r="AF388" s="72" t="s">
        <v>62</v>
      </c>
      <c r="AG388" s="72" t="s">
        <v>62</v>
      </c>
      <c r="AH388" s="7" t="s">
        <v>62</v>
      </c>
      <c r="AI388" s="84" t="s">
        <v>62</v>
      </c>
      <c r="AJ388" s="7" t="s">
        <v>62</v>
      </c>
      <c r="BC388" t="str">
        <f>+IFERROR(RANK(MIN(BL388:BO388),BL377:BO389,0)-RANK(MAX(BL388:BO388),BL377:BO389,0),"")</f>
        <v/>
      </c>
      <c r="BD388" s="62" t="str">
        <f t="shared" si="116"/>
        <v/>
      </c>
      <c r="BI388" s="76" t="s">
        <v>62</v>
      </c>
      <c r="BJ388" s="65" t="s">
        <v>62</v>
      </c>
      <c r="BK388" s="77" t="s">
        <v>62</v>
      </c>
      <c r="BL388" s="78" t="s">
        <v>62</v>
      </c>
      <c r="BM388" s="78" t="s">
        <v>62</v>
      </c>
      <c r="BN388" s="78" t="s">
        <v>62</v>
      </c>
      <c r="BO388" s="79" t="s">
        <v>62</v>
      </c>
      <c r="BP388" s="27"/>
      <c r="BQ388" s="27"/>
      <c r="BR388" s="80" t="s">
        <v>62</v>
      </c>
      <c r="BS388" s="85" t="s">
        <v>62</v>
      </c>
      <c r="BT388" s="82" t="s">
        <v>62</v>
      </c>
      <c r="BU388" s="72" t="s">
        <v>62</v>
      </c>
      <c r="BV388" s="72" t="s">
        <v>62</v>
      </c>
      <c r="BW388" s="7" t="s">
        <v>62</v>
      </c>
      <c r="BX388" s="84" t="s">
        <v>62</v>
      </c>
      <c r="BY388" s="7" t="s">
        <v>62</v>
      </c>
    </row>
    <row r="389" spans="14:77" ht="19.5" thickBot="1" x14ac:dyDescent="0.45">
      <c r="N389" t="str">
        <f>+IFERROR(RANK(MIN(W389:Z389),W377:Z389,0)-RANK(MAX(W389:Z389),W377:Z389,0),"")</f>
        <v/>
      </c>
      <c r="O389" s="62" t="str">
        <f t="shared" si="115"/>
        <v/>
      </c>
      <c r="T389" s="76" t="s">
        <v>62</v>
      </c>
      <c r="U389" s="90" t="s">
        <v>62</v>
      </c>
      <c r="V389" s="91" t="s">
        <v>62</v>
      </c>
      <c r="W389" s="78" t="s">
        <v>62</v>
      </c>
      <c r="X389" s="78" t="s">
        <v>62</v>
      </c>
      <c r="Y389" s="78" t="s">
        <v>62</v>
      </c>
      <c r="Z389" s="79" t="s">
        <v>62</v>
      </c>
      <c r="AA389" s="27"/>
      <c r="AB389" s="27"/>
      <c r="AC389" s="80" t="s">
        <v>62</v>
      </c>
      <c r="AD389" s="85" t="s">
        <v>62</v>
      </c>
      <c r="AE389" s="82" t="s">
        <v>62</v>
      </c>
      <c r="AF389" s="72"/>
      <c r="AG389" s="72"/>
      <c r="AH389" s="27"/>
      <c r="AI389" s="107"/>
      <c r="AJ389" s="27"/>
      <c r="BC389" t="str">
        <f>+IFERROR(RANK(MIN(BL389:BO389),BL377:BO389,0)-RANK(MAX(BL389:BO389),BL377:BO389,0),"")</f>
        <v/>
      </c>
      <c r="BD389" s="62" t="str">
        <f t="shared" si="116"/>
        <v/>
      </c>
      <c r="BI389" s="76" t="s">
        <v>62</v>
      </c>
      <c r="BJ389" s="90" t="s">
        <v>62</v>
      </c>
      <c r="BK389" s="91" t="s">
        <v>62</v>
      </c>
      <c r="BL389" s="78" t="s">
        <v>62</v>
      </c>
      <c r="BM389" s="78" t="s">
        <v>62</v>
      </c>
      <c r="BN389" s="78" t="s">
        <v>62</v>
      </c>
      <c r="BO389" s="79" t="s">
        <v>62</v>
      </c>
      <c r="BP389" s="27"/>
      <c r="BQ389" s="27"/>
      <c r="BR389" s="80" t="s">
        <v>62</v>
      </c>
      <c r="BS389" s="85" t="s">
        <v>62</v>
      </c>
      <c r="BT389" s="82" t="s">
        <v>62</v>
      </c>
      <c r="BU389" s="72"/>
      <c r="BV389" s="72"/>
      <c r="BW389" s="27"/>
      <c r="BX389" s="107"/>
      <c r="BY389" s="27"/>
    </row>
    <row r="390" spans="14:77" ht="19.5" thickBot="1" x14ac:dyDescent="0.45"/>
    <row r="391" spans="14:77" ht="19.5" thickBot="1" x14ac:dyDescent="0.45">
      <c r="T391" s="56" t="s">
        <v>62</v>
      </c>
      <c r="U391" s="57" t="s">
        <v>62</v>
      </c>
      <c r="V391" s="58" t="s">
        <v>541</v>
      </c>
      <c r="W391" s="59" t="s">
        <v>542</v>
      </c>
      <c r="X391" s="59" t="s">
        <v>543</v>
      </c>
      <c r="Y391" s="59" t="s">
        <v>544</v>
      </c>
      <c r="Z391" s="60" t="s">
        <v>545</v>
      </c>
      <c r="AA391" s="27"/>
      <c r="AB391" s="27"/>
      <c r="AC391" s="27"/>
      <c r="AD391" s="27"/>
      <c r="AE391" s="27"/>
      <c r="AF391" s="27" t="s">
        <v>328</v>
      </c>
      <c r="AG391" s="27"/>
      <c r="AH391" s="27" t="s">
        <v>570</v>
      </c>
      <c r="AI391" s="27"/>
      <c r="AJ391" s="27"/>
      <c r="BI391" s="56" t="s">
        <v>62</v>
      </c>
      <c r="BJ391" s="57" t="s">
        <v>62</v>
      </c>
      <c r="BK391" s="58" t="s">
        <v>541</v>
      </c>
      <c r="BL391" s="59" t="s">
        <v>542</v>
      </c>
      <c r="BM391" s="59" t="s">
        <v>543</v>
      </c>
      <c r="BN391" s="59" t="s">
        <v>544</v>
      </c>
      <c r="BO391" s="60" t="s">
        <v>545</v>
      </c>
      <c r="BP391" s="27"/>
      <c r="BQ391" s="27"/>
      <c r="BR391" s="27"/>
      <c r="BS391" s="27"/>
      <c r="BT391" s="27"/>
      <c r="BU391" s="27" t="s">
        <v>348</v>
      </c>
      <c r="BV391" s="27"/>
      <c r="BW391" t="s">
        <v>476</v>
      </c>
      <c r="BX391" s="27"/>
      <c r="BY391" s="27"/>
    </row>
    <row r="392" spans="14:77" ht="19.5" thickBot="1" x14ac:dyDescent="0.45">
      <c r="N392" t="str">
        <f>+IF(ABS(W392)+ABS(X392)+ABS(Y392)+ABS(Z392)&gt;219%,"F","")</f>
        <v/>
      </c>
      <c r="O392" s="62" t="str">
        <f t="shared" ref="O392:O404" si="117">+IF(W392="","",IF(AND(MAX(W392:Z392)&gt;49%,AF392&gt;84%,AG392&gt;84%,AI392&gt;19%,AJ392&gt;12%,AF392&lt;&gt;""),"F",IF(AND(U392&gt;9.9,MAX(W392:Z392)&gt;34.9%,AG392&gt;99%,AJ392&gt;16.9%,AF392&lt;&gt;""),"F",IF(AND(V392&gt;34%,AC392&gt;39%,V392&lt;&gt;"",AC392&lt;&gt;"",AF392&lt;&gt;""),"F",IF(AND(U392&gt;4.9,V392&gt;29%,AJ392&lt;7%,AF392&lt;&gt;"",V392&lt;&gt;""),"F",IF(AND(U392&gt;9.9,AJ392&gt;14.9%,SUM(AJ392-(1/U392))&lt;6%,AI392&lt;6%,AI392&gt;1%,AJ392&gt;14.9%),"F",IF(AND(U392&gt;9.9,MAX(W392:Z392)&gt;34.9%,AI392&gt;19%,AH392&gt;14.9%),"F",IF(AND(U392&gt;9.9,AG392&gt;99%,AI392&lt;0,AJ392&gt;15%,MAX(W392:Z392)&gt;4.9%,AF392&lt;&gt;""),"F",IF(AND(U392&gt;2.9,U392&lt;10,W392&gt;39.9%,AI392&gt;27.9%),"F",IF(AND(U392&lt;19.9,U392&gt;3.9,Z392&gt;34.9%,AC392&gt;22.9%,AC392&lt;&gt;""),"F",IF(AND(AC392&gt;11.9%,U392&gt;3,AJ392&gt;14.9%,AC392&lt;&gt;""),"F",IF(AND(AJ392&lt;10%,AI392&gt;22.9%,U392&gt;3,AC392&lt;&gt;""),"F",IF(AND(AC392&gt;44%,U392&gt;3,AC392&lt;&gt;""),"F",IF(AND(U392&gt;9.9,AC392&gt;0,AI392&gt;14%,MAX(W392:Z392)&gt;34%,MAX(AF392:AH392)&gt;54%),"F",""))))))))))))))</f>
        <v/>
      </c>
      <c r="T392" s="76">
        <v>7</v>
      </c>
      <c r="U392" s="65">
        <v>2.6003799999999999</v>
      </c>
      <c r="V392" s="66">
        <v>0.27999999999999969</v>
      </c>
      <c r="W392" s="67">
        <v>0.32448853913656817</v>
      </c>
      <c r="X392" s="67">
        <v>0.28855942006427548</v>
      </c>
      <c r="Y392" s="67">
        <v>0.10840279962602295</v>
      </c>
      <c r="Z392" s="68">
        <v>9.2049972272627109E-2</v>
      </c>
      <c r="AA392" s="104">
        <v>0.32448853913656817</v>
      </c>
      <c r="AB392" s="69" t="s">
        <v>62</v>
      </c>
      <c r="AC392" s="70" t="s">
        <v>62</v>
      </c>
      <c r="AD392" s="27"/>
      <c r="AE392" s="71">
        <v>7</v>
      </c>
      <c r="AF392" s="72">
        <v>0.19221063416825451</v>
      </c>
      <c r="AG392" s="72">
        <v>0.48129692427609821</v>
      </c>
      <c r="AH392" s="7" t="s">
        <v>62</v>
      </c>
      <c r="AI392" s="74">
        <v>6.1050773130662428E-2</v>
      </c>
      <c r="AJ392" s="7">
        <v>0.10105995972905332</v>
      </c>
      <c r="BC392" t="str">
        <f>+IF(ABS(BL392)+ABS(BM392)+ABS(BN392)+ABS(BO392)&gt;219%,"F","")</f>
        <v/>
      </c>
      <c r="BI392" s="76">
        <v>5</v>
      </c>
      <c r="BJ392" s="65">
        <v>2.20013299916504</v>
      </c>
      <c r="BK392" s="66">
        <v>0.35999999999999976</v>
      </c>
      <c r="BL392" s="67">
        <v>8.2814652930424032E-2</v>
      </c>
      <c r="BM392" s="67">
        <v>7.9311132602293097E-2</v>
      </c>
      <c r="BN392" s="67">
        <v>3.5421609598085248E-2</v>
      </c>
      <c r="BO392" s="68">
        <v>6.8159890399017597E-2</v>
      </c>
      <c r="BP392" s="104">
        <v>8.2814652930424032E-2</v>
      </c>
      <c r="BQ392" s="69" t="s">
        <v>62</v>
      </c>
      <c r="BR392" s="70" t="s">
        <v>62</v>
      </c>
      <c r="BS392" s="27"/>
      <c r="BT392" s="71">
        <v>5</v>
      </c>
      <c r="BU392" s="72">
        <v>0.39310251277380431</v>
      </c>
      <c r="BV392" s="72">
        <v>0.46992684348980718</v>
      </c>
      <c r="BW392" s="7" t="s">
        <v>62</v>
      </c>
      <c r="BX392" s="74">
        <v>4.9330978103713341E-2</v>
      </c>
      <c r="BY392" s="7">
        <v>8.2010118415373812E-2</v>
      </c>
    </row>
    <row r="393" spans="14:77" x14ac:dyDescent="0.4">
      <c r="N393" t="str">
        <f>+IF(ABS(W393)+ABS(X393)+ABS(Y393)+ABS(Z393)&gt;219%,"F","")</f>
        <v/>
      </c>
      <c r="O393" s="62" t="str">
        <f t="shared" si="117"/>
        <v/>
      </c>
      <c r="T393" s="76">
        <v>4</v>
      </c>
      <c r="U393" s="65">
        <v>3.2002189994560211</v>
      </c>
      <c r="V393" s="77">
        <v>0.15999999999999973</v>
      </c>
      <c r="W393" s="78">
        <v>0.35766396740482342</v>
      </c>
      <c r="X393" s="78">
        <v>0.34543109345540851</v>
      </c>
      <c r="Y393" s="78">
        <v>0.1575377587875085</v>
      </c>
      <c r="Z393" s="79">
        <v>0.15405310748741172</v>
      </c>
      <c r="AA393" s="27"/>
      <c r="AB393" s="27"/>
      <c r="AC393" s="80">
        <v>0.20361085991741171</v>
      </c>
      <c r="AD393" s="81" t="s">
        <v>62</v>
      </c>
      <c r="AE393" s="82" t="s">
        <v>62</v>
      </c>
      <c r="AF393" s="72">
        <v>1.7028373071362343E-2</v>
      </c>
      <c r="AG393" s="72">
        <v>0.53171114429409849</v>
      </c>
      <c r="AH393" s="7">
        <v>-1.9979854584925072E-2</v>
      </c>
      <c r="AI393" s="84">
        <v>0.10217342909601623</v>
      </c>
      <c r="AJ393" s="7">
        <v>0.11164564766473616</v>
      </c>
      <c r="BC393" t="str">
        <f>+IF(ABS(BL393)+ABS(BM393)+ABS(BN393)+ABS(BO393)&gt;219%,"F","")</f>
        <v/>
      </c>
      <c r="BI393" s="76">
        <v>1</v>
      </c>
      <c r="BJ393" s="65">
        <v>3.1001529998970012</v>
      </c>
      <c r="BK393" s="77">
        <v>0.17999999999999972</v>
      </c>
      <c r="BL393" s="78">
        <v>0.26555098753929934</v>
      </c>
      <c r="BM393" s="78">
        <v>0.29734271894503306</v>
      </c>
      <c r="BN393" s="78">
        <v>0.30032954339429085</v>
      </c>
      <c r="BO393" s="79">
        <v>0.25640199759957988</v>
      </c>
      <c r="BP393" s="27"/>
      <c r="BQ393" s="27"/>
      <c r="BR393" s="80">
        <v>4.3927545794710976E-2</v>
      </c>
      <c r="BS393" s="81" t="s">
        <v>560</v>
      </c>
      <c r="BT393" s="82" t="s">
        <v>62</v>
      </c>
      <c r="BU393" s="72">
        <v>0.22778496482991775</v>
      </c>
      <c r="BV393" s="72">
        <v>0.47334172336653346</v>
      </c>
      <c r="BW393" s="7">
        <v>9.7450724246814224E-4</v>
      </c>
      <c r="BX393" s="84">
        <v>0.18557191414608765</v>
      </c>
      <c r="BY393" s="7">
        <v>8.2606072247218859E-2</v>
      </c>
    </row>
    <row r="394" spans="14:77" x14ac:dyDescent="0.4">
      <c r="N394" t="str">
        <f>+IF(ABS(W394)+ABS(X394)+ABS(Y394)+ABS(Z394)&gt;219%,"F","")</f>
        <v/>
      </c>
      <c r="O394" s="62" t="str">
        <f t="shared" si="117"/>
        <v/>
      </c>
      <c r="T394" s="76">
        <v>3</v>
      </c>
      <c r="U394" s="65">
        <v>4.0000299992350223</v>
      </c>
      <c r="V394" s="77" t="s">
        <v>62</v>
      </c>
      <c r="W394" s="78">
        <v>-0.19868163378034448</v>
      </c>
      <c r="X394" s="78">
        <v>-0.18230534976478469</v>
      </c>
      <c r="Y394" s="78">
        <v>0.21397391866954749</v>
      </c>
      <c r="Z394" s="79">
        <v>0.21967227862865779</v>
      </c>
      <c r="AA394" s="27"/>
      <c r="AB394" s="27"/>
      <c r="AC394" s="80" t="s">
        <v>62</v>
      </c>
      <c r="AD394" s="85" t="s">
        <v>62</v>
      </c>
      <c r="AE394" s="82" t="s">
        <v>62</v>
      </c>
      <c r="AF394" s="72">
        <v>0.65546136357680085</v>
      </c>
      <c r="AG394" s="72">
        <v>0.76003217059403738</v>
      </c>
      <c r="AH394" s="7">
        <v>-6.6997792223022018E-2</v>
      </c>
      <c r="AI394" s="84">
        <v>0.14569436703287231</v>
      </c>
      <c r="AJ394" s="7">
        <v>0.15958718345965717</v>
      </c>
      <c r="BC394" t="str">
        <f>+IF(ABS(BL394)+ABS(BM394)+ABS(BN394)+ABS(BO394)&gt;219%,"F","")</f>
        <v/>
      </c>
      <c r="BI394" s="76">
        <v>7</v>
      </c>
      <c r="BJ394" s="65">
        <v>5.3004300000000004</v>
      </c>
      <c r="BK394" s="77" t="s">
        <v>62</v>
      </c>
      <c r="BL394" s="78">
        <v>0.19807103787765437</v>
      </c>
      <c r="BM394" s="78">
        <v>0.16582140838385748</v>
      </c>
      <c r="BN394" s="78">
        <v>0.19328469906999957</v>
      </c>
      <c r="BO394" s="79">
        <v>0.19932614367464169</v>
      </c>
      <c r="BP394" s="27"/>
      <c r="BQ394" s="27"/>
      <c r="BR394" s="80" t="s">
        <v>62</v>
      </c>
      <c r="BS394" s="85" t="s">
        <v>62</v>
      </c>
      <c r="BT394" s="82" t="s">
        <v>62</v>
      </c>
      <c r="BU394" s="72">
        <v>0.48604642152336258</v>
      </c>
      <c r="BV394" s="72">
        <v>0.7879945919629141</v>
      </c>
      <c r="BW394" s="7">
        <v>2.1648746869744218E-2</v>
      </c>
      <c r="BX394" s="84">
        <v>0.14426304930286526</v>
      </c>
      <c r="BY394" s="7">
        <v>0.13751827692506452</v>
      </c>
    </row>
    <row r="395" spans="14:77" x14ac:dyDescent="0.4">
      <c r="N395">
        <f>+IFERROR(RANK(MIN(W395:Z395),W392:Z404,0)-RANK(MAX(W395:Z395),W392:Z404,0),"")</f>
        <v>3</v>
      </c>
      <c r="O395" s="62" t="str">
        <f t="shared" si="117"/>
        <v/>
      </c>
      <c r="T395" s="76">
        <v>1</v>
      </c>
      <c r="U395" s="65">
        <v>7.0002579998470011</v>
      </c>
      <c r="V395" s="77" t="s">
        <v>62</v>
      </c>
      <c r="W395" s="78">
        <v>0.11781642466492025</v>
      </c>
      <c r="X395" s="78">
        <v>0.13266277275498209</v>
      </c>
      <c r="Y395" s="78">
        <v>0.12760842548223683</v>
      </c>
      <c r="Z395" s="79">
        <v>0.14614742363604388</v>
      </c>
      <c r="AA395" s="27"/>
      <c r="AB395" s="27"/>
      <c r="AC395" s="80" t="s">
        <v>62</v>
      </c>
      <c r="AD395" s="85" t="s">
        <v>62</v>
      </c>
      <c r="AE395" s="82" t="s">
        <v>62</v>
      </c>
      <c r="AF395" s="72">
        <v>0.36623692613371001</v>
      </c>
      <c r="AG395" s="72">
        <v>0.64814864449504861</v>
      </c>
      <c r="AH395" s="7">
        <v>4.642006009982598E-2</v>
      </c>
      <c r="AI395" s="84">
        <v>9.6930102027724174E-2</v>
      </c>
      <c r="AJ395" s="7">
        <v>0.13609452420588222</v>
      </c>
      <c r="BC395">
        <f>+IFERROR(RANK(MIN(BL395:BO395),BL392:BO404,0)-RANK(MAX(BL395:BO395),BL392:BO404,0),"")</f>
        <v>6</v>
      </c>
      <c r="BI395" s="76">
        <v>9</v>
      </c>
      <c r="BJ395" s="65">
        <v>7.10053</v>
      </c>
      <c r="BK395" s="77" t="s">
        <v>62</v>
      </c>
      <c r="BL395" s="78">
        <v>0.18562551414427983</v>
      </c>
      <c r="BM395" s="78">
        <v>0.18562196047094989</v>
      </c>
      <c r="BN395" s="78">
        <v>0.19580139253051898</v>
      </c>
      <c r="BO395" s="79">
        <v>0.19954976008906761</v>
      </c>
      <c r="BP395" s="27"/>
      <c r="BQ395" s="27"/>
      <c r="BR395" s="80" t="s">
        <v>62</v>
      </c>
      <c r="BS395" s="85" t="s">
        <v>62</v>
      </c>
      <c r="BT395" s="82" t="s">
        <v>62</v>
      </c>
      <c r="BU395" s="72">
        <v>0.5347470625119124</v>
      </c>
      <c r="BV395" s="72">
        <v>0.62423872709648276</v>
      </c>
      <c r="BW395" s="7">
        <v>4.8774578527066265E-2</v>
      </c>
      <c r="BX395" s="84">
        <v>0.14442489252736429</v>
      </c>
      <c r="BY395" s="7">
        <v>0.10894013108181844</v>
      </c>
    </row>
    <row r="396" spans="14:77" x14ac:dyDescent="0.4">
      <c r="N396">
        <f>+IFERROR(RANK(MIN(W396:Z396),W392:Z404,0)-RANK(MAX(W396:Z396),W392:Z404,0),"")</f>
        <v>4</v>
      </c>
      <c r="O396" s="62" t="str">
        <f>+IF(W396="","",IF(AND(MAX(W396:Z396)&gt;49%,AF396&gt;84%,AG396&gt;84%,AI396&gt;19%,AJ396&gt;12%,AF396&lt;&gt;""),"F",IF(AND(U396&gt;9.9,MAX(W396:Z396)&gt;34.9%,AG396&gt;99%,AJ396&gt;16.9%,AF396&lt;&gt;""),"F",IF(AND(V396&gt;34%,AC396&gt;39%,V396&lt;&gt;"",AC396&lt;&gt;"",AF396&lt;&gt;""),"F",IF(AND(U396&gt;4.9,V396&gt;29%,AJ396&lt;7%,AF396&lt;&gt;"",V396&lt;&gt;""),"F",IF(AND(U396&gt;9.9,AJ396&gt;14.9%,SUM(AJ396-(1/U396))&lt;6%,AI396&lt;6%,AI396&gt;1%,AJ396&gt;14.9%),"F",IF(AND(U396&gt;9.9,MAX(W396:Z396)&gt;34.9%,AI396&gt;19%,AH396&gt;14.9%),"F",IF(AND(U396&gt;9.9,AG396&gt;99%,AI396&lt;0,AJ396&gt;15%,MAX(W396:Z396)&gt;4.9%,AF396&lt;&gt;""),"F",IF(AND(U396&gt;2.9,U396&lt;10,W396&gt;39.9%,AI396&gt;27.9%),"F",IF(AND(U396&lt;19.9,U396&gt;3.9,Z396&gt;34.9%,AC396&gt;22.9%,AC396&lt;&gt;""),"F",IF(AND(AC396&gt;11.9%,U396&gt;3,AJ396&gt;14.9%,AC396&lt;&gt;""),"F",IF(AND(AJ396&lt;10%,AI396&gt;22.9%,U396&gt;3,AC396&lt;&gt;""),"F",IF(AND(AC396&gt;44%,U396&gt;3,AC396&lt;&gt;""),"F",IF(AND(U396&gt;9.9,AC396&gt;0,AI396&gt;14%,MAX(W396:Z396)&gt;34%,MAX(AF396:AH396)&gt;54%),"F",""))))))))))))))</f>
        <v>F</v>
      </c>
      <c r="T396" s="76">
        <v>10</v>
      </c>
      <c r="U396" s="65">
        <v>10.700350999798003</v>
      </c>
      <c r="V396" s="77" t="s">
        <v>62</v>
      </c>
      <c r="W396" s="78">
        <v>0.3287818337151297</v>
      </c>
      <c r="X396" s="78">
        <v>0.34613484249708454</v>
      </c>
      <c r="Y396" s="78">
        <v>0.32845543578521663</v>
      </c>
      <c r="Z396" s="79">
        <v>0.32669145412402434</v>
      </c>
      <c r="AA396" s="27"/>
      <c r="AB396" s="27"/>
      <c r="AC396" s="80">
        <v>1.94433883730602E-2</v>
      </c>
      <c r="AD396" s="85" t="s">
        <v>62</v>
      </c>
      <c r="AE396" s="82" t="s">
        <v>62</v>
      </c>
      <c r="AF396" s="72">
        <v>0.73084167900744879</v>
      </c>
      <c r="AG396" s="72">
        <v>0.64280668630428495</v>
      </c>
      <c r="AH396" s="7">
        <v>5.9452780184302806E-2</v>
      </c>
      <c r="AI396" s="84">
        <v>0.21667324125183898</v>
      </c>
      <c r="AJ396" s="7">
        <v>0.13497285055204611</v>
      </c>
      <c r="BC396">
        <f>+IFERROR(RANK(MIN(BL396:BO396),BL392:BO404,0)-RANK(MAX(BL396:BO396),BL392:BO404,0),"")</f>
        <v>3</v>
      </c>
      <c r="BI396" s="76">
        <v>4</v>
      </c>
      <c r="BJ396" s="65">
        <v>17.300438999056038</v>
      </c>
      <c r="BK396" s="77" t="s">
        <v>62</v>
      </c>
      <c r="BL396" s="78">
        <v>6.617445188454428E-2</v>
      </c>
      <c r="BM396" s="78">
        <v>5.7970820597633928E-2</v>
      </c>
      <c r="BN396" s="78">
        <v>5.9650014331592643E-2</v>
      </c>
      <c r="BO396" s="79">
        <v>6.60312189601404E-2</v>
      </c>
      <c r="BP396" s="27"/>
      <c r="BQ396" s="27"/>
      <c r="BR396" s="80" t="s">
        <v>62</v>
      </c>
      <c r="BS396" s="85" t="s">
        <v>62</v>
      </c>
      <c r="BT396" s="82" t="s">
        <v>62</v>
      </c>
      <c r="BU396" s="72">
        <v>0.22171234886086125</v>
      </c>
      <c r="BV396" s="72">
        <v>0.70690170036474853</v>
      </c>
      <c r="BW396" s="7">
        <v>4.057241061423543E-2</v>
      </c>
      <c r="BX396" s="84">
        <v>4.7790344110223759E-2</v>
      </c>
      <c r="BY396" s="7">
        <v>0.12336620680022842</v>
      </c>
    </row>
    <row r="397" spans="14:77" x14ac:dyDescent="0.4">
      <c r="N397">
        <f>+IFERROR(RANK(MIN(W397:Z397),W392:Z404,0)-RANK(MAX(W397:Z397),W392:Z404,0),"")</f>
        <v>9</v>
      </c>
      <c r="O397" s="62" t="str">
        <f t="shared" si="117"/>
        <v/>
      </c>
      <c r="T397" s="76">
        <v>2</v>
      </c>
      <c r="U397" s="65">
        <v>29.801141998832026</v>
      </c>
      <c r="V397" s="77" t="s">
        <v>62</v>
      </c>
      <c r="W397" s="78">
        <v>5.8295351587826068E-2</v>
      </c>
      <c r="X397" s="78">
        <v>3.9689663287868319E-3</v>
      </c>
      <c r="Y397" s="78">
        <v>4.9067436446248603E-3</v>
      </c>
      <c r="Z397" s="79">
        <v>4.7889040881201238E-2</v>
      </c>
      <c r="AA397" s="27"/>
      <c r="AB397" s="27"/>
      <c r="AC397" s="80" t="s">
        <v>62</v>
      </c>
      <c r="AD397" s="85" t="s">
        <v>62</v>
      </c>
      <c r="AE397" s="82" t="s">
        <v>62</v>
      </c>
      <c r="AF397" s="72">
        <v>0.20041038412158874</v>
      </c>
      <c r="AG397" s="72">
        <v>0.34328247302357168</v>
      </c>
      <c r="AH397" s="7">
        <v>2.4584394328905156E-2</v>
      </c>
      <c r="AI397" s="84">
        <v>3.176169311191248E-2</v>
      </c>
      <c r="AJ397" s="7">
        <v>7.2080479117191898E-2</v>
      </c>
      <c r="BC397">
        <f>+IFERROR(RANK(MIN(BL397:BO397),BL392:BO404,0)-RANK(MAX(BL397:BO397),BL392:BO404,0),"")</f>
        <v>3</v>
      </c>
      <c r="BI397" s="76">
        <v>2</v>
      </c>
      <c r="BJ397" s="65">
        <v>26.500562999412011</v>
      </c>
      <c r="BK397" s="77" t="s">
        <v>62</v>
      </c>
      <c r="BL397" s="78">
        <v>0.16392715520656959</v>
      </c>
      <c r="BM397" s="78">
        <v>0.13606505046406875</v>
      </c>
      <c r="BN397" s="78">
        <v>0.13927823447031165</v>
      </c>
      <c r="BO397" s="79">
        <v>0.13768228063809829</v>
      </c>
      <c r="BP397" s="27"/>
      <c r="BQ397" s="27"/>
      <c r="BR397" s="80" t="s">
        <v>62</v>
      </c>
      <c r="BS397" s="85" t="s">
        <v>62</v>
      </c>
      <c r="BT397" s="82" t="s">
        <v>62</v>
      </c>
      <c r="BU397" s="72">
        <v>0.56533534579489131</v>
      </c>
      <c r="BV397" s="72">
        <v>0.85177338836679739</v>
      </c>
      <c r="BW397" s="7">
        <v>3.3707414304112955E-2</v>
      </c>
      <c r="BX397" s="84">
        <v>9.9648070612584738E-2</v>
      </c>
      <c r="BY397" s="7">
        <v>0.14864874695020563</v>
      </c>
    </row>
    <row r="398" spans="14:77" x14ac:dyDescent="0.4">
      <c r="N398">
        <f>+IFERROR(RANK(MIN(W398:Z398),W392:Z404,0)-RANK(MAX(W398:Z398),W392:Z404,0),"")</f>
        <v>9</v>
      </c>
      <c r="O398" s="62" t="str">
        <f t="shared" si="117"/>
        <v/>
      </c>
      <c r="T398" s="76">
        <v>6</v>
      </c>
      <c r="U398" s="65">
        <v>50.200577994552326</v>
      </c>
      <c r="V398" s="77" t="s">
        <v>62</v>
      </c>
      <c r="W398" s="78">
        <v>2.2218547931048931E-2</v>
      </c>
      <c r="X398" s="78">
        <v>1.9018042712218741E-2</v>
      </c>
      <c r="Y398" s="78">
        <v>1.3621388230104035E-2</v>
      </c>
      <c r="Z398" s="79">
        <v>-3.9432565250186714E-2</v>
      </c>
      <c r="AA398" s="27"/>
      <c r="AB398" s="27"/>
      <c r="AC398" s="80" t="s">
        <v>62</v>
      </c>
      <c r="AD398" s="85" t="s">
        <v>62</v>
      </c>
      <c r="AE398" s="82" t="s">
        <v>62</v>
      </c>
      <c r="AF398" s="72">
        <v>-0.16879239094325277</v>
      </c>
      <c r="AG398" s="72">
        <v>0.33747386649633992</v>
      </c>
      <c r="AH398" s="7">
        <v>1.0034401224257552E-2</v>
      </c>
      <c r="AI398" s="84">
        <v>-2.6153061599183958E-2</v>
      </c>
      <c r="AJ398" s="7">
        <v>7.0860821329835649E-2</v>
      </c>
      <c r="BC398">
        <f>+IFERROR(RANK(MIN(BL398:BO398),BL392:BO404,0)-RANK(MAX(BL398:BO398),BL392:BO404,0),"")</f>
        <v>6</v>
      </c>
      <c r="BI398" s="76">
        <v>3</v>
      </c>
      <c r="BJ398" s="65">
        <v>29.10015999533514</v>
      </c>
      <c r="BK398" s="77" t="s">
        <v>62</v>
      </c>
      <c r="BL398" s="78">
        <v>1.5666242954692627E-2</v>
      </c>
      <c r="BM398" s="78">
        <v>1.6928549423620213E-2</v>
      </c>
      <c r="BN398" s="78">
        <v>1.9783480563970012E-2</v>
      </c>
      <c r="BO398" s="79">
        <v>2.2411719313772064E-2</v>
      </c>
      <c r="BP398" s="27"/>
      <c r="BQ398" s="27"/>
      <c r="BR398" s="80" t="s">
        <v>62</v>
      </c>
      <c r="BS398" s="85" t="s">
        <v>62</v>
      </c>
      <c r="BT398" s="82" t="s">
        <v>62</v>
      </c>
      <c r="BU398" s="72">
        <v>0.35342466495796721</v>
      </c>
      <c r="BV398" s="72">
        <v>0.44435303485262106</v>
      </c>
      <c r="BW398" s="7">
        <v>1.0939385299454738E-2</v>
      </c>
      <c r="BX398" s="84">
        <v>1.6220566498302266E-2</v>
      </c>
      <c r="BY398" s="7">
        <v>7.7547059742043872E-2</v>
      </c>
    </row>
    <row r="399" spans="14:77" x14ac:dyDescent="0.4">
      <c r="N399">
        <f>+IFERROR(RANK(MIN(W399:Z399),W392:Z404,0)-RANK(MAX(W399:Z399),W392:Z404,0),"")</f>
        <v>12</v>
      </c>
      <c r="O399" s="62" t="str">
        <f t="shared" si="117"/>
        <v/>
      </c>
      <c r="T399" s="76">
        <v>5</v>
      </c>
      <c r="U399" s="65">
        <v>51.800945992515373</v>
      </c>
      <c r="V399" s="77" t="s">
        <v>62</v>
      </c>
      <c r="W399" s="78">
        <v>-5.7192949468791113E-3</v>
      </c>
      <c r="X399" s="78">
        <v>5.0049097687087714E-2</v>
      </c>
      <c r="Y399" s="78">
        <v>4.4693167170886394E-2</v>
      </c>
      <c r="Z399" s="79">
        <v>5.2929288220220617E-2</v>
      </c>
      <c r="AA399" s="14"/>
      <c r="AB399" s="14"/>
      <c r="AC399" s="80" t="s">
        <v>62</v>
      </c>
      <c r="AD399" s="85" t="s">
        <v>62</v>
      </c>
      <c r="AE399" s="82" t="s">
        <v>62</v>
      </c>
      <c r="AF399" s="72">
        <v>0.49793365363981285</v>
      </c>
      <c r="AG399" s="72">
        <v>0.48857145015792125</v>
      </c>
      <c r="AH399" s="7">
        <v>1.5558607882293412E-2</v>
      </c>
      <c r="AI399" s="84">
        <v>3.510456209079213E-2</v>
      </c>
      <c r="AJ399" s="7">
        <v>0.10258742283048645</v>
      </c>
      <c r="BC399">
        <f>+IFERROR(RANK(MIN(BL399:BO399),BL392:BO404,0)-RANK(MAX(BL399:BO399),BL392:BO404,0),"")</f>
        <v>6</v>
      </c>
      <c r="BI399" s="76">
        <v>8</v>
      </c>
      <c r="BJ399" s="65">
        <v>70.503</v>
      </c>
      <c r="BK399" s="77" t="s">
        <v>62</v>
      </c>
      <c r="BL399" s="78">
        <v>2.2169957462535788E-2</v>
      </c>
      <c r="BM399" s="78">
        <v>1.8602906020612899E-2</v>
      </c>
      <c r="BN399" s="78">
        <v>1.5850252991597587E-2</v>
      </c>
      <c r="BO399" s="79">
        <v>1.2972130941872799E-2</v>
      </c>
      <c r="BP399" s="14"/>
      <c r="BQ399" s="14"/>
      <c r="BR399" s="80" t="s">
        <v>62</v>
      </c>
      <c r="BS399" s="85" t="s">
        <v>62</v>
      </c>
      <c r="BT399" s="82" t="s">
        <v>62</v>
      </c>
      <c r="BU399" s="72">
        <v>0.15986563657872141</v>
      </c>
      <c r="BV399" s="72">
        <v>0.44680985646224358</v>
      </c>
      <c r="BW399" s="7">
        <v>1.1906814188108801E-2</v>
      </c>
      <c r="BX399" s="84">
        <v>9.3886287625435036E-3</v>
      </c>
      <c r="BY399" s="7">
        <v>7.7975816332398057E-2</v>
      </c>
    </row>
    <row r="400" spans="14:77" x14ac:dyDescent="0.4">
      <c r="N400">
        <f>+IFERROR(RANK(MIN(W400:Z400),W392:Z404,0)-RANK(MAX(W400:Z400),W392:Z404,0),"")</f>
        <v>2</v>
      </c>
      <c r="O400" s="62" t="e">
        <f t="shared" si="117"/>
        <v>#VALUE!</v>
      </c>
      <c r="T400" s="76">
        <v>8</v>
      </c>
      <c r="U400" s="65">
        <v>88.00282</v>
      </c>
      <c r="V400" s="77" t="s">
        <v>62</v>
      </c>
      <c r="W400" s="78">
        <v>-4.863735713092998E-3</v>
      </c>
      <c r="X400" s="78">
        <v>-3.5188857350593582E-3</v>
      </c>
      <c r="Y400" s="78">
        <v>8.0036260385256874E-4</v>
      </c>
      <c r="Z400" s="79" t="s">
        <v>62</v>
      </c>
      <c r="AA400" s="27"/>
      <c r="AB400" s="27"/>
      <c r="AC400" s="80" t="s">
        <v>62</v>
      </c>
      <c r="AD400" s="85" t="s">
        <v>62</v>
      </c>
      <c r="AE400" s="82" t="s">
        <v>62</v>
      </c>
      <c r="AF400" s="72" t="s">
        <v>62</v>
      </c>
      <c r="AG400" s="72" t="s">
        <v>62</v>
      </c>
      <c r="AH400" s="7" t="s">
        <v>62</v>
      </c>
      <c r="AI400" s="84" t="s">
        <v>62</v>
      </c>
      <c r="AJ400" s="7" t="s">
        <v>62</v>
      </c>
      <c r="BC400" t="str">
        <f>+IFERROR(RANK(MIN(BL400:BO400),BL392:BO404,0)-RANK(MAX(BL400:BO400),BL392:BO404,0),"")</f>
        <v/>
      </c>
      <c r="BI400" s="76" t="s">
        <v>62</v>
      </c>
      <c r="BJ400" s="65">
        <v>77.300507995152302</v>
      </c>
      <c r="BK400" s="77" t="s">
        <v>62</v>
      </c>
      <c r="BL400" s="78" t="s">
        <v>62</v>
      </c>
      <c r="BM400" s="78" t="s">
        <v>62</v>
      </c>
      <c r="BN400" s="78" t="s">
        <v>62</v>
      </c>
      <c r="BO400" s="79" t="s">
        <v>62</v>
      </c>
      <c r="BP400" s="27"/>
      <c r="BQ400" s="27"/>
      <c r="BR400" s="80" t="s">
        <v>62</v>
      </c>
      <c r="BS400" s="85" t="s">
        <v>62</v>
      </c>
      <c r="BT400" s="82" t="s">
        <v>62</v>
      </c>
      <c r="BU400" s="72" t="s">
        <v>62</v>
      </c>
      <c r="BV400" s="72" t="s">
        <v>62</v>
      </c>
      <c r="BW400" s="7" t="s">
        <v>62</v>
      </c>
      <c r="BX400" s="84" t="s">
        <v>62</v>
      </c>
      <c r="BY400" s="7" t="s">
        <v>62</v>
      </c>
    </row>
    <row r="401" spans="14:77" x14ac:dyDescent="0.4">
      <c r="N401" t="str">
        <f>+IFERROR(RANK(MIN(W401:Z401),W392:Z404,0)-RANK(MAX(W401:Z401),W392:Z404,0),"")</f>
        <v/>
      </c>
      <c r="O401" s="62" t="str">
        <f t="shared" si="117"/>
        <v/>
      </c>
      <c r="T401" s="76" t="s">
        <v>62</v>
      </c>
      <c r="U401" s="65">
        <v>145.70523999999997</v>
      </c>
      <c r="V401" s="77" t="s">
        <v>62</v>
      </c>
      <c r="W401" s="78" t="s">
        <v>62</v>
      </c>
      <c r="X401" s="78" t="s">
        <v>62</v>
      </c>
      <c r="Y401" s="78" t="s">
        <v>62</v>
      </c>
      <c r="Z401" s="79" t="s">
        <v>62</v>
      </c>
      <c r="AA401" s="89"/>
      <c r="AB401" s="89"/>
      <c r="AC401" s="80" t="s">
        <v>62</v>
      </c>
      <c r="AD401" s="85" t="s">
        <v>62</v>
      </c>
      <c r="AE401" s="82" t="s">
        <v>62</v>
      </c>
      <c r="AF401" s="72" t="s">
        <v>62</v>
      </c>
      <c r="AG401" s="72" t="s">
        <v>62</v>
      </c>
      <c r="AH401" s="7" t="s">
        <v>62</v>
      </c>
      <c r="AI401" s="84" t="s">
        <v>62</v>
      </c>
      <c r="AJ401" s="7" t="s">
        <v>62</v>
      </c>
      <c r="BC401" t="str">
        <f>+IFERROR(RANK(MIN(BL401:BO401),BL392:BO404,0)-RANK(MAX(BL401:BO401),BL392:BO404,0),"")</f>
        <v/>
      </c>
      <c r="BI401" s="76" t="s">
        <v>62</v>
      </c>
      <c r="BJ401" s="65" t="s">
        <v>62</v>
      </c>
      <c r="BK401" s="77" t="s">
        <v>62</v>
      </c>
      <c r="BL401" s="78" t="s">
        <v>62</v>
      </c>
      <c r="BM401" s="78" t="s">
        <v>62</v>
      </c>
      <c r="BN401" s="78" t="s">
        <v>62</v>
      </c>
      <c r="BO401" s="79" t="s">
        <v>62</v>
      </c>
      <c r="BP401" s="89"/>
      <c r="BQ401" s="89"/>
      <c r="BR401" s="80" t="s">
        <v>62</v>
      </c>
      <c r="BS401" s="85" t="s">
        <v>62</v>
      </c>
      <c r="BT401" s="82" t="s">
        <v>62</v>
      </c>
      <c r="BU401" s="72" t="s">
        <v>62</v>
      </c>
      <c r="BV401" s="72" t="s">
        <v>62</v>
      </c>
      <c r="BW401" s="7" t="s">
        <v>62</v>
      </c>
      <c r="BX401" s="84" t="s">
        <v>62</v>
      </c>
      <c r="BY401" s="7" t="s">
        <v>62</v>
      </c>
    </row>
    <row r="402" spans="14:77" x14ac:dyDescent="0.4">
      <c r="N402" t="str">
        <f>+IFERROR(RANK(MIN(W402:Z402),W392:Z404,0)-RANK(MAX(W402:Z402),W392:Z404,0),"")</f>
        <v/>
      </c>
      <c r="O402" s="62" t="str">
        <f t="shared" si="117"/>
        <v/>
      </c>
      <c r="T402" s="76" t="s">
        <v>62</v>
      </c>
      <c r="U402" s="65" t="s">
        <v>62</v>
      </c>
      <c r="V402" s="77" t="s">
        <v>62</v>
      </c>
      <c r="W402" s="78" t="s">
        <v>62</v>
      </c>
      <c r="X402" s="78" t="s">
        <v>62</v>
      </c>
      <c r="Y402" s="78" t="s">
        <v>62</v>
      </c>
      <c r="Z402" s="79" t="s">
        <v>62</v>
      </c>
      <c r="AA402" s="89"/>
      <c r="AB402" s="89"/>
      <c r="AC402" s="80" t="s">
        <v>62</v>
      </c>
      <c r="AD402" s="85" t="s">
        <v>62</v>
      </c>
      <c r="AE402" s="82" t="s">
        <v>62</v>
      </c>
      <c r="AF402" s="72" t="s">
        <v>62</v>
      </c>
      <c r="AG402" s="72" t="s">
        <v>62</v>
      </c>
      <c r="AH402" s="7" t="s">
        <v>62</v>
      </c>
      <c r="AI402" s="84" t="s">
        <v>62</v>
      </c>
      <c r="AJ402" s="7" t="s">
        <v>62</v>
      </c>
      <c r="BC402" t="str">
        <f>+IFERROR(RANK(MIN(BL402:BO402),BL392:BO404,0)-RANK(MAX(BL402:BO402),BL392:BO404,0),"")</f>
        <v/>
      </c>
      <c r="BI402" s="76" t="s">
        <v>62</v>
      </c>
      <c r="BJ402" s="65" t="s">
        <v>62</v>
      </c>
      <c r="BK402" s="77" t="s">
        <v>62</v>
      </c>
      <c r="BL402" s="78" t="s">
        <v>62</v>
      </c>
      <c r="BM402" s="78" t="s">
        <v>62</v>
      </c>
      <c r="BN402" s="78" t="s">
        <v>62</v>
      </c>
      <c r="BO402" s="79" t="s">
        <v>62</v>
      </c>
      <c r="BP402" s="89"/>
      <c r="BQ402" s="89"/>
      <c r="BR402" s="80" t="s">
        <v>62</v>
      </c>
      <c r="BS402" s="85" t="s">
        <v>62</v>
      </c>
      <c r="BT402" s="82" t="s">
        <v>62</v>
      </c>
      <c r="BU402" s="72" t="s">
        <v>62</v>
      </c>
      <c r="BV402" s="72" t="s">
        <v>62</v>
      </c>
      <c r="BW402" s="7" t="s">
        <v>62</v>
      </c>
      <c r="BX402" s="84" t="s">
        <v>62</v>
      </c>
      <c r="BY402" s="7" t="s">
        <v>62</v>
      </c>
    </row>
    <row r="403" spans="14:77" x14ac:dyDescent="0.4">
      <c r="N403" t="str">
        <f>+IFERROR(RANK(MIN(W403:Z403),W392:Z404,0)-RANK(MAX(W403:Z403),W392:Z404,0),"")</f>
        <v/>
      </c>
      <c r="O403" s="62" t="str">
        <f t="shared" si="117"/>
        <v/>
      </c>
      <c r="T403" s="76" t="s">
        <v>62</v>
      </c>
      <c r="U403" s="65" t="s">
        <v>62</v>
      </c>
      <c r="V403" s="77" t="s">
        <v>62</v>
      </c>
      <c r="W403" s="78" t="s">
        <v>62</v>
      </c>
      <c r="X403" s="78" t="s">
        <v>62</v>
      </c>
      <c r="Y403" s="78" t="s">
        <v>62</v>
      </c>
      <c r="Z403" s="79" t="s">
        <v>62</v>
      </c>
      <c r="AA403" s="27"/>
      <c r="AB403" s="27"/>
      <c r="AC403" s="80" t="s">
        <v>62</v>
      </c>
      <c r="AD403" s="85" t="s">
        <v>62</v>
      </c>
      <c r="AE403" s="82" t="s">
        <v>62</v>
      </c>
      <c r="AF403" s="72" t="s">
        <v>62</v>
      </c>
      <c r="AG403" s="72" t="s">
        <v>62</v>
      </c>
      <c r="AH403" s="7" t="s">
        <v>62</v>
      </c>
      <c r="AI403" s="84" t="s">
        <v>62</v>
      </c>
      <c r="AJ403" s="7" t="s">
        <v>62</v>
      </c>
      <c r="BC403" t="str">
        <f>+IFERROR(RANK(MIN(BL403:BO403),BL392:BO404,0)-RANK(MAX(BL403:BO403),BL392:BO404,0),"")</f>
        <v/>
      </c>
      <c r="BI403" s="76" t="s">
        <v>62</v>
      </c>
      <c r="BJ403" s="65" t="s">
        <v>62</v>
      </c>
      <c r="BK403" s="77" t="s">
        <v>62</v>
      </c>
      <c r="BL403" s="78" t="s">
        <v>62</v>
      </c>
      <c r="BM403" s="78" t="s">
        <v>62</v>
      </c>
      <c r="BN403" s="78" t="s">
        <v>62</v>
      </c>
      <c r="BO403" s="79" t="s">
        <v>62</v>
      </c>
      <c r="BP403" s="27"/>
      <c r="BQ403" s="27"/>
      <c r="BR403" s="80" t="s">
        <v>62</v>
      </c>
      <c r="BS403" s="85" t="s">
        <v>62</v>
      </c>
      <c r="BT403" s="82" t="s">
        <v>62</v>
      </c>
      <c r="BU403" s="72" t="s">
        <v>62</v>
      </c>
      <c r="BV403" s="72" t="s">
        <v>62</v>
      </c>
      <c r="BW403" s="7" t="s">
        <v>62</v>
      </c>
      <c r="BX403" s="84" t="s">
        <v>62</v>
      </c>
      <c r="BY403" s="7" t="s">
        <v>62</v>
      </c>
    </row>
    <row r="404" spans="14:77" ht="19.5" thickBot="1" x14ac:dyDescent="0.45">
      <c r="N404" t="str">
        <f>+IFERROR(RANK(MIN(W404:Z404),W392:Z404,0)-RANK(MAX(W404:Z404),W392:Z404,0),"")</f>
        <v/>
      </c>
      <c r="O404" s="62" t="str">
        <f t="shared" si="117"/>
        <v/>
      </c>
      <c r="T404" s="76" t="s">
        <v>62</v>
      </c>
      <c r="U404" s="90" t="s">
        <v>62</v>
      </c>
      <c r="V404" s="91" t="s">
        <v>62</v>
      </c>
      <c r="W404" s="78" t="s">
        <v>62</v>
      </c>
      <c r="X404" s="78" t="s">
        <v>62</v>
      </c>
      <c r="Y404" s="78" t="s">
        <v>62</v>
      </c>
      <c r="Z404" s="79" t="s">
        <v>62</v>
      </c>
      <c r="AA404" s="27"/>
      <c r="AB404" s="27"/>
      <c r="AC404" s="80" t="s">
        <v>62</v>
      </c>
      <c r="AD404" s="85" t="s">
        <v>62</v>
      </c>
      <c r="AE404" s="82" t="s">
        <v>62</v>
      </c>
      <c r="AF404" s="72"/>
      <c r="AG404" s="72"/>
      <c r="AH404" s="27"/>
      <c r="AI404" s="107"/>
      <c r="AJ404" s="27"/>
      <c r="BC404" t="str">
        <f>+IFERROR(RANK(MIN(BL404:BO404),BL392:BO404,0)-RANK(MAX(BL404:BO404),BL392:BO404,0),"")</f>
        <v/>
      </c>
      <c r="BI404" s="76" t="s">
        <v>62</v>
      </c>
      <c r="BJ404" s="90" t="s">
        <v>62</v>
      </c>
      <c r="BK404" s="91" t="s">
        <v>62</v>
      </c>
      <c r="BL404" s="78" t="s">
        <v>62</v>
      </c>
      <c r="BM404" s="78" t="s">
        <v>62</v>
      </c>
      <c r="BN404" s="78" t="s">
        <v>62</v>
      </c>
      <c r="BO404" s="79" t="s">
        <v>62</v>
      </c>
      <c r="BP404" s="27"/>
      <c r="BQ404" s="27"/>
      <c r="BR404" s="80" t="s">
        <v>62</v>
      </c>
      <c r="BS404" s="85" t="s">
        <v>62</v>
      </c>
      <c r="BT404" s="82" t="s">
        <v>62</v>
      </c>
      <c r="BU404" s="72"/>
      <c r="BV404" s="72"/>
      <c r="BW404" s="27"/>
      <c r="BX404" s="107"/>
      <c r="BY404" s="27"/>
    </row>
    <row r="405" spans="14:77" ht="19.5" thickBot="1" x14ac:dyDescent="0.45"/>
    <row r="406" spans="14:77" ht="19.5" thickBot="1" x14ac:dyDescent="0.45">
      <c r="T406" s="56" t="s">
        <v>62</v>
      </c>
      <c r="U406" s="57" t="s">
        <v>62</v>
      </c>
      <c r="V406" s="58" t="s">
        <v>541</v>
      </c>
      <c r="W406" s="59" t="s">
        <v>542</v>
      </c>
      <c r="X406" s="59" t="s">
        <v>543</v>
      </c>
      <c r="Y406" s="59" t="s">
        <v>544</v>
      </c>
      <c r="Z406" s="60" t="s">
        <v>545</v>
      </c>
      <c r="AA406" s="27"/>
      <c r="AB406" s="27"/>
      <c r="AC406" s="27"/>
      <c r="AD406" s="27"/>
      <c r="AE406" s="27"/>
      <c r="AF406" s="27" t="s">
        <v>351</v>
      </c>
      <c r="AG406" s="27"/>
      <c r="AH406" t="s">
        <v>478</v>
      </c>
      <c r="AI406" s="27"/>
      <c r="AJ406" s="27"/>
      <c r="BI406" s="56" t="s">
        <v>62</v>
      </c>
      <c r="BJ406" s="57" t="s">
        <v>62</v>
      </c>
      <c r="BK406" s="58" t="s">
        <v>541</v>
      </c>
      <c r="BL406" s="59" t="s">
        <v>542</v>
      </c>
      <c r="BM406" s="59" t="s">
        <v>543</v>
      </c>
      <c r="BN406" s="59" t="s">
        <v>544</v>
      </c>
      <c r="BO406" s="60" t="s">
        <v>545</v>
      </c>
      <c r="BP406" s="27"/>
      <c r="BQ406" s="27"/>
      <c r="BR406" s="27"/>
      <c r="BS406" s="27"/>
      <c r="BT406" s="27"/>
      <c r="BU406" s="27" t="s">
        <v>237</v>
      </c>
      <c r="BV406" s="27"/>
      <c r="BW406" t="s">
        <v>479</v>
      </c>
      <c r="BX406" s="27"/>
      <c r="BY406" s="27"/>
    </row>
    <row r="407" spans="14:77" ht="19.5" thickBot="1" x14ac:dyDescent="0.45">
      <c r="N407" t="str">
        <f>+IF(ABS(W407)+ABS(X407)+ABS(Y407)+ABS(Z407)&gt;219%,"F","")</f>
        <v/>
      </c>
      <c r="O407" s="62" t="str">
        <f>+IF(W407="","",IF(AND(MAX(W407:Z407)&gt;49%,AF407&gt;84%,AG407&gt;84%,AI407&gt;19%,AJ407&gt;12%,AF407&lt;&gt;""),"F",IF(AND(U407&gt;9.9,MAX(W407:Z407)&gt;34.9%,AG407&gt;99%,AJ407&gt;16.9%,AF407&lt;&gt;""),"F",IF(AND(V407&gt;34%,AC407&gt;39%,V407&lt;&gt;"",AC407&lt;&gt;"",AF407&lt;&gt;""),"F",IF(AND(U407&gt;4.9,V407&gt;29%,AJ407&lt;7%,AF407&lt;&gt;"",V407&lt;&gt;""),"F",IF(AND(U407&gt;9.9,AJ407&gt;14.9%,SUM(AJ407-(1/U407))&lt;6%,AI407&lt;6%,AI407&gt;1%,AJ407&gt;14.9%),"F",IF(AND(U407&gt;9.9,MAX(W407:Z407)&gt;34.9%,AI407&gt;19%,AH407&gt;14.9%),"F",IF(AND(U407&gt;9.9,AG407&gt;99%,AI407&lt;0,AJ407&gt;15%,MAX(W407:Z407)&gt;4.9%,AF407&lt;&gt;""),"F",IF(AND(U407&gt;2.9,U407&lt;10,W407&gt;44.9%,AI407&gt;39.9%),"F",IF(AND(U407&lt;19.9,U407&gt;3.9,Z407&gt;34.9%,AC407&gt;22.9%,AC407&lt;&gt;""),"F",IF(AND(AC407&gt;11.9%,U407&gt;3,AJ407&gt;14.9%,AC407&lt;&gt;""),"F",IF(AND(AJ407&lt;9%,AI407&gt;34.9%,U407&gt;3,AC407&lt;&gt;""),"F",IF(AND(AC407&gt;44%,U407&gt;3,AC407&lt;&gt;""),"F",IF(AND(U407&gt;9.9,AC407&gt;0,AI407&gt;14%,MAX(W407:Z407)&gt;34%,MAX(AF407:AH407)&gt;54%),"F",""))))))))))))))</f>
        <v/>
      </c>
      <c r="T407" s="76">
        <v>1</v>
      </c>
      <c r="U407" s="65">
        <v>1.5001329998970008</v>
      </c>
      <c r="V407" s="66">
        <v>0.49999999999999989</v>
      </c>
      <c r="W407" s="67">
        <v>0.23986936465415179</v>
      </c>
      <c r="X407" s="67">
        <v>0.23175091346641397</v>
      </c>
      <c r="Y407" s="67">
        <v>0.22841422444449475</v>
      </c>
      <c r="Z407" s="68">
        <v>0.22841167398884921</v>
      </c>
      <c r="AA407" s="104">
        <v>0.23986936465415179</v>
      </c>
      <c r="AB407" s="69" t="s">
        <v>62</v>
      </c>
      <c r="AC407" s="70" t="s">
        <v>62</v>
      </c>
      <c r="AD407" s="27"/>
      <c r="AE407" s="71">
        <v>1</v>
      </c>
      <c r="AF407" s="72">
        <v>0.63374927464319153</v>
      </c>
      <c r="AG407" s="72">
        <v>0.26794415068488553</v>
      </c>
      <c r="AH407" s="7" t="s">
        <v>62</v>
      </c>
      <c r="AI407" s="74">
        <v>0.20798936551607328</v>
      </c>
      <c r="AJ407" s="7">
        <v>3.8134249578877122E-2</v>
      </c>
      <c r="BC407" t="str">
        <f>+IF(ABS(BL407)+ABS(BM407)+ABS(BN407)+ABS(BO407)&gt;219%,"F","")</f>
        <v>F</v>
      </c>
      <c r="BI407" s="76">
        <v>8</v>
      </c>
      <c r="BJ407" s="65">
        <v>1.4003099999999999</v>
      </c>
      <c r="BK407" s="66">
        <v>0.51999999999999991</v>
      </c>
      <c r="BL407" s="67">
        <v>0.69997976851246657</v>
      </c>
      <c r="BM407" s="67">
        <v>0.6909280488176639</v>
      </c>
      <c r="BN407" s="67">
        <v>0.69750191452617072</v>
      </c>
      <c r="BO407" s="68">
        <v>0.72400205988541366</v>
      </c>
      <c r="BP407" s="104">
        <v>0.72400205988541366</v>
      </c>
      <c r="BQ407" s="69" t="s">
        <v>546</v>
      </c>
      <c r="BR407" s="70">
        <v>3.3074011067749765E-2</v>
      </c>
      <c r="BS407" s="27"/>
      <c r="BT407" s="71" t="s">
        <v>62</v>
      </c>
      <c r="BU407" s="72">
        <v>0.97072954717893822</v>
      </c>
      <c r="BV407" s="72">
        <v>0.30621207913958148</v>
      </c>
      <c r="BW407" s="7" t="s">
        <v>62</v>
      </c>
      <c r="BX407" s="74">
        <v>0.70505138847890225</v>
      </c>
      <c r="BY407" s="7">
        <v>5.071935139777204E-2</v>
      </c>
    </row>
    <row r="408" spans="14:77" x14ac:dyDescent="0.4">
      <c r="N408" t="str">
        <f>+IF(ABS(W408)+ABS(X408)+ABS(Y408)+ABS(Z408)&gt;219%,"F","")</f>
        <v/>
      </c>
      <c r="O408" s="62" t="str">
        <f>+IF(W408="","",IF(AND(MAX(W408:Z408)&gt;49%,AF408&gt;84%,AG408&gt;84%,AI408&gt;19%,AJ408&gt;12%,AF408&lt;&gt;""),"F",IF(AND(U408&gt;9.9,MAX(W408:Z408)&gt;34.9%,AG408&gt;99%,AJ408&gt;16.9%,AF408&lt;&gt;""),"F",IF(AND(V408&gt;34%,AC408&gt;39%,V408&lt;&gt;"",AC408&lt;&gt;"",AF408&lt;&gt;""),"F",IF(AND(U408&gt;4.9,V408&gt;29%,AJ408&lt;7%,AF408&lt;&gt;"",V408&lt;&gt;""),"F",IF(AND(U408&gt;9.9,AJ408&gt;14.9%,SUM(AJ408-(1/U408))&lt;6%,AI408&lt;6%,AI408&gt;1%,AJ408&gt;14.9%),"F",IF(AND(U408&gt;9.9,MAX(W408:Z408)&gt;34.9%,AI408&gt;19%,AH408&gt;14.9%),"F",IF(AND(U408&gt;9.9,AG408&gt;99%,AI408&lt;0,AJ408&gt;15%,MAX(W408:Z408)&gt;4.9%,AF408&lt;&gt;""),"F",IF(AND(U408&gt;2.9,U408&lt;10,W408&gt;44.9%,AI408&gt;39.9%),"F",IF(AND(U408&lt;19.9,U408&gt;3.9,Z408&gt;34.9%,AC408&gt;22.9%,AC408&lt;&gt;""),"F",IF(AND(AC408&gt;11.9%,U408&gt;3,AJ408&gt;14.9%,AC408&lt;&gt;""),"F",IF(AND(AJ408&lt;9%,AI408&gt;34.9%,U408&gt;3,AC408&lt;&gt;""),"F",IF(AND(AC408&gt;44%,U408&gt;3,AC408&lt;&gt;""),"F",IF(AND(U408&gt;9.9,AC408&gt;0,AI408&gt;14%,MAX(W408:Z408)&gt;34%,MAX(AF408:AH408)&gt;54%),"F",""))))))))))))))</f>
        <v/>
      </c>
      <c r="T408" s="76">
        <v>3</v>
      </c>
      <c r="U408" s="65">
        <v>4.4000329991450258</v>
      </c>
      <c r="V408" s="77" t="s">
        <v>62</v>
      </c>
      <c r="W408" s="78">
        <v>0.4207255997264216</v>
      </c>
      <c r="X408" s="78">
        <v>0.42397732969405494</v>
      </c>
      <c r="Y408" s="78">
        <v>0.43239691202277225</v>
      </c>
      <c r="Z408" s="79">
        <v>0.43249836996505586</v>
      </c>
      <c r="AA408" s="27"/>
      <c r="AB408" s="27"/>
      <c r="AC408" s="80">
        <v>1.1772770238634267E-2</v>
      </c>
      <c r="AD408" s="81" t="s">
        <v>560</v>
      </c>
      <c r="AE408" s="82" t="s">
        <v>62</v>
      </c>
      <c r="AF408" s="72">
        <v>0.57916863834448817</v>
      </c>
      <c r="AG408" s="72">
        <v>0.68119008841791617</v>
      </c>
      <c r="AH408" s="7">
        <v>0.10652333288586932</v>
      </c>
      <c r="AI408" s="84">
        <v>0.39382865150823854</v>
      </c>
      <c r="AJ408" s="7">
        <v>9.6948087039735134E-2</v>
      </c>
      <c r="BC408" t="str">
        <f>+IF(ABS(BL408)+ABS(BM408)+ABS(BN408)+ABS(BO408)&gt;219%,"F","")</f>
        <v/>
      </c>
      <c r="BI408" s="76">
        <v>11</v>
      </c>
      <c r="BJ408" s="65">
        <v>6.80063</v>
      </c>
      <c r="BK408" s="77" t="s">
        <v>62</v>
      </c>
      <c r="BL408" s="78">
        <v>-6.9065707090095385E-3</v>
      </c>
      <c r="BM408" s="78">
        <v>2.7339585321163829E-3</v>
      </c>
      <c r="BN408" s="78">
        <v>6.5141644045585657E-3</v>
      </c>
      <c r="BO408" s="79">
        <v>-1.7492267314792303E-4</v>
      </c>
      <c r="BP408" s="27"/>
      <c r="BQ408" s="27"/>
      <c r="BR408" s="80" t="s">
        <v>62</v>
      </c>
      <c r="BS408" s="81" t="s">
        <v>62</v>
      </c>
      <c r="BT408" s="82" t="s">
        <v>62</v>
      </c>
      <c r="BU408" s="72">
        <v>6.0463113470232491E-2</v>
      </c>
      <c r="BV408" s="72">
        <v>0.37253462753556038</v>
      </c>
      <c r="BW408" s="7">
        <v>7.2518747125510749E-2</v>
      </c>
      <c r="BX408" s="84">
        <v>-1.7034409211336143E-4</v>
      </c>
      <c r="BY408" s="7">
        <v>6.1704668002993381E-2</v>
      </c>
    </row>
    <row r="409" spans="14:77" x14ac:dyDescent="0.4">
      <c r="N409" t="str">
        <f>+IF(ABS(W409)+ABS(X409)+ABS(Y409)+ABS(Z409)&gt;219%,"F","")</f>
        <v/>
      </c>
      <c r="O409" s="62" t="str">
        <f t="shared" ref="O409:O419" si="118">+IF(W409="","",IF(AND(MAX(W409:Z409)&gt;49%,AF409&gt;84%,AG409&gt;84%,AI409&gt;19%,AJ409&gt;12%,AF409&lt;&gt;""),"F",IF(AND(U409&gt;9.9,MAX(W409:Z409)&gt;34.9%,AG409&gt;99%,AJ409&gt;16.9%,AF409&lt;&gt;""),"F",IF(AND(V409&gt;34%,AC409&gt;39%,V409&lt;&gt;"",AC409&lt;&gt;"",AF409&lt;&gt;""),"F",IF(AND(U409&gt;4.9,V409&gt;29%,AJ409&lt;7%,AF409&lt;&gt;"",V409&lt;&gt;""),"F",IF(AND(U409&gt;9.9,AJ409&gt;14.9%,SUM(AJ409-(1/U409))&lt;6%,AI409&lt;6%,AI409&gt;1%,AJ409&gt;14.9%),"F",IF(AND(U409&gt;9.9,MAX(W409:Z409)&gt;34.9%,AI409&gt;19%,AH409&gt;14.9%),"F",IF(AND(U409&gt;9.9,AG409&gt;99%,AI409&lt;0,AJ409&gt;15%,MAX(W409:Z409)&gt;4.9%,AF409&lt;&gt;""),"F",IF(AND(U409&gt;2.9,U409&lt;10,W409&gt;44.9%,AI409&gt;39.9%),"F",IF(AND(U409&lt;19.9,U409&gt;3.9,Z409&gt;34.9%,AC409&gt;22.9%,AC409&lt;&gt;""),"F",IF(AND(AC409&gt;11.9%,U409&gt;3,AJ409&gt;14.9%,AC409&lt;&gt;""),"F",IF(AND(AJ409&lt;9%,AI409&gt;34.9%,U409&gt;3,AC409&lt;&gt;""),"F",IF(AND(AC409&gt;44%,U409&gt;3,AC409&lt;&gt;""),"F",IF(AND(U409&gt;9.9,AC409&gt;0,AI409&gt;14%,MAX(W409:Z409)&gt;34%,MAX(AF409:AH409)&gt;54%),"F",""))))))))))))))</f>
        <v/>
      </c>
      <c r="T409" s="76">
        <v>6</v>
      </c>
      <c r="U409" s="65">
        <v>8.3001719985120879</v>
      </c>
      <c r="V409" s="77" t="s">
        <v>62</v>
      </c>
      <c r="W409" s="78">
        <v>9.4983199118340272E-2</v>
      </c>
      <c r="X409" s="78">
        <v>0.1103466543227818</v>
      </c>
      <c r="Y409" s="78">
        <v>0.10078152213436556</v>
      </c>
      <c r="Z409" s="79">
        <v>0.10050505288288228</v>
      </c>
      <c r="AA409" s="27"/>
      <c r="AB409" s="27"/>
      <c r="AC409" s="80" t="s">
        <v>62</v>
      </c>
      <c r="AD409" s="85" t="s">
        <v>62</v>
      </c>
      <c r="AE409" s="82" t="s">
        <v>62</v>
      </c>
      <c r="AF409" s="72">
        <v>0.40068618553304935</v>
      </c>
      <c r="AG409" s="72">
        <v>0.65755314385775221</v>
      </c>
      <c r="AH409" s="7">
        <v>5.2306193919626501E-2</v>
      </c>
      <c r="AI409" s="84">
        <v>9.1518886995638343E-2</v>
      </c>
      <c r="AJ409" s="7">
        <v>9.3584038446640691E-2</v>
      </c>
      <c r="BC409" t="str">
        <f>+IF(ABS(BL409)+ABS(BM409)+ABS(BN409)+ABS(BO409)&gt;219%,"F","")</f>
        <v/>
      </c>
      <c r="BI409" s="76">
        <v>3</v>
      </c>
      <c r="BJ409" s="65">
        <v>10.00003699902503</v>
      </c>
      <c r="BK409" s="77" t="s">
        <v>62</v>
      </c>
      <c r="BL409" s="78">
        <v>-1.0620755236710995E-2</v>
      </c>
      <c r="BM409" s="78">
        <v>-4.0020142648215587E-3</v>
      </c>
      <c r="BN409" s="78">
        <v>1.959857514095396E-2</v>
      </c>
      <c r="BO409" s="79">
        <v>2.5811322983511728E-2</v>
      </c>
      <c r="BP409" s="27"/>
      <c r="BQ409" s="27"/>
      <c r="BR409" s="80" t="s">
        <v>62</v>
      </c>
      <c r="BS409" s="85" t="s">
        <v>62</v>
      </c>
      <c r="BT409" s="82" t="s">
        <v>62</v>
      </c>
      <c r="BU409" s="72">
        <v>0.1372822745521862</v>
      </c>
      <c r="BV409" s="72">
        <v>0.56964883084254736</v>
      </c>
      <c r="BW409" s="7">
        <v>6.8369745127240034E-2</v>
      </c>
      <c r="BX409" s="84">
        <v>2.5135714546009102E-2</v>
      </c>
      <c r="BY409" s="7">
        <v>9.4353623495248021E-2</v>
      </c>
    </row>
    <row r="410" spans="14:77" x14ac:dyDescent="0.4">
      <c r="N410">
        <f>+IFERROR(RANK(MIN(W410:Z410),W407:Z419,0)-RANK(MAX(W410:Z410),W407:Z419,0),"")</f>
        <v>25</v>
      </c>
      <c r="O410" s="62" t="str">
        <f t="shared" si="118"/>
        <v/>
      </c>
      <c r="T410" s="76">
        <v>7</v>
      </c>
      <c r="U410" s="65">
        <v>11.10061</v>
      </c>
      <c r="V410" s="77" t="s">
        <v>62</v>
      </c>
      <c r="W410" s="78">
        <v>0.13123021035345411</v>
      </c>
      <c r="X410" s="78">
        <v>0.12645965672384551</v>
      </c>
      <c r="Y410" s="78">
        <v>2.0246400731346561E-2</v>
      </c>
      <c r="Z410" s="79">
        <v>2.044266098825305E-2</v>
      </c>
      <c r="AA410" s="27"/>
      <c r="AB410" s="27"/>
      <c r="AC410" s="80" t="s">
        <v>62</v>
      </c>
      <c r="AD410" s="85" t="s">
        <v>62</v>
      </c>
      <c r="AE410" s="82" t="s">
        <v>62</v>
      </c>
      <c r="AF410" s="72">
        <v>8.2481148948441732E-2</v>
      </c>
      <c r="AG410" s="72">
        <v>0.50754256208581916</v>
      </c>
      <c r="AH410" s="7">
        <v>5.3407921319861724E-2</v>
      </c>
      <c r="AI410" s="84">
        <v>1.8614880816531759E-2</v>
      </c>
      <c r="AJ410" s="7">
        <v>7.2234287201310962E-2</v>
      </c>
      <c r="BC410">
        <f>+IFERROR(RANK(MIN(BL410:BO410),BL407:BO419,0)-RANK(MAX(BL410:BO410),BL407:BO419,0),"")</f>
        <v>20</v>
      </c>
      <c r="BI410" s="76">
        <v>1</v>
      </c>
      <c r="BJ410" s="65">
        <v>13.200380999817002</v>
      </c>
      <c r="BK410" s="77" t="s">
        <v>62</v>
      </c>
      <c r="BL410" s="78">
        <v>3.6541323983018188E-2</v>
      </c>
      <c r="BM410" s="78">
        <v>3.0271137437999286E-2</v>
      </c>
      <c r="BN410" s="78">
        <v>0.12996148901074867</v>
      </c>
      <c r="BO410" s="79">
        <v>1.65118872312775E-2</v>
      </c>
      <c r="BP410" s="27"/>
      <c r="BQ410" s="27"/>
      <c r="BR410" s="80" t="s">
        <v>62</v>
      </c>
      <c r="BS410" s="85" t="s">
        <v>62</v>
      </c>
      <c r="BT410" s="82" t="s">
        <v>62</v>
      </c>
      <c r="BU410" s="72">
        <v>-0.30780128015070707</v>
      </c>
      <c r="BV410" s="72">
        <v>0.65197960347525996</v>
      </c>
      <c r="BW410" s="7">
        <v>8.1659397498864639E-2</v>
      </c>
      <c r="BX410" s="84">
        <v>1.6079690464778196E-2</v>
      </c>
      <c r="BY410" s="7">
        <v>0.10799045780871472</v>
      </c>
    </row>
    <row r="411" spans="14:77" x14ac:dyDescent="0.4">
      <c r="N411">
        <f>+IFERROR(RANK(MIN(W411:Z411),W407:Z419,0)-RANK(MAX(W411:Z411),W407:Z419,0),"")</f>
        <v>24</v>
      </c>
      <c r="O411" s="62" t="str">
        <f t="shared" si="118"/>
        <v/>
      </c>
      <c r="T411" s="76">
        <v>2</v>
      </c>
      <c r="U411" s="65">
        <v>15.400612999412012</v>
      </c>
      <c r="V411" s="77" t="s">
        <v>62</v>
      </c>
      <c r="W411" s="78">
        <v>-1.3681698895361392E-2</v>
      </c>
      <c r="X411" s="78">
        <v>-1.2383922004784031E-2</v>
      </c>
      <c r="Y411" s="78">
        <v>0.10579073486149651</v>
      </c>
      <c r="Z411" s="79">
        <v>0.10539912729719626</v>
      </c>
      <c r="AA411" s="27"/>
      <c r="AB411" s="27"/>
      <c r="AC411" s="80" t="s">
        <v>62</v>
      </c>
      <c r="AD411" s="85" t="s">
        <v>62</v>
      </c>
      <c r="AE411" s="82" t="s">
        <v>62</v>
      </c>
      <c r="AF411" s="72">
        <v>0.57242696184396613</v>
      </c>
      <c r="AG411" s="72">
        <v>0.66064111427852923</v>
      </c>
      <c r="AH411" s="7">
        <v>4.6556381296769818E-2</v>
      </c>
      <c r="AI411" s="84">
        <v>9.5975381773008198E-2</v>
      </c>
      <c r="AJ411" s="7">
        <v>9.4023523445350699E-2</v>
      </c>
      <c r="BC411">
        <f>+IFERROR(RANK(MIN(BL411:BO411),BL407:BO419,0)-RANK(MAX(BL411:BO411),BL407:BO419,0),"")</f>
        <v>42</v>
      </c>
      <c r="BI411" s="76">
        <v>5</v>
      </c>
      <c r="BJ411" s="65">
        <v>13.400185998515074</v>
      </c>
      <c r="BK411" s="77" t="s">
        <v>62</v>
      </c>
      <c r="BL411" s="78">
        <v>0.18829056238532768</v>
      </c>
      <c r="BM411" s="78">
        <v>0.19734530911093659</v>
      </c>
      <c r="BN411" s="78">
        <v>-2.2339695859764044E-2</v>
      </c>
      <c r="BO411" s="79">
        <v>9.9159410550454505E-2</v>
      </c>
      <c r="BP411" s="27"/>
      <c r="BQ411" s="27"/>
      <c r="BR411" s="80" t="s">
        <v>62</v>
      </c>
      <c r="BS411" s="85" t="s">
        <v>62</v>
      </c>
      <c r="BT411" s="82" t="s">
        <v>62</v>
      </c>
      <c r="BU411" s="72">
        <v>0.47567361572696759</v>
      </c>
      <c r="BV411" s="72">
        <v>0.91363734221529191</v>
      </c>
      <c r="BW411" s="7">
        <v>6.5687495817438601E-2</v>
      </c>
      <c r="BX411" s="84">
        <v>9.6563924280011537E-2</v>
      </c>
      <c r="BY411" s="7">
        <v>0.15133006359563309</v>
      </c>
    </row>
    <row r="412" spans="14:77" x14ac:dyDescent="0.4">
      <c r="N412">
        <f>+IFERROR(RANK(MIN(W412:Z412),W407:Z419,0)-RANK(MAX(W412:Z412),W407:Z419,0),"")</f>
        <v>3</v>
      </c>
      <c r="O412" s="62" t="str">
        <f t="shared" si="118"/>
        <v/>
      </c>
      <c r="T412" s="76">
        <v>5</v>
      </c>
      <c r="U412" s="65">
        <v>25.200342997165137</v>
      </c>
      <c r="V412" s="77" t="s">
        <v>62</v>
      </c>
      <c r="W412" s="78">
        <v>4.4471510754165298E-2</v>
      </c>
      <c r="X412" s="78">
        <v>4.0925668709970664E-2</v>
      </c>
      <c r="Y412" s="78">
        <v>3.8359575092977001E-2</v>
      </c>
      <c r="Z412" s="79">
        <v>3.8961987460422579E-2</v>
      </c>
      <c r="AA412" s="27"/>
      <c r="AB412" s="27"/>
      <c r="AC412" s="80" t="s">
        <v>62</v>
      </c>
      <c r="AD412" s="85" t="s">
        <v>62</v>
      </c>
      <c r="AE412" s="82" t="s">
        <v>62</v>
      </c>
      <c r="AF412" s="72">
        <v>-1.077312394943639E-2</v>
      </c>
      <c r="AG412" s="72">
        <v>0.38493616973651917</v>
      </c>
      <c r="AH412" s="7">
        <v>2.9942354039483782E-2</v>
      </c>
      <c r="AI412" s="84">
        <v>3.5478392630378899E-2</v>
      </c>
      <c r="AJ412" s="7">
        <v>5.4784744996851577E-2</v>
      </c>
      <c r="BC412">
        <f>+IFERROR(RANK(MIN(BL412:BO412),BL407:BO419,0)-RANK(MAX(BL412:BO412),BL407:BO419,0),"")</f>
        <v>16</v>
      </c>
      <c r="BI412" s="76">
        <v>10</v>
      </c>
      <c r="BJ412" s="65">
        <v>19.100712999678006</v>
      </c>
      <c r="BK412" s="77" t="s">
        <v>62</v>
      </c>
      <c r="BL412" s="78">
        <v>1.7275109727672315E-2</v>
      </c>
      <c r="BM412" s="78">
        <v>1.8746666301116505E-2</v>
      </c>
      <c r="BN412" s="78">
        <v>8.7436836224204575E-2</v>
      </c>
      <c r="BO412" s="79">
        <v>8.9986528480103384E-2</v>
      </c>
      <c r="BP412" s="27"/>
      <c r="BQ412" s="27"/>
      <c r="BR412" s="80" t="s">
        <v>62</v>
      </c>
      <c r="BS412" s="85" t="s">
        <v>62</v>
      </c>
      <c r="BT412" s="82" t="s">
        <v>62</v>
      </c>
      <c r="BU412" s="72">
        <v>0.76463833651296387</v>
      </c>
      <c r="BV412" s="72">
        <v>0.80309649065019328</v>
      </c>
      <c r="BW412" s="7">
        <v>3.7960014932180479E-2</v>
      </c>
      <c r="BX412" s="84">
        <v>8.7631141352463152E-2</v>
      </c>
      <c r="BY412" s="7">
        <v>0.13302066081148117</v>
      </c>
    </row>
    <row r="413" spans="14:77" x14ac:dyDescent="0.4">
      <c r="N413">
        <f>+IFERROR(RANK(MIN(W413:Z413),W407:Z419,0)-RANK(MAX(W413:Z413),W407:Z419,0),"")</f>
        <v>7</v>
      </c>
      <c r="O413" s="62" t="str">
        <f t="shared" si="118"/>
        <v/>
      </c>
      <c r="T413" s="76">
        <v>4</v>
      </c>
      <c r="U413" s="65">
        <v>43.800740998576053</v>
      </c>
      <c r="V413" s="77" t="s">
        <v>62</v>
      </c>
      <c r="W413" s="78">
        <v>3.2795398526280016E-2</v>
      </c>
      <c r="X413" s="78">
        <v>3.2133000071997465E-2</v>
      </c>
      <c r="Y413" s="78">
        <v>2.6324458416838368E-2</v>
      </c>
      <c r="Z413" s="79">
        <v>2.5953185118806704E-2</v>
      </c>
      <c r="AA413" s="27"/>
      <c r="AB413" s="27"/>
      <c r="AC413" s="80" t="s">
        <v>62</v>
      </c>
      <c r="AD413" s="85" t="s">
        <v>62</v>
      </c>
      <c r="AE413" s="82" t="s">
        <v>62</v>
      </c>
      <c r="AF413" s="72">
        <v>7.2568733960416493E-2</v>
      </c>
      <c r="AG413" s="72">
        <v>0.72095028472208489</v>
      </c>
      <c r="AH413" s="7">
        <v>1.9307965126164825E-2</v>
      </c>
      <c r="AI413" s="84">
        <v>2.3632708485142158E-2</v>
      </c>
      <c r="AJ413" s="7">
        <v>0.10260682318042987</v>
      </c>
      <c r="BC413">
        <f>+IFERROR(RANK(MIN(BL413:BO413),BL407:BO419,0)-RANK(MAX(BL413:BO413),BL407:BO419,0),"")</f>
        <v>11</v>
      </c>
      <c r="BI413" s="76">
        <v>6</v>
      </c>
      <c r="BJ413" s="65">
        <v>29.800826991012539</v>
      </c>
      <c r="BK413" s="77" t="s">
        <v>62</v>
      </c>
      <c r="BL413" s="78">
        <v>-7.5956670965986711E-2</v>
      </c>
      <c r="BM413" s="78">
        <v>-9.0901390667203347E-2</v>
      </c>
      <c r="BN413" s="78">
        <v>-4.7145735835563314E-3</v>
      </c>
      <c r="BO413" s="79">
        <v>-6.1564532179427353E-2</v>
      </c>
      <c r="BP413" s="27"/>
      <c r="BQ413" s="27"/>
      <c r="BR413" s="80" t="s">
        <v>62</v>
      </c>
      <c r="BS413" s="85" t="s">
        <v>62</v>
      </c>
      <c r="BT413" s="82" t="s">
        <v>62</v>
      </c>
      <c r="BU413" s="72">
        <v>-0.78394650770859564</v>
      </c>
      <c r="BV413" s="72">
        <v>0.3371002301584447</v>
      </c>
      <c r="BW413" s="7">
        <v>2.5795881824584151E-2</v>
      </c>
      <c r="BX413" s="84">
        <v>-5.9953087565840793E-2</v>
      </c>
      <c r="BY413" s="7">
        <v>5.5835501583470802E-2</v>
      </c>
    </row>
    <row r="414" spans="14:77" x14ac:dyDescent="0.4">
      <c r="N414">
        <f>+IFERROR(RANK(MIN(W414:Z414),W407:Z419,0)-RANK(MAX(W414:Z414),W407:Z419,0),"")</f>
        <v>3</v>
      </c>
      <c r="O414" s="62" t="str">
        <f t="shared" si="118"/>
        <v/>
      </c>
      <c r="T414" s="76">
        <v>10</v>
      </c>
      <c r="U414" s="65">
        <v>46.601301999388006</v>
      </c>
      <c r="V414" s="77" t="s">
        <v>62</v>
      </c>
      <c r="W414" s="78">
        <v>-4.41269678650252E-2</v>
      </c>
      <c r="X414" s="78">
        <v>-4.1750468789473957E-2</v>
      </c>
      <c r="Y414" s="78">
        <v>-4.3702262448856742E-2</v>
      </c>
      <c r="Z414" s="79">
        <v>-4.3223332763657772E-2</v>
      </c>
      <c r="AA414" s="14"/>
      <c r="AB414" s="14"/>
      <c r="AC414" s="80" t="s">
        <v>62</v>
      </c>
      <c r="AD414" s="85" t="s">
        <v>62</v>
      </c>
      <c r="AE414" s="82" t="s">
        <v>62</v>
      </c>
      <c r="AF414" s="72">
        <v>0.20385731962694184</v>
      </c>
      <c r="AG414" s="72">
        <v>0.70754537799265371</v>
      </c>
      <c r="AH414" s="7">
        <v>5.5923879675827005E-3</v>
      </c>
      <c r="AI414" s="84">
        <v>-3.9358730663837098E-2</v>
      </c>
      <c r="AJ414" s="7">
        <v>0.10069901493943985</v>
      </c>
      <c r="BC414">
        <f>+IFERROR(RANK(MIN(BL414:BO414),BL407:BO419,0)-RANK(MAX(BL414:BO414),BL407:BO419,0),"")</f>
        <v>9</v>
      </c>
      <c r="BI414" s="76">
        <v>7</v>
      </c>
      <c r="BJ414" s="65">
        <v>30.001329999999999</v>
      </c>
      <c r="BK414" s="77" t="s">
        <v>62</v>
      </c>
      <c r="BL414" s="78">
        <v>6.2272813415173309E-2</v>
      </c>
      <c r="BM414" s="78">
        <v>6.5903702386982885E-2</v>
      </c>
      <c r="BN414" s="78">
        <v>0.11927022849143559</v>
      </c>
      <c r="BO414" s="79">
        <v>5.4896139805747153E-2</v>
      </c>
      <c r="BP414" s="14"/>
      <c r="BQ414" s="14"/>
      <c r="BR414" s="80" t="s">
        <v>62</v>
      </c>
      <c r="BS414" s="85" t="s">
        <v>62</v>
      </c>
      <c r="BT414" s="82" t="s">
        <v>62</v>
      </c>
      <c r="BU414" s="72">
        <v>0.67891706847277233</v>
      </c>
      <c r="BV414" s="72">
        <v>0.97110508216761637</v>
      </c>
      <c r="BW414" s="7">
        <v>5.1175251464404756E-2</v>
      </c>
      <c r="BX414" s="84">
        <v>5.3459239602577466E-2</v>
      </c>
      <c r="BY414" s="7">
        <v>0.16084871650072996</v>
      </c>
    </row>
    <row r="415" spans="14:77" x14ac:dyDescent="0.4">
      <c r="N415">
        <f>+IFERROR(RANK(MIN(W415:Z415),W407:Z419,0)-RANK(MAX(W415:Z415),W407:Z419,0),"")</f>
        <v>3</v>
      </c>
      <c r="O415" s="62" t="str">
        <f t="shared" si="118"/>
        <v/>
      </c>
      <c r="T415" s="76">
        <v>9</v>
      </c>
      <c r="U415" s="65">
        <v>57.001350000000002</v>
      </c>
      <c r="V415" s="77" t="s">
        <v>62</v>
      </c>
      <c r="W415" s="78">
        <v>2.8876112003700945E-2</v>
      </c>
      <c r="X415" s="78">
        <v>2.6756187308968355E-2</v>
      </c>
      <c r="Y415" s="78">
        <v>2.7919034546502852E-2</v>
      </c>
      <c r="Z415" s="79">
        <v>2.7728956266718188E-2</v>
      </c>
      <c r="AA415" s="27"/>
      <c r="AB415" s="27"/>
      <c r="AC415" s="80" t="s">
        <v>62</v>
      </c>
      <c r="AD415" s="85" t="s">
        <v>62</v>
      </c>
      <c r="AE415" s="82" t="s">
        <v>62</v>
      </c>
      <c r="AF415" s="72">
        <v>-0.52024120801811491</v>
      </c>
      <c r="AG415" s="72">
        <v>0.67293026552385193</v>
      </c>
      <c r="AH415" s="7">
        <v>2.6046083918052951E-2</v>
      </c>
      <c r="AI415" s="84">
        <v>2.5249707773776983E-2</v>
      </c>
      <c r="AJ415" s="7">
        <v>9.5772535541729112E-2</v>
      </c>
      <c r="BC415">
        <f>+IFERROR(RANK(MIN(BL415:BO415),BL407:BO419,0)-RANK(MAX(BL415:BO415),BL407:BO419,0),"")</f>
        <v>35</v>
      </c>
      <c r="BI415" s="76">
        <v>4</v>
      </c>
      <c r="BJ415" s="65">
        <v>31.000936998336066</v>
      </c>
      <c r="BK415" s="77" t="s">
        <v>62</v>
      </c>
      <c r="BL415" s="78">
        <v>5.9645938941731307E-2</v>
      </c>
      <c r="BM415" s="78">
        <v>6.0714600803154183E-2</v>
      </c>
      <c r="BN415" s="78">
        <v>-6.277269067477427E-2</v>
      </c>
      <c r="BO415" s="79">
        <v>5.7115304625951546E-2</v>
      </c>
      <c r="BP415" s="27"/>
      <c r="BQ415" s="27"/>
      <c r="BR415" s="80" t="s">
        <v>62</v>
      </c>
      <c r="BS415" s="85" t="s">
        <v>62</v>
      </c>
      <c r="BT415" s="82" t="s">
        <v>62</v>
      </c>
      <c r="BU415" s="72">
        <v>0.50774297789010758</v>
      </c>
      <c r="BV415" s="72">
        <v>0.4439791766714658</v>
      </c>
      <c r="BW415" s="7">
        <v>2.7865828966482396E-2</v>
      </c>
      <c r="BX415" s="84">
        <v>5.5620318036520414E-2</v>
      </c>
      <c r="BY415" s="7">
        <v>7.3538365756724428E-2</v>
      </c>
    </row>
    <row r="416" spans="14:77" x14ac:dyDescent="0.4">
      <c r="N416">
        <f>+IFERROR(RANK(MIN(W416:Z416),W407:Z419,0)-RANK(MAX(W416:Z416),W407:Z419,0),"")</f>
        <v>3</v>
      </c>
      <c r="O416" s="62" t="str">
        <f t="shared" si="118"/>
        <v/>
      </c>
      <c r="T416" s="76">
        <v>8</v>
      </c>
      <c r="U416" s="65">
        <v>58.90137</v>
      </c>
      <c r="V416" s="77" t="s">
        <v>62</v>
      </c>
      <c r="W416" s="78">
        <v>6.4857271623872545E-2</v>
      </c>
      <c r="X416" s="78">
        <v>6.1784980496225057E-2</v>
      </c>
      <c r="Y416" s="78">
        <v>6.3469400198062756E-2</v>
      </c>
      <c r="Z416" s="79">
        <v>6.3322318795473509E-2</v>
      </c>
      <c r="AA416" s="89"/>
      <c r="AB416" s="89"/>
      <c r="AC416" s="80" t="s">
        <v>62</v>
      </c>
      <c r="AD416" s="85" t="s">
        <v>62</v>
      </c>
      <c r="AE416" s="82" t="s">
        <v>62</v>
      </c>
      <c r="AF416" s="72" t="s">
        <v>62</v>
      </c>
      <c r="AG416" s="72">
        <v>1.1263474092948582</v>
      </c>
      <c r="AH416" s="7">
        <v>5.9810457493618373E-3</v>
      </c>
      <c r="AI416" s="84">
        <v>5.7660664532934586E-2</v>
      </c>
      <c r="AJ416" s="7">
        <v>0.16030360472054406</v>
      </c>
      <c r="BC416">
        <f>+IFERROR(RANK(MIN(BL416:BO416),BL407:BO419,0)-RANK(MAX(BL416:BO416),BL407:BO419,0),"")</f>
        <v>5</v>
      </c>
      <c r="BI416" s="76">
        <v>2</v>
      </c>
      <c r="BJ416" s="65">
        <v>64.202896997532051</v>
      </c>
      <c r="BK416" s="77" t="s">
        <v>62</v>
      </c>
      <c r="BL416" s="78">
        <v>-1.1541704117816505E-2</v>
      </c>
      <c r="BM416" s="78">
        <v>-8.8055281637724695E-3</v>
      </c>
      <c r="BN416" s="78">
        <v>-8.3564943657839837E-3</v>
      </c>
      <c r="BO416" s="79">
        <v>-5.743198709884296E-3</v>
      </c>
      <c r="BP416" s="89"/>
      <c r="BQ416" s="89"/>
      <c r="BR416" s="80" t="s">
        <v>62</v>
      </c>
      <c r="BS416" s="85" t="s">
        <v>62</v>
      </c>
      <c r="BT416" s="82" t="s">
        <v>62</v>
      </c>
      <c r="BU416" s="72">
        <v>-5.2765218871318666E-2</v>
      </c>
      <c r="BV416" s="72">
        <v>0.11923526883928921</v>
      </c>
      <c r="BW416" s="7">
        <v>1.6125137043051459E-2</v>
      </c>
      <c r="BX416" s="84">
        <v>-5.5928711381774653E-3</v>
      </c>
      <c r="BY416" s="7">
        <v>1.9749500138141397E-2</v>
      </c>
    </row>
    <row r="417" spans="14:77" x14ac:dyDescent="0.4">
      <c r="N417" t="str">
        <f>+IFERROR(RANK(MIN(W417:Z417),W407:Z419,0)-RANK(MAX(W417:Z417),W407:Z419,0),"")</f>
        <v/>
      </c>
      <c r="O417" s="62" t="str">
        <f t="shared" si="118"/>
        <v/>
      </c>
      <c r="T417" s="76" t="s">
        <v>62</v>
      </c>
      <c r="U417" s="65" t="s">
        <v>62</v>
      </c>
      <c r="V417" s="77" t="s">
        <v>62</v>
      </c>
      <c r="W417" s="78" t="s">
        <v>62</v>
      </c>
      <c r="X417" s="78" t="s">
        <v>62</v>
      </c>
      <c r="Y417" s="78" t="s">
        <v>62</v>
      </c>
      <c r="Z417" s="79" t="s">
        <v>62</v>
      </c>
      <c r="AA417" s="89"/>
      <c r="AB417" s="89"/>
      <c r="AC417" s="80" t="s">
        <v>62</v>
      </c>
      <c r="AD417" s="85" t="s">
        <v>62</v>
      </c>
      <c r="AE417" s="82" t="s">
        <v>62</v>
      </c>
      <c r="AF417" s="72" t="s">
        <v>62</v>
      </c>
      <c r="AG417" s="72" t="s">
        <v>62</v>
      </c>
      <c r="AH417" s="7" t="s">
        <v>62</v>
      </c>
      <c r="AI417" s="84" t="s">
        <v>62</v>
      </c>
      <c r="AJ417" s="7" t="s">
        <v>62</v>
      </c>
      <c r="BC417">
        <f>+IFERROR(RANK(MIN(BL417:BO417),BL407:BO419,0)-RANK(MAX(BL417:BO417),BL407:BO419,0),"")</f>
        <v>2</v>
      </c>
      <c r="BI417" s="76">
        <v>9</v>
      </c>
      <c r="BJ417" s="65">
        <v>95.406240000000011</v>
      </c>
      <c r="BK417" s="77" t="s">
        <v>62</v>
      </c>
      <c r="BL417" s="78">
        <v>4.1020184064134164E-2</v>
      </c>
      <c r="BM417" s="78">
        <v>3.706550970582799E-2</v>
      </c>
      <c r="BN417" s="78">
        <v>3.7900246685806611E-2</v>
      </c>
      <c r="BO417" s="79" t="s">
        <v>62</v>
      </c>
      <c r="BP417" s="89"/>
      <c r="BQ417" s="89"/>
      <c r="BR417" s="80" t="s">
        <v>62</v>
      </c>
      <c r="BS417" s="85" t="s">
        <v>62</v>
      </c>
      <c r="BT417" s="82" t="s">
        <v>62</v>
      </c>
      <c r="BU417" s="72" t="s">
        <v>62</v>
      </c>
      <c r="BV417" s="72" t="s">
        <v>62</v>
      </c>
      <c r="BW417" s="7" t="s">
        <v>62</v>
      </c>
      <c r="BX417" s="84" t="s">
        <v>62</v>
      </c>
      <c r="BY417" s="7" t="s">
        <v>62</v>
      </c>
    </row>
    <row r="418" spans="14:77" x14ac:dyDescent="0.4">
      <c r="N418" t="str">
        <f>+IFERROR(RANK(MIN(W418:Z418),W407:Z419,0)-RANK(MAX(W418:Z418),W407:Z419,0),"")</f>
        <v/>
      </c>
      <c r="O418" s="62" t="str">
        <f t="shared" si="118"/>
        <v/>
      </c>
      <c r="T418" s="76" t="s">
        <v>62</v>
      </c>
      <c r="U418" s="65" t="s">
        <v>62</v>
      </c>
      <c r="V418" s="77" t="s">
        <v>62</v>
      </c>
      <c r="W418" s="78" t="s">
        <v>62</v>
      </c>
      <c r="X418" s="78" t="s">
        <v>62</v>
      </c>
      <c r="Y418" s="78" t="s">
        <v>62</v>
      </c>
      <c r="Z418" s="79" t="s">
        <v>62</v>
      </c>
      <c r="AA418" s="27"/>
      <c r="AB418" s="27"/>
      <c r="AC418" s="80" t="s">
        <v>62</v>
      </c>
      <c r="AD418" s="85" t="s">
        <v>62</v>
      </c>
      <c r="AE418" s="82" t="s">
        <v>62</v>
      </c>
      <c r="AF418" s="72" t="s">
        <v>62</v>
      </c>
      <c r="AG418" s="72" t="s">
        <v>62</v>
      </c>
      <c r="AH418" s="7" t="s">
        <v>62</v>
      </c>
      <c r="AI418" s="84" t="s">
        <v>62</v>
      </c>
      <c r="AJ418" s="7" t="s">
        <v>62</v>
      </c>
      <c r="BC418">
        <f>+IFERROR(RANK(MIN(BL418:BO418),BL407:BO419,0)-RANK(MAX(BL418:BO418),BL407:BO419,0),"")</f>
        <v>0</v>
      </c>
      <c r="BI418" s="76" t="s">
        <v>62</v>
      </c>
      <c r="BJ418" s="65" t="s">
        <v>62</v>
      </c>
      <c r="BK418" s="77" t="s">
        <v>62</v>
      </c>
      <c r="BL418" s="78">
        <v>0</v>
      </c>
      <c r="BM418" s="78">
        <v>0</v>
      </c>
      <c r="BN418" s="78">
        <v>0</v>
      </c>
      <c r="BO418" s="79">
        <v>0</v>
      </c>
      <c r="BP418" s="27"/>
      <c r="BQ418" s="27"/>
      <c r="BR418" s="80" t="s">
        <v>62</v>
      </c>
      <c r="BS418" s="85" t="s">
        <v>62</v>
      </c>
      <c r="BT418" s="82" t="s">
        <v>62</v>
      </c>
      <c r="BU418" s="72" t="s">
        <v>62</v>
      </c>
      <c r="BV418" s="72" t="s">
        <v>62</v>
      </c>
      <c r="BW418" s="7" t="s">
        <v>62</v>
      </c>
      <c r="BX418" s="84" t="s">
        <v>62</v>
      </c>
      <c r="BY418" s="7" t="s">
        <v>62</v>
      </c>
    </row>
    <row r="419" spans="14:77" ht="19.5" thickBot="1" x14ac:dyDescent="0.45">
      <c r="N419" t="str">
        <f>+IFERROR(RANK(MIN(W419:Z419),W407:Z419,0)-RANK(MAX(W419:Z419),W407:Z419,0),"")</f>
        <v/>
      </c>
      <c r="O419" s="62" t="str">
        <f t="shared" si="118"/>
        <v/>
      </c>
      <c r="T419" s="76" t="s">
        <v>62</v>
      </c>
      <c r="U419" s="90" t="s">
        <v>62</v>
      </c>
      <c r="V419" s="91" t="s">
        <v>62</v>
      </c>
      <c r="W419" s="78" t="s">
        <v>62</v>
      </c>
      <c r="X419" s="78" t="s">
        <v>62</v>
      </c>
      <c r="Y419" s="78" t="s">
        <v>62</v>
      </c>
      <c r="Z419" s="79" t="s">
        <v>62</v>
      </c>
      <c r="AA419" s="27"/>
      <c r="AB419" s="27"/>
      <c r="AC419" s="80" t="s">
        <v>62</v>
      </c>
      <c r="AD419" s="85" t="s">
        <v>62</v>
      </c>
      <c r="AE419" s="82" t="s">
        <v>62</v>
      </c>
      <c r="AF419" s="72"/>
      <c r="AG419" s="72"/>
      <c r="AH419" s="27"/>
      <c r="AI419" s="107"/>
      <c r="AJ419" s="27"/>
      <c r="BC419">
        <f>+IFERROR(RANK(MIN(BL419:BO419),BL407:BO419,0)-RANK(MAX(BL419:BO419),BL407:BO419,0),"")</f>
        <v>0</v>
      </c>
      <c r="BI419" s="76" t="s">
        <v>62</v>
      </c>
      <c r="BJ419" s="90" t="s">
        <v>62</v>
      </c>
      <c r="BK419" s="91" t="s">
        <v>62</v>
      </c>
      <c r="BL419" s="78">
        <v>0</v>
      </c>
      <c r="BM419" s="78">
        <v>0</v>
      </c>
      <c r="BN419" s="78">
        <v>0</v>
      </c>
      <c r="BO419" s="79">
        <v>0</v>
      </c>
      <c r="BP419" s="27"/>
      <c r="BQ419" s="27"/>
      <c r="BR419" s="80" t="s">
        <v>62</v>
      </c>
      <c r="BS419" s="85" t="s">
        <v>62</v>
      </c>
      <c r="BT419" s="82" t="s">
        <v>62</v>
      </c>
      <c r="BU419" s="72"/>
      <c r="BV419" s="72"/>
      <c r="BW419" s="27"/>
      <c r="BX419" s="107"/>
      <c r="BY419" s="27"/>
    </row>
    <row r="420" spans="14:77" ht="19.5" thickBot="1" x14ac:dyDescent="0.45"/>
    <row r="421" spans="14:77" ht="19.5" thickBot="1" x14ac:dyDescent="0.45">
      <c r="T421" s="56" t="s">
        <v>62</v>
      </c>
      <c r="U421" s="57" t="s">
        <v>62</v>
      </c>
      <c r="V421" s="58" t="s">
        <v>541</v>
      </c>
      <c r="W421" s="59" t="s">
        <v>542</v>
      </c>
      <c r="X421" s="59" t="s">
        <v>543</v>
      </c>
      <c r="Y421" s="59" t="s">
        <v>544</v>
      </c>
      <c r="Z421" s="60" t="s">
        <v>545</v>
      </c>
      <c r="AA421" s="27"/>
      <c r="AB421" s="27"/>
      <c r="AC421" s="27"/>
      <c r="AD421" s="27"/>
      <c r="AE421" s="27"/>
      <c r="AF421" s="27" t="s">
        <v>487</v>
      </c>
      <c r="AG421" s="27"/>
      <c r="AH421" t="s">
        <v>480</v>
      </c>
      <c r="AI421" s="27"/>
      <c r="AJ421" s="27"/>
      <c r="BI421" s="56" t="s">
        <v>62</v>
      </c>
      <c r="BJ421" s="57" t="s">
        <v>62</v>
      </c>
      <c r="BK421" s="58" t="s">
        <v>541</v>
      </c>
      <c r="BL421" s="59" t="s">
        <v>542</v>
      </c>
      <c r="BM421" s="59" t="s">
        <v>543</v>
      </c>
      <c r="BN421" s="59" t="s">
        <v>544</v>
      </c>
      <c r="BO421" s="60" t="s">
        <v>545</v>
      </c>
      <c r="BP421" s="27"/>
      <c r="BQ421" s="27"/>
      <c r="BR421" s="27"/>
      <c r="BS421" s="27"/>
      <c r="BT421" s="27"/>
      <c r="BU421" s="27" t="s">
        <v>306</v>
      </c>
      <c r="BV421" s="27"/>
      <c r="BW421" s="27" t="s">
        <v>481</v>
      </c>
      <c r="BX421" s="27"/>
      <c r="BY421" s="27"/>
    </row>
    <row r="422" spans="14:77" ht="19.5" thickBot="1" x14ac:dyDescent="0.45">
      <c r="N422" t="str">
        <f>+IF(ABS(W422)+ABS(X422)+ABS(Y422)+ABS(Z422)&gt;219%,"F","")</f>
        <v/>
      </c>
      <c r="T422" s="76">
        <v>7</v>
      </c>
      <c r="U422" s="65">
        <v>2.6005400000000001</v>
      </c>
      <c r="V422" s="66">
        <v>0.27999999999999969</v>
      </c>
      <c r="W422" s="67">
        <v>0.33342979695311886</v>
      </c>
      <c r="X422" s="67">
        <v>0.30901208667281965</v>
      </c>
      <c r="Y422" s="67">
        <v>0.21770129983303804</v>
      </c>
      <c r="Z422" s="68">
        <v>0.1505659058896241</v>
      </c>
      <c r="AA422" s="104">
        <v>0.33342979695311886</v>
      </c>
      <c r="AB422" s="69" t="s">
        <v>62</v>
      </c>
      <c r="AC422" s="70">
        <v>0.18286389106349477</v>
      </c>
      <c r="AD422" s="27"/>
      <c r="AE422" s="71">
        <v>7</v>
      </c>
      <c r="AF422" s="72">
        <v>9.2988598309734966E-2</v>
      </c>
      <c r="AG422" s="72">
        <v>0.33809515061239381</v>
      </c>
      <c r="AH422" s="7" t="s">
        <v>62</v>
      </c>
      <c r="AI422" s="74">
        <v>8.28121539335403E-2</v>
      </c>
      <c r="AJ422" s="7">
        <v>3.4689046285812132E-2</v>
      </c>
      <c r="BC422" t="str">
        <f>+IF(ABS(BL422)+ABS(BM422)+ABS(BN422)+ABS(BO422)&gt;219%,"F","")</f>
        <v>F</v>
      </c>
      <c r="BI422" s="76">
        <v>2</v>
      </c>
      <c r="BJ422" s="65">
        <v>1.700133999792004</v>
      </c>
      <c r="BK422" s="66">
        <v>0.45999999999999985</v>
      </c>
      <c r="BL422" s="67">
        <v>0.63054857334872461</v>
      </c>
      <c r="BM422" s="67">
        <v>0.58831996256662533</v>
      </c>
      <c r="BN422" s="67">
        <v>0.4990325295850509</v>
      </c>
      <c r="BO422" s="68">
        <v>0.50156377148361453</v>
      </c>
      <c r="BP422" s="104">
        <v>0.63054857334872461</v>
      </c>
      <c r="BQ422" s="69" t="s">
        <v>546</v>
      </c>
      <c r="BR422" s="70">
        <v>0.13151604376367371</v>
      </c>
      <c r="BS422" s="27"/>
      <c r="BT422" s="71" t="s">
        <v>62</v>
      </c>
      <c r="BU422" s="72">
        <v>0.80216608506372888</v>
      </c>
      <c r="BV422" s="72">
        <v>0.35083780146871402</v>
      </c>
      <c r="BW422" s="7" t="s">
        <v>62</v>
      </c>
      <c r="BX422" s="74">
        <v>0.39100485903636523</v>
      </c>
      <c r="BY422" s="7">
        <v>5.1400185694918075E-2</v>
      </c>
    </row>
    <row r="423" spans="14:77" x14ac:dyDescent="0.4">
      <c r="N423" t="str">
        <f>+IF(ABS(W423)+ABS(X423)+ABS(Y423)+ABS(Z423)&gt;219%,"F","")</f>
        <v/>
      </c>
      <c r="T423" s="76">
        <v>10</v>
      </c>
      <c r="U423" s="65">
        <v>4.0001849998580008</v>
      </c>
      <c r="V423" s="77" t="s">
        <v>62</v>
      </c>
      <c r="W423" s="78">
        <v>0.38547882862710997</v>
      </c>
      <c r="X423" s="78">
        <v>0.14748941745667146</v>
      </c>
      <c r="Y423" s="78">
        <v>0.21913860345611058</v>
      </c>
      <c r="Z423" s="79">
        <v>0.24594786868963928</v>
      </c>
      <c r="AA423" s="27"/>
      <c r="AB423" s="27"/>
      <c r="AC423" s="80">
        <v>0.23798941117043851</v>
      </c>
      <c r="AD423" s="81" t="s">
        <v>62</v>
      </c>
      <c r="AE423" s="82" t="s">
        <v>62</v>
      </c>
      <c r="AF423" s="72">
        <v>0.47313556496896314</v>
      </c>
      <c r="AG423" s="72">
        <v>0.67884074105207226</v>
      </c>
      <c r="AH423" s="7">
        <v>-8.7098567837593011E-2</v>
      </c>
      <c r="AI423" s="84">
        <v>0.13527280722159918</v>
      </c>
      <c r="AJ423" s="7">
        <v>6.96500314908306E-2</v>
      </c>
      <c r="BC423" t="str">
        <f>+IF(ABS(BL423)+ABS(BM423)+ABS(BN423)+ABS(BO423)&gt;219%,"F","")</f>
        <v/>
      </c>
      <c r="BI423" s="76">
        <v>6</v>
      </c>
      <c r="BJ423" s="65">
        <v>4.6001719985120868</v>
      </c>
      <c r="BK423" s="77" t="s">
        <v>62</v>
      </c>
      <c r="BL423" s="78">
        <v>0.23707549452011858</v>
      </c>
      <c r="BM423" s="78">
        <v>0.17659753246582433</v>
      </c>
      <c r="BN423" s="78">
        <v>3.779501032102428E-2</v>
      </c>
      <c r="BO423" s="79">
        <v>2.3479139082786475E-2</v>
      </c>
      <c r="BP423" s="27"/>
      <c r="BQ423" s="27"/>
      <c r="BR423" s="80" t="s">
        <v>62</v>
      </c>
      <c r="BS423" s="81" t="s">
        <v>62</v>
      </c>
      <c r="BT423" s="82" t="s">
        <v>62</v>
      </c>
      <c r="BU423" s="72">
        <v>2.8416487315778432E-2</v>
      </c>
      <c r="BV423" s="72">
        <v>0.31220153095655401</v>
      </c>
      <c r="BW423" s="7">
        <v>5.6778017564617533E-2</v>
      </c>
      <c r="BX423" s="84">
        <v>1.8303669422144564E-2</v>
      </c>
      <c r="BY423" s="7">
        <v>4.5739702501344064E-2</v>
      </c>
    </row>
    <row r="424" spans="14:77" x14ac:dyDescent="0.4">
      <c r="N424" t="str">
        <f>+IF(ABS(W424)+ABS(X424)+ABS(Y424)+ABS(Z424)&gt;219%,"F","")</f>
        <v/>
      </c>
      <c r="T424" s="76">
        <v>5</v>
      </c>
      <c r="U424" s="65">
        <v>7.0001889988650561</v>
      </c>
      <c r="V424" s="77" t="s">
        <v>62</v>
      </c>
      <c r="W424" s="78">
        <v>0.27439195527906679</v>
      </c>
      <c r="X424" s="78">
        <v>0.26411724386142504</v>
      </c>
      <c r="Y424" s="78">
        <v>0.26687661695515391</v>
      </c>
      <c r="Z424" s="79">
        <v>0.30564825630125003</v>
      </c>
      <c r="AA424" s="27"/>
      <c r="AB424" s="27"/>
      <c r="AC424" s="80">
        <v>4.1531012439824988E-2</v>
      </c>
      <c r="AD424" s="85" t="s">
        <v>62</v>
      </c>
      <c r="AE424" s="82" t="s">
        <v>62</v>
      </c>
      <c r="AF424" s="72">
        <v>0.48244557491779522</v>
      </c>
      <c r="AG424" s="72">
        <v>0.76126583650859425</v>
      </c>
      <c r="AH424" s="7">
        <v>3.8284255140831058E-3</v>
      </c>
      <c r="AI424" s="84">
        <v>0.16810837952180496</v>
      </c>
      <c r="AJ424" s="7">
        <v>7.8106964239569532E-2</v>
      </c>
      <c r="BC424" t="str">
        <f>+IF(ABS(BL424)+ABS(BM424)+ABS(BN424)+ABS(BO424)&gt;219%,"F","")</f>
        <v/>
      </c>
      <c r="BI424" s="76">
        <v>1</v>
      </c>
      <c r="BJ424" s="65">
        <v>9.900215999867001</v>
      </c>
      <c r="BK424" s="77" t="s">
        <v>62</v>
      </c>
      <c r="BL424" s="78">
        <v>8.8012870472672838E-2</v>
      </c>
      <c r="BM424" s="78">
        <v>-9.1641390990170185E-2</v>
      </c>
      <c r="BN424" s="78">
        <v>0.15837227178515187</v>
      </c>
      <c r="BO424" s="79">
        <v>-1.7286745193842521E-2</v>
      </c>
      <c r="BP424" s="27"/>
      <c r="BQ424" s="27"/>
      <c r="BR424" s="80" t="s">
        <v>62</v>
      </c>
      <c r="BS424" s="85" t="s">
        <v>62</v>
      </c>
      <c r="BT424" s="82" t="s">
        <v>62</v>
      </c>
      <c r="BU424" s="72">
        <v>-5.0039848054952506E-2</v>
      </c>
      <c r="BV424" s="72">
        <v>0.91644148572262374</v>
      </c>
      <c r="BW424" s="7">
        <v>5.2806822055141631E-2</v>
      </c>
      <c r="BX424" s="84">
        <v>-1.3476255168355544E-2</v>
      </c>
      <c r="BY424" s="7">
        <v>0.13426507162988846</v>
      </c>
    </row>
    <row r="425" spans="14:77" x14ac:dyDescent="0.4">
      <c r="N425">
        <f>+IFERROR(RANK(MIN(W425:Z425),W422:Z434,0)-RANK(MAX(W425:Z425),W422:Z434,0),"")</f>
        <v>15</v>
      </c>
      <c r="T425" s="76">
        <v>4</v>
      </c>
      <c r="U425" s="65">
        <v>10.500368999056036</v>
      </c>
      <c r="V425" s="77" t="s">
        <v>62</v>
      </c>
      <c r="W425" s="78">
        <v>-0.21249710926951471</v>
      </c>
      <c r="X425" s="78">
        <v>3.9387875877478738E-2</v>
      </c>
      <c r="Y425" s="78">
        <v>-0.11600273740357411</v>
      </c>
      <c r="Z425" s="79">
        <v>-0.13449565161941873</v>
      </c>
      <c r="AA425" s="27"/>
      <c r="AB425" s="27"/>
      <c r="AC425" s="80" t="s">
        <v>62</v>
      </c>
      <c r="AD425" s="85" t="s">
        <v>62</v>
      </c>
      <c r="AE425" s="82" t="s">
        <v>62</v>
      </c>
      <c r="AF425" s="72">
        <v>-0.243266994845317</v>
      </c>
      <c r="AG425" s="72">
        <v>0.65820618903926909</v>
      </c>
      <c r="AH425" s="7">
        <v>1.0319153667804004E-2</v>
      </c>
      <c r="AI425" s="84">
        <v>-7.3973417418044141E-2</v>
      </c>
      <c r="AJ425" s="7">
        <v>6.7532896925124444E-2</v>
      </c>
      <c r="BC425">
        <f>+IFERROR(RANK(MIN(BL425:BO425),BL422:BO434,0)-RANK(MAX(BL425:BO425),BL422:BO434,0),"")</f>
        <v>14</v>
      </c>
      <c r="BI425" s="76">
        <v>3</v>
      </c>
      <c r="BJ425" s="65">
        <v>10.20005999833505</v>
      </c>
      <c r="BK425" s="77" t="s">
        <v>62</v>
      </c>
      <c r="BL425" s="78">
        <v>6.3606395465814328E-2</v>
      </c>
      <c r="BM425" s="78">
        <v>0.34886888848605885</v>
      </c>
      <c r="BN425" s="78">
        <v>0.33864250681434921</v>
      </c>
      <c r="BO425" s="79">
        <v>0.201545448278764</v>
      </c>
      <c r="BP425" s="27"/>
      <c r="BQ425" s="27"/>
      <c r="BR425" s="80" t="s">
        <v>62</v>
      </c>
      <c r="BS425" s="85" t="s">
        <v>62</v>
      </c>
      <c r="BT425" s="82" t="s">
        <v>62</v>
      </c>
      <c r="BU425" s="72">
        <v>0.47768120628358285</v>
      </c>
      <c r="BV425" s="72">
        <v>0.99026445775307426</v>
      </c>
      <c r="BW425" s="7">
        <v>5.167040341436567E-2</v>
      </c>
      <c r="BX425" s="84">
        <v>0.15711910244345395</v>
      </c>
      <c r="BY425" s="7">
        <v>0.14508065209194501</v>
      </c>
    </row>
    <row r="426" spans="14:77" x14ac:dyDescent="0.4">
      <c r="N426">
        <f>+IFERROR(RANK(MIN(W426:Z426),W422:Z434,0)-RANK(MAX(W426:Z426),W422:Z434,0),"")</f>
        <v>23</v>
      </c>
      <c r="T426" s="76">
        <v>8</v>
      </c>
      <c r="U426" s="65">
        <v>12.20065</v>
      </c>
      <c r="V426" s="77" t="s">
        <v>62</v>
      </c>
      <c r="W426" s="78">
        <v>-3.4104363277175989E-2</v>
      </c>
      <c r="X426" s="78">
        <v>-1.2035587473352091E-3</v>
      </c>
      <c r="Y426" s="78">
        <v>0.16021896468115462</v>
      </c>
      <c r="Z426" s="79">
        <v>7.1712773847674466E-2</v>
      </c>
      <c r="AA426" s="27"/>
      <c r="AB426" s="27"/>
      <c r="AC426" s="80" t="s">
        <v>62</v>
      </c>
      <c r="AD426" s="85" t="s">
        <v>62</v>
      </c>
      <c r="AE426" s="82" t="s">
        <v>62</v>
      </c>
      <c r="AF426" s="72">
        <v>0.15060993951774948</v>
      </c>
      <c r="AG426" s="72">
        <v>1.0138676338600332</v>
      </c>
      <c r="AH426" s="7">
        <v>1.8024761334639677E-2</v>
      </c>
      <c r="AI426" s="84">
        <v>3.9442456987761082E-2</v>
      </c>
      <c r="AJ426" s="7">
        <v>0.10402427013506022</v>
      </c>
      <c r="BC426">
        <f>+IFERROR(RANK(MIN(BL426:BO426),BL422:BO434,0)-RANK(MAX(BL426:BO426),BL422:BO434,0),"")</f>
        <v>5</v>
      </c>
      <c r="BI426" s="76">
        <v>7</v>
      </c>
      <c r="BJ426" s="65">
        <v>11.70073</v>
      </c>
      <c r="BK426" s="77" t="s">
        <v>62</v>
      </c>
      <c r="BL426" s="78">
        <v>1.5153602787091394E-2</v>
      </c>
      <c r="BM426" s="78">
        <v>-2.2630805912005267E-3</v>
      </c>
      <c r="BN426" s="78">
        <v>-1.2216799834390205E-2</v>
      </c>
      <c r="BO426" s="79">
        <v>-1.7138585107808833E-2</v>
      </c>
      <c r="BP426" s="27"/>
      <c r="BQ426" s="27"/>
      <c r="BR426" s="80" t="s">
        <v>62</v>
      </c>
      <c r="BS426" s="85" t="s">
        <v>62</v>
      </c>
      <c r="BT426" s="82" t="s">
        <v>62</v>
      </c>
      <c r="BU426" s="72">
        <v>6.362555372639779E-2</v>
      </c>
      <c r="BV426" s="72">
        <v>0.7191863990855174</v>
      </c>
      <c r="BW426" s="7">
        <v>3.2995268320941809E-2</v>
      </c>
      <c r="BX426" s="84">
        <v>-1.3360753776811535E-2</v>
      </c>
      <c r="BY426" s="7">
        <v>0.10536582519757788</v>
      </c>
    </row>
    <row r="427" spans="14:77" x14ac:dyDescent="0.4">
      <c r="N427">
        <f>+IFERROR(RANK(MIN(W427:Z427),W422:Z434,0)-RANK(MAX(W427:Z427),W422:Z434,0),"")</f>
        <v>8</v>
      </c>
      <c r="T427" s="76">
        <v>11</v>
      </c>
      <c r="U427" s="65">
        <v>13.60087</v>
      </c>
      <c r="V427" s="77" t="s">
        <v>62</v>
      </c>
      <c r="W427" s="78">
        <v>0.20134388624956015</v>
      </c>
      <c r="X427" s="78">
        <v>0.18077828116207589</v>
      </c>
      <c r="Y427" s="78">
        <v>0.13809839643428212</v>
      </c>
      <c r="Z427" s="79">
        <v>9.1656022502363668E-2</v>
      </c>
      <c r="AA427" s="27"/>
      <c r="AB427" s="27"/>
      <c r="AC427" s="80" t="s">
        <v>62</v>
      </c>
      <c r="AD427" s="85" t="s">
        <v>62</v>
      </c>
      <c r="AE427" s="82" t="s">
        <v>62</v>
      </c>
      <c r="AF427" s="72">
        <v>0.54517744345525898</v>
      </c>
      <c r="AG427" s="72">
        <v>1.0101850594693464</v>
      </c>
      <c r="AH427" s="7">
        <v>5.0489092494593601E-3</v>
      </c>
      <c r="AI427" s="84">
        <v>5.0411363711821811E-2</v>
      </c>
      <c r="AJ427" s="7">
        <v>0.10364643273260681</v>
      </c>
      <c r="BC427">
        <f>+IFERROR(RANK(MIN(BL427:BO427),BL422:BO434,0)-RANK(MAX(BL427:BO427),BL422:BO434,0),"")</f>
        <v>25</v>
      </c>
      <c r="BI427" s="76">
        <v>8</v>
      </c>
      <c r="BJ427" s="65">
        <v>12.50103</v>
      </c>
      <c r="BK427" s="77" t="s">
        <v>62</v>
      </c>
      <c r="BL427" s="78">
        <v>-0.20729680581553758</v>
      </c>
      <c r="BM427" s="78">
        <v>-0.20681057857458246</v>
      </c>
      <c r="BN427" s="78">
        <v>-0.20215011182470297</v>
      </c>
      <c r="BO427" s="79">
        <v>0.12673851931280489</v>
      </c>
      <c r="BP427" s="27"/>
      <c r="BQ427" s="27"/>
      <c r="BR427" s="80" t="s">
        <v>62</v>
      </c>
      <c r="BS427" s="85" t="s">
        <v>62</v>
      </c>
      <c r="BT427" s="82" t="s">
        <v>62</v>
      </c>
      <c r="BU427" s="72">
        <v>0.42890640133015678</v>
      </c>
      <c r="BV427" s="72">
        <v>0.72304853793059443</v>
      </c>
      <c r="BW427" s="7">
        <v>4.2946890585112266E-2</v>
      </c>
      <c r="BX427" s="84">
        <v>9.8801747047633087E-2</v>
      </c>
      <c r="BY427" s="7">
        <v>0.10593165548435278</v>
      </c>
    </row>
    <row r="428" spans="14:77" x14ac:dyDescent="0.4">
      <c r="N428">
        <f>+IFERROR(RANK(MIN(W428:Z428),W422:Z434,0)-RANK(MAX(W428:Z428),W422:Z434,0),"")</f>
        <v>12</v>
      </c>
      <c r="T428" s="76">
        <v>1</v>
      </c>
      <c r="U428" s="65">
        <v>14.200471999707</v>
      </c>
      <c r="V428" s="77" t="s">
        <v>62</v>
      </c>
      <c r="W428" s="78">
        <v>-0.12337426350129681</v>
      </c>
      <c r="X428" s="78">
        <v>-0.12517903502868363</v>
      </c>
      <c r="Y428" s="78">
        <v>-0.11135518556278001</v>
      </c>
      <c r="Z428" s="79">
        <v>3.1548609082846173E-2</v>
      </c>
      <c r="AA428" s="27"/>
      <c r="AB428" s="27"/>
      <c r="AC428" s="80" t="s">
        <v>62</v>
      </c>
      <c r="AD428" s="85" t="s">
        <v>62</v>
      </c>
      <c r="AE428" s="82" t="s">
        <v>62</v>
      </c>
      <c r="AF428" s="72">
        <v>-0.15551149610133311</v>
      </c>
      <c r="AG428" s="72">
        <v>0.60442683124375696</v>
      </c>
      <c r="AH428" s="7">
        <v>2.0877333242453382E-2</v>
      </c>
      <c r="AI428" s="84">
        <v>1.7351924768898075E-2</v>
      </c>
      <c r="AJ428" s="7">
        <v>6.201505785405028E-2</v>
      </c>
      <c r="BC428">
        <f>+IFERROR(RANK(MIN(BL428:BO428),BL422:BO434,0)-RANK(MAX(BL428:BO428),BL422:BO434,0),"")</f>
        <v>5</v>
      </c>
      <c r="BI428" s="76">
        <v>9</v>
      </c>
      <c r="BJ428" s="65">
        <v>22.400759999999995</v>
      </c>
      <c r="BK428" s="77" t="s">
        <v>62</v>
      </c>
      <c r="BL428" s="78">
        <v>3.3794363846370502E-2</v>
      </c>
      <c r="BM428" s="78">
        <v>6.1242165841584428E-2</v>
      </c>
      <c r="BN428" s="78">
        <v>6.6314205184241373E-2</v>
      </c>
      <c r="BO428" s="79">
        <v>7.5248007890698326E-2</v>
      </c>
      <c r="BP428" s="27"/>
      <c r="BQ428" s="27"/>
      <c r="BR428" s="80" t="s">
        <v>62</v>
      </c>
      <c r="BS428" s="85" t="s">
        <v>62</v>
      </c>
      <c r="BT428" s="82" t="s">
        <v>62</v>
      </c>
      <c r="BU428" s="72">
        <v>0.48737830235495133</v>
      </c>
      <c r="BV428" s="72">
        <v>0.75974968358335937</v>
      </c>
      <c r="BW428" s="7">
        <v>3.9946025077115657E-2</v>
      </c>
      <c r="BX428" s="84">
        <v>5.8661207987648664E-2</v>
      </c>
      <c r="BY428" s="7">
        <v>0.11130862938474526</v>
      </c>
    </row>
    <row r="429" spans="14:77" x14ac:dyDescent="0.4">
      <c r="N429">
        <f>+IFERROR(RANK(MIN(W429:Z429),W422:Z434,0)-RANK(MAX(W429:Z429),W422:Z434,0),"")</f>
        <v>7</v>
      </c>
      <c r="T429" s="76">
        <v>13</v>
      </c>
      <c r="U429" s="65">
        <v>17.800980000000003</v>
      </c>
      <c r="V429" s="77" t="s">
        <v>62</v>
      </c>
      <c r="W429" s="78">
        <v>8.2705880732637613E-2</v>
      </c>
      <c r="X429" s="78">
        <v>8.8871515029871215E-2</v>
      </c>
      <c r="Y429" s="78">
        <v>0.15607101141016769</v>
      </c>
      <c r="Z429" s="79">
        <v>0.14312316378927326</v>
      </c>
      <c r="AA429" s="14"/>
      <c r="AB429" s="14"/>
      <c r="AC429" s="80" t="s">
        <v>62</v>
      </c>
      <c r="AD429" s="85" t="s">
        <v>62</v>
      </c>
      <c r="AE429" s="82" t="s">
        <v>62</v>
      </c>
      <c r="AF429" s="72">
        <v>0.81695360865125732</v>
      </c>
      <c r="AG429" s="72">
        <v>0.93931004650095362</v>
      </c>
      <c r="AH429" s="7">
        <v>2.2282267581095014E-2</v>
      </c>
      <c r="AI429" s="84">
        <v>7.8718601008260364E-2</v>
      </c>
      <c r="AJ429" s="7">
        <v>9.6374554975960897E-2</v>
      </c>
      <c r="BC429">
        <f>+IFERROR(RANK(MIN(BL429:BO429),BL422:BO434,0)-RANK(MAX(BL429:BO429),BL422:BO434,0),"")</f>
        <v>4</v>
      </c>
      <c r="BI429" s="76">
        <v>4</v>
      </c>
      <c r="BJ429" s="65">
        <v>28.900868998256069</v>
      </c>
      <c r="BK429" s="77" t="s">
        <v>62</v>
      </c>
      <c r="BL429" s="78">
        <v>2.1904647127225368E-2</v>
      </c>
      <c r="BM429" s="78">
        <v>8.13682081370516E-3</v>
      </c>
      <c r="BN429" s="78">
        <v>1.3786237649228216E-2</v>
      </c>
      <c r="BO429" s="79">
        <v>1.5274913940977131E-2</v>
      </c>
      <c r="BP429" s="14"/>
      <c r="BQ429" s="14"/>
      <c r="BR429" s="80" t="s">
        <v>62</v>
      </c>
      <c r="BS429" s="85" t="s">
        <v>62</v>
      </c>
      <c r="BT429" s="82" t="s">
        <v>62</v>
      </c>
      <c r="BU429" s="72">
        <v>-0.13086862018690729</v>
      </c>
      <c r="BV429" s="72">
        <v>0.49556212280974904</v>
      </c>
      <c r="BW429" s="7">
        <v>1.7962065978767282E-2</v>
      </c>
      <c r="BX429" s="84">
        <v>1.1907888710976186E-2</v>
      </c>
      <c r="BY429" s="7">
        <v>7.2603308506538927E-2</v>
      </c>
    </row>
    <row r="430" spans="14:77" x14ac:dyDescent="0.4">
      <c r="N430">
        <f>+IFERROR(RANK(MIN(W430:Z430),W422:Z434,0)-RANK(MAX(W430:Z430),W422:Z434,0),"")</f>
        <v>7</v>
      </c>
      <c r="T430" s="76">
        <v>9</v>
      </c>
      <c r="U430" s="65">
        <v>37.401429999999998</v>
      </c>
      <c r="V430" s="77" t="s">
        <v>62</v>
      </c>
      <c r="W430" s="78">
        <v>6.9927663936847989E-2</v>
      </c>
      <c r="X430" s="78">
        <v>7.3107775225550786E-2</v>
      </c>
      <c r="Y430" s="78">
        <v>6.1199355234193398E-2</v>
      </c>
      <c r="Z430" s="79">
        <v>2.5103172717075923E-2</v>
      </c>
      <c r="AA430" s="27"/>
      <c r="AB430" s="27"/>
      <c r="AC430" s="80" t="s">
        <v>62</v>
      </c>
      <c r="AD430" s="85" t="s">
        <v>62</v>
      </c>
      <c r="AE430" s="82" t="s">
        <v>62</v>
      </c>
      <c r="AF430" s="72">
        <v>-0.15600266174189875</v>
      </c>
      <c r="AG430" s="72">
        <v>0.67341617838428314</v>
      </c>
      <c r="AH430" s="7">
        <v>1.7434201018354783E-2</v>
      </c>
      <c r="AI430" s="84">
        <v>1.3806895996698543E-2</v>
      </c>
      <c r="AJ430" s="7">
        <v>6.9093463598264307E-2</v>
      </c>
      <c r="BC430">
        <f>+IFERROR(RANK(MIN(BL430:BO430),BL422:BO434,0)-RANK(MAX(BL430:BO430),BL422:BO434,0),"")</f>
        <v>3</v>
      </c>
      <c r="BI430" s="76">
        <v>5</v>
      </c>
      <c r="BJ430" s="65">
        <v>41.200578995365241</v>
      </c>
      <c r="BK430" s="77" t="s">
        <v>62</v>
      </c>
      <c r="BL430" s="78">
        <v>0.11720085824752011</v>
      </c>
      <c r="BM430" s="78">
        <v>0.117549679982155</v>
      </c>
      <c r="BN430" s="78">
        <v>0.10042415032004726</v>
      </c>
      <c r="BO430" s="79">
        <v>9.0575530312006103E-2</v>
      </c>
      <c r="BP430" s="27"/>
      <c r="BQ430" s="27"/>
      <c r="BR430" s="80" t="s">
        <v>62</v>
      </c>
      <c r="BS430" s="85" t="s">
        <v>62</v>
      </c>
      <c r="BT430" s="82" t="s">
        <v>62</v>
      </c>
      <c r="BU430" s="72" t="s">
        <v>62</v>
      </c>
      <c r="BV430" s="72">
        <v>0.87576013221270554</v>
      </c>
      <c r="BW430" s="7">
        <v>1.8383172391321478E-2</v>
      </c>
      <c r="BX430" s="84">
        <v>7.0610108774467079E-2</v>
      </c>
      <c r="BY430" s="7">
        <v>0.12830496950868966</v>
      </c>
    </row>
    <row r="431" spans="14:77" x14ac:dyDescent="0.4">
      <c r="N431">
        <f>+IFERROR(RANK(MIN(W431:Z431),W422:Z434,0)-RANK(MAX(W431:Z431),W422:Z434,0),"")</f>
        <v>13</v>
      </c>
      <c r="T431" s="76">
        <v>2</v>
      </c>
      <c r="U431" s="65">
        <v>39.300992998812021</v>
      </c>
      <c r="V431" s="77" t="s">
        <v>62</v>
      </c>
      <c r="W431" s="78">
        <v>7.8196345455271779E-2</v>
      </c>
      <c r="X431" s="78">
        <v>7.6643411546575502E-2</v>
      </c>
      <c r="Y431" s="78">
        <v>-1.8830162144518027E-2</v>
      </c>
      <c r="Z431" s="79">
        <v>4.3034862210297176E-2</v>
      </c>
      <c r="AA431" s="89"/>
      <c r="AB431" s="89"/>
      <c r="AC431" s="80" t="s">
        <v>62</v>
      </c>
      <c r="AD431" s="85" t="s">
        <v>62</v>
      </c>
      <c r="AE431" s="82" t="s">
        <v>62</v>
      </c>
      <c r="AF431" s="72">
        <v>0.48721693068418725</v>
      </c>
      <c r="AG431" s="72">
        <v>0.84087880884929234</v>
      </c>
      <c r="AH431" s="7">
        <v>1.5213434924686565E-2</v>
      </c>
      <c r="AI431" s="84">
        <v>2.3669433081884829E-2</v>
      </c>
      <c r="AJ431" s="7">
        <v>8.6275369132320215E-2</v>
      </c>
      <c r="BC431" t="str">
        <f>+IFERROR(RANK(MIN(BL431:BO431),BL422:BO434,0)-RANK(MAX(BL431:BO431),BL422:BO434,0),"")</f>
        <v/>
      </c>
      <c r="BI431" s="76" t="s">
        <v>62</v>
      </c>
      <c r="BJ431" s="65" t="s">
        <v>62</v>
      </c>
      <c r="BK431" s="77" t="s">
        <v>62</v>
      </c>
      <c r="BL431" s="78" t="s">
        <v>62</v>
      </c>
      <c r="BM431" s="78" t="s">
        <v>62</v>
      </c>
      <c r="BN431" s="78" t="s">
        <v>62</v>
      </c>
      <c r="BO431" s="79" t="s">
        <v>62</v>
      </c>
      <c r="BP431" s="89"/>
      <c r="BQ431" s="89"/>
      <c r="BR431" s="80" t="s">
        <v>62</v>
      </c>
      <c r="BS431" s="85" t="s">
        <v>62</v>
      </c>
      <c r="BT431" s="82" t="s">
        <v>62</v>
      </c>
      <c r="BU431" s="72" t="s">
        <v>62</v>
      </c>
      <c r="BV431" s="72" t="s">
        <v>62</v>
      </c>
      <c r="BW431" s="7" t="s">
        <v>62</v>
      </c>
      <c r="BX431" s="84" t="s">
        <v>62</v>
      </c>
      <c r="BY431" s="7" t="s">
        <v>62</v>
      </c>
    </row>
    <row r="432" spans="14:77" x14ac:dyDescent="0.4">
      <c r="N432">
        <f>+IFERROR(RANK(MIN(W432:Z432),W422:Z434,0)-RANK(MAX(W432:Z432),W422:Z434,0),"")</f>
        <v>6</v>
      </c>
      <c r="T432" s="76">
        <v>3</v>
      </c>
      <c r="U432" s="65">
        <v>58.100271991975248</v>
      </c>
      <c r="V432" s="77" t="s">
        <v>62</v>
      </c>
      <c r="W432" s="78">
        <v>-5.5498621185625673E-2</v>
      </c>
      <c r="X432" s="78">
        <v>-5.6816456549269041E-2</v>
      </c>
      <c r="Y432" s="78">
        <v>2.3221300843332293E-2</v>
      </c>
      <c r="Z432" s="79">
        <v>1.9898886356926923E-2</v>
      </c>
      <c r="AA432" s="89"/>
      <c r="AB432" s="89"/>
      <c r="AC432" s="80" t="s">
        <v>62</v>
      </c>
      <c r="AD432" s="85" t="s">
        <v>62</v>
      </c>
      <c r="AE432" s="82" t="s">
        <v>62</v>
      </c>
      <c r="AF432" s="72">
        <v>0.12440933325858969</v>
      </c>
      <c r="AG432" s="72">
        <v>0.68321083634394919</v>
      </c>
      <c r="AH432" s="7">
        <v>8.6581285199719398E-3</v>
      </c>
      <c r="AI432" s="84">
        <v>1.0944507193440374E-2</v>
      </c>
      <c r="AJ432" s="7">
        <v>7.0098409521626798E-2</v>
      </c>
      <c r="BC432" t="str">
        <f>+IFERROR(RANK(MIN(BL432:BO432),BL422:BO434,0)-RANK(MAX(BL432:BO432),BL422:BO434,0),"")</f>
        <v/>
      </c>
      <c r="BI432" s="76" t="s">
        <v>62</v>
      </c>
      <c r="BJ432" s="65" t="s">
        <v>62</v>
      </c>
      <c r="BK432" s="77" t="s">
        <v>62</v>
      </c>
      <c r="BL432" s="78" t="s">
        <v>62</v>
      </c>
      <c r="BM432" s="78" t="s">
        <v>62</v>
      </c>
      <c r="BN432" s="78" t="s">
        <v>62</v>
      </c>
      <c r="BO432" s="79" t="s">
        <v>62</v>
      </c>
      <c r="BP432" s="89"/>
      <c r="BQ432" s="89"/>
      <c r="BR432" s="80" t="s">
        <v>62</v>
      </c>
      <c r="BS432" s="85" t="s">
        <v>62</v>
      </c>
      <c r="BT432" s="82" t="s">
        <v>62</v>
      </c>
      <c r="BU432" s="72" t="s">
        <v>62</v>
      </c>
      <c r="BV432" s="72" t="s">
        <v>62</v>
      </c>
      <c r="BW432" s="7" t="s">
        <v>62</v>
      </c>
      <c r="BX432" s="84" t="s">
        <v>62</v>
      </c>
      <c r="BY432" s="7" t="s">
        <v>62</v>
      </c>
    </row>
    <row r="433" spans="14:77" x14ac:dyDescent="0.4">
      <c r="N433" t="str">
        <f>+IFERROR(RANK(MIN(W433:Z433),W422:Z434,0)-RANK(MAX(W433:Z433),W422:Z434,0),"")</f>
        <v/>
      </c>
      <c r="T433" s="76" t="s">
        <v>62</v>
      </c>
      <c r="U433" s="65">
        <v>78.702196982013092</v>
      </c>
      <c r="V433" s="77" t="s">
        <v>62</v>
      </c>
      <c r="W433" s="78" t="s">
        <v>62</v>
      </c>
      <c r="X433" s="78" t="s">
        <v>62</v>
      </c>
      <c r="Y433" s="78" t="s">
        <v>62</v>
      </c>
      <c r="Z433" s="79" t="s">
        <v>62</v>
      </c>
      <c r="AA433" s="27"/>
      <c r="AB433" s="27"/>
      <c r="AC433" s="80" t="s">
        <v>62</v>
      </c>
      <c r="AD433" s="85" t="s">
        <v>62</v>
      </c>
      <c r="AE433" s="82" t="s">
        <v>62</v>
      </c>
      <c r="AF433" s="72" t="s">
        <v>62</v>
      </c>
      <c r="AG433" s="72" t="s">
        <v>62</v>
      </c>
      <c r="AH433" s="7" t="s">
        <v>62</v>
      </c>
      <c r="AI433" s="84" t="s">
        <v>62</v>
      </c>
      <c r="AJ433" s="7" t="s">
        <v>62</v>
      </c>
      <c r="BC433" t="str">
        <f>+IFERROR(RANK(MIN(BL433:BO433),BL422:BO434,0)-RANK(MAX(BL433:BO433),BL422:BO434,0),"")</f>
        <v/>
      </c>
      <c r="BI433" s="76" t="s">
        <v>62</v>
      </c>
      <c r="BJ433" s="65" t="s">
        <v>62</v>
      </c>
      <c r="BK433" s="77" t="s">
        <v>62</v>
      </c>
      <c r="BL433" s="78" t="s">
        <v>62</v>
      </c>
      <c r="BM433" s="78" t="s">
        <v>62</v>
      </c>
      <c r="BN433" s="78" t="s">
        <v>62</v>
      </c>
      <c r="BO433" s="79" t="s">
        <v>62</v>
      </c>
      <c r="BP433" s="27"/>
      <c r="BQ433" s="27"/>
      <c r="BR433" s="80" t="s">
        <v>62</v>
      </c>
      <c r="BS433" s="85" t="s">
        <v>62</v>
      </c>
      <c r="BT433" s="82" t="s">
        <v>62</v>
      </c>
      <c r="BU433" s="72" t="s">
        <v>62</v>
      </c>
      <c r="BV433" s="72" t="s">
        <v>62</v>
      </c>
      <c r="BW433" s="7" t="s">
        <v>62</v>
      </c>
      <c r="BX433" s="84" t="s">
        <v>62</v>
      </c>
      <c r="BY433" s="7" t="s">
        <v>62</v>
      </c>
    </row>
    <row r="434" spans="14:77" ht="19.5" thickBot="1" x14ac:dyDescent="0.45">
      <c r="N434" t="str">
        <f>+IFERROR(RANK(MIN(W434:Z434),W422:Z434,0)-RANK(MAX(W434:Z434),W422:Z434,0),"")</f>
        <v/>
      </c>
      <c r="T434" s="76" t="s">
        <v>62</v>
      </c>
      <c r="U434" s="90">
        <v>81.602849999999989</v>
      </c>
      <c r="V434" s="91" t="s">
        <v>62</v>
      </c>
      <c r="W434" s="78" t="s">
        <v>62</v>
      </c>
      <c r="X434" s="78" t="s">
        <v>62</v>
      </c>
      <c r="Y434" s="78" t="s">
        <v>62</v>
      </c>
      <c r="Z434" s="79" t="s">
        <v>62</v>
      </c>
      <c r="AA434" s="27"/>
      <c r="AB434" s="27"/>
      <c r="AC434" s="80" t="s">
        <v>62</v>
      </c>
      <c r="AD434" s="85" t="s">
        <v>62</v>
      </c>
      <c r="AE434" s="82" t="s">
        <v>62</v>
      </c>
      <c r="AF434" s="72"/>
      <c r="AG434" s="72"/>
      <c r="AH434" s="27"/>
      <c r="AI434" s="107"/>
      <c r="AJ434" s="27"/>
      <c r="BC434" t="str">
        <f>+IFERROR(RANK(MIN(BL434:BO434),BL422:BO434,0)-RANK(MAX(BL434:BO434),BL422:BO434,0),"")</f>
        <v/>
      </c>
      <c r="BI434" s="76" t="s">
        <v>62</v>
      </c>
      <c r="BJ434" s="90" t="s">
        <v>62</v>
      </c>
      <c r="BK434" s="91" t="s">
        <v>62</v>
      </c>
      <c r="BL434" s="78" t="s">
        <v>62</v>
      </c>
      <c r="BM434" s="78" t="s">
        <v>62</v>
      </c>
      <c r="BN434" s="78" t="s">
        <v>62</v>
      </c>
      <c r="BO434" s="79" t="s">
        <v>62</v>
      </c>
      <c r="BP434" s="27"/>
      <c r="BQ434" s="27"/>
      <c r="BR434" s="80" t="s">
        <v>62</v>
      </c>
      <c r="BS434" s="85" t="s">
        <v>62</v>
      </c>
      <c r="BT434" s="82" t="s">
        <v>62</v>
      </c>
      <c r="BU434" s="72"/>
      <c r="BV434" s="72"/>
      <c r="BW434" s="27"/>
      <c r="BX434" s="107"/>
      <c r="BY434" s="27"/>
    </row>
    <row r="435" spans="14:77" ht="19.5" thickBot="1" x14ac:dyDescent="0.45"/>
    <row r="436" spans="14:77" ht="19.5" thickBot="1" x14ac:dyDescent="0.45">
      <c r="T436" s="56" t="s">
        <v>62</v>
      </c>
      <c r="U436" s="57" t="s">
        <v>62</v>
      </c>
      <c r="V436" s="58" t="s">
        <v>541</v>
      </c>
      <c r="W436" s="59" t="s">
        <v>542</v>
      </c>
      <c r="X436" s="59" t="s">
        <v>543</v>
      </c>
      <c r="Y436" s="59" t="s">
        <v>544</v>
      </c>
      <c r="Z436" s="60" t="s">
        <v>545</v>
      </c>
      <c r="AA436" s="27"/>
      <c r="AB436" s="27"/>
      <c r="AC436" s="27"/>
      <c r="AD436" s="27"/>
      <c r="AE436" s="27"/>
      <c r="AF436" s="27" t="s">
        <v>239</v>
      </c>
      <c r="AG436" s="27"/>
      <c r="AH436" t="s">
        <v>482</v>
      </c>
      <c r="AI436" s="27"/>
      <c r="AJ436" s="27"/>
      <c r="BI436" s="56" t="s">
        <v>62</v>
      </c>
      <c r="BJ436" s="57" t="s">
        <v>62</v>
      </c>
      <c r="BK436" s="58" t="s">
        <v>541</v>
      </c>
      <c r="BL436" s="59" t="s">
        <v>542</v>
      </c>
      <c r="BM436" s="59" t="s">
        <v>543</v>
      </c>
      <c r="BN436" s="59" t="s">
        <v>544</v>
      </c>
      <c r="BO436" s="60" t="s">
        <v>545</v>
      </c>
      <c r="BP436" s="27"/>
      <c r="BQ436" s="27"/>
      <c r="BR436" s="27"/>
      <c r="BS436" s="27"/>
      <c r="BT436" s="27"/>
      <c r="BU436" s="27" t="s">
        <v>488</v>
      </c>
      <c r="BV436" s="27"/>
      <c r="BW436" s="27" t="s">
        <v>571</v>
      </c>
      <c r="BX436" s="27"/>
      <c r="BY436" s="27"/>
    </row>
    <row r="437" spans="14:77" ht="19.5" thickBot="1" x14ac:dyDescent="0.45">
      <c r="N437" t="str">
        <f>+IF(ABS(W437)+ABS(X437)+ABS(Y437)+ABS(Z437)&gt;219%,"F","")</f>
        <v/>
      </c>
      <c r="T437" s="76">
        <v>10</v>
      </c>
      <c r="U437" s="65">
        <v>2.4001629998780012</v>
      </c>
      <c r="V437" s="66">
        <v>0.31999999999999973</v>
      </c>
      <c r="W437" s="67">
        <v>0.26048341073921027</v>
      </c>
      <c r="X437" s="67">
        <v>0.22244294265945616</v>
      </c>
      <c r="Y437" s="67">
        <v>0.25905142168258261</v>
      </c>
      <c r="Z437" s="68">
        <v>0.25652034945206714</v>
      </c>
      <c r="AA437" s="104">
        <v>0.26048341073921027</v>
      </c>
      <c r="AB437" s="69" t="s">
        <v>62</v>
      </c>
      <c r="AC437" s="70" t="s">
        <v>62</v>
      </c>
      <c r="AD437" s="27"/>
      <c r="AE437" s="71">
        <v>10</v>
      </c>
      <c r="AF437" s="72">
        <v>0.46436386197876706</v>
      </c>
      <c r="AG437" s="72">
        <v>0.50146132983404423</v>
      </c>
      <c r="AH437" s="7" t="s">
        <v>62</v>
      </c>
      <c r="AI437" s="74">
        <v>0.17449380208344389</v>
      </c>
      <c r="AJ437" s="7">
        <v>6.9253977096546585E-2</v>
      </c>
      <c r="BC437" t="str">
        <f>+IF(ABS(BL437)+ABS(BM437)+ABS(BN437)+ABS(BO437)&gt;219%,"F","")</f>
        <v/>
      </c>
      <c r="BI437" s="76">
        <v>2</v>
      </c>
      <c r="BJ437" s="65">
        <v>2.8001959997520043</v>
      </c>
      <c r="BK437" s="66">
        <v>0.23999999999999969</v>
      </c>
      <c r="BL437" s="67">
        <v>5.3554903066779833E-2</v>
      </c>
      <c r="BM437" s="67">
        <v>4.2180204719826739E-2</v>
      </c>
      <c r="BN437" s="67">
        <v>3.3619968287274246E-2</v>
      </c>
      <c r="BO437" s="68">
        <v>6.9549108531040141E-2</v>
      </c>
      <c r="BP437" s="104">
        <v>6.9549108531040141E-2</v>
      </c>
      <c r="BQ437" s="69" t="s">
        <v>62</v>
      </c>
      <c r="BR437" s="70" t="s">
        <v>62</v>
      </c>
      <c r="BS437" s="27"/>
      <c r="BT437" s="71">
        <v>2</v>
      </c>
      <c r="BU437" s="72">
        <v>0.18751343265454129</v>
      </c>
      <c r="BV437" s="72">
        <v>0.6474884523579113</v>
      </c>
      <c r="BW437" s="7" t="s">
        <v>62</v>
      </c>
      <c r="BX437" s="74">
        <v>4.8014884692526349E-2</v>
      </c>
      <c r="BY437" s="7">
        <v>0.11106206078341785</v>
      </c>
    </row>
    <row r="438" spans="14:77" x14ac:dyDescent="0.4">
      <c r="N438" t="str">
        <f>+IF(ABS(W438)+ABS(X438)+ABS(Y438)+ABS(Z438)&gt;219%,"F","")</f>
        <v/>
      </c>
      <c r="T438" s="76">
        <v>5</v>
      </c>
      <c r="U438" s="65">
        <v>3.7001439991150429</v>
      </c>
      <c r="V438" s="77">
        <v>5.999999999999972E-2</v>
      </c>
      <c r="W438" s="78">
        <v>6.2315098657329003E-2</v>
      </c>
      <c r="X438" s="78">
        <v>5.7093079505135175E-2</v>
      </c>
      <c r="Y438" s="78">
        <v>-1.756952823534479E-2</v>
      </c>
      <c r="Z438" s="79">
        <v>-3.7524263622937676E-2</v>
      </c>
      <c r="AA438" s="27"/>
      <c r="AB438" s="27"/>
      <c r="AC438" s="80" t="s">
        <v>62</v>
      </c>
      <c r="AD438" s="81" t="s">
        <v>62</v>
      </c>
      <c r="AE438" s="82">
        <v>5</v>
      </c>
      <c r="AF438" s="72">
        <v>2.5047317834186185E-5</v>
      </c>
      <c r="AG438" s="72">
        <v>0.49799626538662345</v>
      </c>
      <c r="AH438" s="7">
        <v>-2.1438638639093316E-2</v>
      </c>
      <c r="AI438" s="84">
        <v>-2.5525270973371095E-2</v>
      </c>
      <c r="AJ438" s="7">
        <v>6.8775436719446817E-2</v>
      </c>
      <c r="BC438" t="str">
        <f>+IF(ABS(BL438)+ABS(BM438)+ABS(BN438)+ABS(BO438)&gt;219%,"F","")</f>
        <v/>
      </c>
      <c r="BI438" s="76">
        <v>7</v>
      </c>
      <c r="BJ438" s="65">
        <v>3.3003200000000001</v>
      </c>
      <c r="BK438" s="77">
        <v>0.13999999999999974</v>
      </c>
      <c r="BL438" s="78">
        <v>0.39593121875650333</v>
      </c>
      <c r="BM438" s="78">
        <v>0.3930782893180062</v>
      </c>
      <c r="BN438" s="78">
        <v>0.37294600570302772</v>
      </c>
      <c r="BO438" s="79">
        <v>0.34446723574169913</v>
      </c>
      <c r="BP438" s="27"/>
      <c r="BQ438" s="27"/>
      <c r="BR438" s="80">
        <v>5.1463983014804204E-2</v>
      </c>
      <c r="BS438" s="81" t="s">
        <v>560</v>
      </c>
      <c r="BT438" s="82" t="s">
        <v>62</v>
      </c>
      <c r="BU438" s="72">
        <v>0.54252698964234347</v>
      </c>
      <c r="BV438" s="72">
        <v>0.68064829016994599</v>
      </c>
      <c r="BW438" s="7">
        <v>-6.1359517774872502E-2</v>
      </c>
      <c r="BX438" s="84">
        <v>0.23781116615045156</v>
      </c>
      <c r="BY438" s="7">
        <v>0.11674988410943561</v>
      </c>
    </row>
    <row r="439" spans="14:77" x14ac:dyDescent="0.4">
      <c r="N439" t="str">
        <f>+IF(ABS(W439)+ABS(X439)+ABS(Y439)+ABS(Z439)&gt;219%,"F","")</f>
        <v/>
      </c>
      <c r="T439" s="76">
        <v>7</v>
      </c>
      <c r="U439" s="65">
        <v>4.5004100000000005</v>
      </c>
      <c r="V439" s="77" t="s">
        <v>62</v>
      </c>
      <c r="W439" s="78">
        <v>0.45657216145558877</v>
      </c>
      <c r="X439" s="78">
        <v>0.49893621450698616</v>
      </c>
      <c r="Y439" s="78">
        <v>0.51919241623154233</v>
      </c>
      <c r="Z439" s="79">
        <v>0.53509906601073953</v>
      </c>
      <c r="AA439" s="27"/>
      <c r="AB439" s="27"/>
      <c r="AC439" s="80">
        <v>7.8526904555150767E-2</v>
      </c>
      <c r="AD439" s="85" t="s">
        <v>560</v>
      </c>
      <c r="AE439" s="82" t="s">
        <v>62</v>
      </c>
      <c r="AF439" s="72">
        <v>0.86263300655045128</v>
      </c>
      <c r="AG439" s="72">
        <v>0.69088594868150899</v>
      </c>
      <c r="AH439" s="7">
        <v>4.6951514194009114E-3</v>
      </c>
      <c r="AI439" s="84">
        <v>0.3639924501855587</v>
      </c>
      <c r="AJ439" s="7">
        <v>9.5414335701916722E-2</v>
      </c>
      <c r="BC439" t="str">
        <f>+IF(ABS(BL439)+ABS(BM439)+ABS(BN439)+ABS(BO439)&gt;219%,"F","")</f>
        <v/>
      </c>
      <c r="BI439" s="76">
        <v>8</v>
      </c>
      <c r="BJ439" s="65">
        <v>5.3004999999999995</v>
      </c>
      <c r="BK439" s="77" t="s">
        <v>62</v>
      </c>
      <c r="BL439" s="78">
        <v>0.25126495147053818</v>
      </c>
      <c r="BM439" s="78">
        <v>0.2594913234801669</v>
      </c>
      <c r="BN439" s="78">
        <v>0.2900561854585344</v>
      </c>
      <c r="BO439" s="79">
        <v>0.28450129372133515</v>
      </c>
      <c r="BP439" s="27"/>
      <c r="BQ439" s="27"/>
      <c r="BR439" s="80">
        <v>3.8791233987996221E-2</v>
      </c>
      <c r="BS439" s="85" t="s">
        <v>560</v>
      </c>
      <c r="BT439" s="82" t="s">
        <v>62</v>
      </c>
      <c r="BU439" s="72">
        <v>0.49333749490737538</v>
      </c>
      <c r="BV439" s="72">
        <v>0.63447647609843205</v>
      </c>
      <c r="BW439" s="7">
        <v>1.4720568044221616E-2</v>
      </c>
      <c r="BX439" s="84">
        <v>0.19641224886164879</v>
      </c>
      <c r="BY439" s="7">
        <v>0.10883014932155312</v>
      </c>
    </row>
    <row r="440" spans="14:77" x14ac:dyDescent="0.4">
      <c r="N440">
        <f>+IFERROR(RANK(MIN(W440:Z440),W437:Z449,0)-RANK(MAX(W440:Z440),W437:Z449,0),"")</f>
        <v>14</v>
      </c>
      <c r="T440" s="76">
        <v>2</v>
      </c>
      <c r="U440" s="65">
        <v>12.500470999452009</v>
      </c>
      <c r="V440" s="77" t="s">
        <v>62</v>
      </c>
      <c r="W440" s="78">
        <v>-4.3490395640465671E-3</v>
      </c>
      <c r="X440" s="78">
        <v>-3.5416489881040979E-2</v>
      </c>
      <c r="Y440" s="78">
        <v>-4.1251177820384066E-2</v>
      </c>
      <c r="Z440" s="79">
        <v>-3.0239411185305015E-2</v>
      </c>
      <c r="AA440" s="27"/>
      <c r="AB440" s="27"/>
      <c r="AC440" s="80" t="s">
        <v>62</v>
      </c>
      <c r="AD440" s="85" t="s">
        <v>62</v>
      </c>
      <c r="AE440" s="82" t="s">
        <v>62</v>
      </c>
      <c r="AF440" s="72">
        <v>-5.7713421948025173E-2</v>
      </c>
      <c r="AG440" s="72">
        <v>0.43192348468818742</v>
      </c>
      <c r="AH440" s="7">
        <v>3.8516721760386632E-2</v>
      </c>
      <c r="AI440" s="84">
        <v>-2.0569868401315528E-2</v>
      </c>
      <c r="AJ440" s="7">
        <v>5.9650500121227024E-2</v>
      </c>
      <c r="BC440">
        <f>+IFERROR(RANK(MIN(BL440:BO440),BL437:BO449,0)-RANK(MAX(BL440:BO440),BL437:BO449,0),"")</f>
        <v>3</v>
      </c>
      <c r="BI440" s="76">
        <v>6</v>
      </c>
      <c r="BJ440" s="65">
        <v>6.2002199980321162</v>
      </c>
      <c r="BK440" s="77" t="s">
        <v>62</v>
      </c>
      <c r="BL440" s="78">
        <v>-7.4999197494714578E-2</v>
      </c>
      <c r="BM440" s="78">
        <v>-7.3230724527582697E-2</v>
      </c>
      <c r="BN440" s="78">
        <v>-6.2858794943695992E-2</v>
      </c>
      <c r="BO440" s="79">
        <v>-3.7007610350181762E-2</v>
      </c>
      <c r="BP440" s="27"/>
      <c r="BQ440" s="27"/>
      <c r="BR440" s="80" t="s">
        <v>62</v>
      </c>
      <c r="BS440" s="85" t="s">
        <v>62</v>
      </c>
      <c r="BT440" s="82" t="s">
        <v>62</v>
      </c>
      <c r="BU440" s="72">
        <v>-4.3416982465676178E-2</v>
      </c>
      <c r="BV440" s="72">
        <v>0.32803239301114284</v>
      </c>
      <c r="BW440" s="7">
        <v>3.5116887245872919E-2</v>
      </c>
      <c r="BX440" s="84">
        <v>-2.5549085836475888E-2</v>
      </c>
      <c r="BY440" s="7">
        <v>5.6266568830474088E-2</v>
      </c>
    </row>
    <row r="441" spans="14:77" x14ac:dyDescent="0.4">
      <c r="N441">
        <f>+IFERROR(RANK(MIN(W441:Z441),W437:Z449,0)-RANK(MAX(W441:Z441),W437:Z449,0),"")</f>
        <v>11</v>
      </c>
      <c r="T441" s="76">
        <v>3</v>
      </c>
      <c r="U441" s="65">
        <v>13.800076997825066</v>
      </c>
      <c r="V441" s="77" t="s">
        <v>62</v>
      </c>
      <c r="W441" s="78">
        <v>-3.7826380430443861E-2</v>
      </c>
      <c r="X441" s="78">
        <v>-3.0289907580781601E-2</v>
      </c>
      <c r="Y441" s="78">
        <v>-1.5718737788991018E-2</v>
      </c>
      <c r="Z441" s="79">
        <v>-2.3418919993299626E-2</v>
      </c>
      <c r="AA441" s="27"/>
      <c r="AB441" s="27"/>
      <c r="AC441" s="80" t="s">
        <v>62</v>
      </c>
      <c r="AD441" s="85" t="s">
        <v>62</v>
      </c>
      <c r="AE441" s="82" t="s">
        <v>62</v>
      </c>
      <c r="AF441" s="72">
        <v>-0.39810399356493659</v>
      </c>
      <c r="AG441" s="72">
        <v>0.54047945771921124</v>
      </c>
      <c r="AH441" s="7">
        <v>3.4529121362531251E-2</v>
      </c>
      <c r="AI441" s="84">
        <v>-1.59303400258404E-2</v>
      </c>
      <c r="AJ441" s="7">
        <v>7.4642549203998515E-2</v>
      </c>
      <c r="BC441">
        <f>+IFERROR(RANK(MIN(BL441:BO441),BL437:BO449,0)-RANK(MAX(BL441:BO441),BL437:BO449,0),"")</f>
        <v>3</v>
      </c>
      <c r="BI441" s="76">
        <v>4</v>
      </c>
      <c r="BJ441" s="65">
        <v>9.5004159991760311</v>
      </c>
      <c r="BK441" s="77" t="s">
        <v>62</v>
      </c>
      <c r="BL441" s="78">
        <v>0.21785269723808839</v>
      </c>
      <c r="BM441" s="78">
        <v>0.22318837491711085</v>
      </c>
      <c r="BN441" s="78">
        <v>0.21175651033655735</v>
      </c>
      <c r="BO441" s="79">
        <v>0.18134914416087658</v>
      </c>
      <c r="BP441" s="27"/>
      <c r="BQ441" s="27"/>
      <c r="BR441" s="80" t="s">
        <v>62</v>
      </c>
      <c r="BS441" s="85" t="s">
        <v>62</v>
      </c>
      <c r="BT441" s="82" t="s">
        <v>62</v>
      </c>
      <c r="BU441" s="72">
        <v>0.48506511378045447</v>
      </c>
      <c r="BV441" s="72">
        <v>0.66935421933058725</v>
      </c>
      <c r="BW441" s="7">
        <v>3.1128998961580362E-2</v>
      </c>
      <c r="BX441" s="84">
        <v>0.12519870390699028</v>
      </c>
      <c r="BY441" s="7">
        <v>0.11481264063044345</v>
      </c>
    </row>
    <row r="442" spans="14:77" x14ac:dyDescent="0.4">
      <c r="N442">
        <f>+IFERROR(RANK(MIN(W442:Z442),W437:Z449,0)-RANK(MAX(W442:Z442),W437:Z449,0),"")</f>
        <v>21</v>
      </c>
      <c r="T442" s="76">
        <v>4</v>
      </c>
      <c r="U442" s="65">
        <v>14.70044099897604</v>
      </c>
      <c r="V442" s="77" t="s">
        <v>62</v>
      </c>
      <c r="W442" s="78">
        <v>0.17456793876583399</v>
      </c>
      <c r="X442" s="78">
        <v>1.6556791088081176E-2</v>
      </c>
      <c r="Y442" s="78">
        <v>-1.8892949194800879E-2</v>
      </c>
      <c r="Z442" s="79">
        <v>-1.9941728184486265E-2</v>
      </c>
      <c r="AA442" s="27"/>
      <c r="AB442" s="27"/>
      <c r="AC442" s="80" t="s">
        <v>62</v>
      </c>
      <c r="AD442" s="85" t="s">
        <v>62</v>
      </c>
      <c r="AE442" s="82" t="s">
        <v>62</v>
      </c>
      <c r="AF442" s="72">
        <v>9.7466455953806888E-2</v>
      </c>
      <c r="AG442" s="72">
        <v>0.92233706024084106</v>
      </c>
      <c r="AH442" s="7">
        <v>2.239002926333046E-2</v>
      </c>
      <c r="AI442" s="84">
        <v>-1.3565036763977245E-2</v>
      </c>
      <c r="AJ442" s="7">
        <v>0.12737873460024235</v>
      </c>
      <c r="BC442">
        <f>+IFERROR(RANK(MIN(BL442:BO442),BL437:BO449,0)-RANK(MAX(BL442:BO442),BL437:BO449,0),"")</f>
        <v>3</v>
      </c>
      <c r="BI442" s="76">
        <v>5</v>
      </c>
      <c r="BJ442" s="65">
        <v>23.600316997465125</v>
      </c>
      <c r="BK442" s="77" t="s">
        <v>62</v>
      </c>
      <c r="BL442" s="78">
        <v>8.8483717930641498E-2</v>
      </c>
      <c r="BM442" s="78">
        <v>8.8509796092956824E-2</v>
      </c>
      <c r="BN442" s="78">
        <v>8.9998887547333789E-2</v>
      </c>
      <c r="BO442" s="79">
        <v>0.12479454482364311</v>
      </c>
      <c r="BP442" s="27"/>
      <c r="BQ442" s="27"/>
      <c r="BR442" s="80" t="s">
        <v>62</v>
      </c>
      <c r="BS442" s="85" t="s">
        <v>62</v>
      </c>
      <c r="BT442" s="82" t="s">
        <v>62</v>
      </c>
      <c r="BU442" s="72">
        <v>0.7408809723714419</v>
      </c>
      <c r="BV442" s="72">
        <v>0.87407581090460962</v>
      </c>
      <c r="BW442" s="7">
        <v>2.1625600246717051E-2</v>
      </c>
      <c r="BX442" s="84">
        <v>8.6154888344676259E-2</v>
      </c>
      <c r="BY442" s="7">
        <v>0.14992801877235962</v>
      </c>
    </row>
    <row r="443" spans="14:77" x14ac:dyDescent="0.4">
      <c r="N443">
        <f>+IFERROR(RANK(MIN(W443:Z443),W437:Z449,0)-RANK(MAX(W443:Z443),W437:Z449,0),"")</f>
        <v>27</v>
      </c>
      <c r="T443" s="76">
        <v>9</v>
      </c>
      <c r="U443" s="65">
        <v>17.300909999999998</v>
      </c>
      <c r="V443" s="77" t="s">
        <v>62</v>
      </c>
      <c r="W443" s="78">
        <v>-3.2835847740227617E-2</v>
      </c>
      <c r="X443" s="78">
        <v>0.14863561791442023</v>
      </c>
      <c r="Y443" s="78">
        <v>0.20207397116243392</v>
      </c>
      <c r="Z443" s="79">
        <v>0.20281573333503911</v>
      </c>
      <c r="AA443" s="27"/>
      <c r="AB443" s="27"/>
      <c r="AC443" s="80" t="s">
        <v>62</v>
      </c>
      <c r="AD443" s="85" t="s">
        <v>62</v>
      </c>
      <c r="AE443" s="82" t="s">
        <v>62</v>
      </c>
      <c r="AF443" s="72">
        <v>0.81444603907135704</v>
      </c>
      <c r="AG443" s="72">
        <v>1.0115361993288012</v>
      </c>
      <c r="AH443" s="7">
        <v>3.8842220630398078E-2</v>
      </c>
      <c r="AI443" s="84">
        <v>0.13796210907854609</v>
      </c>
      <c r="AJ443" s="7">
        <v>0.13969752125019927</v>
      </c>
      <c r="BC443">
        <f>+IFERROR(RANK(MIN(BL443:BO443),BL437:BO449,0)-RANK(MAX(BL443:BO443),BL437:BO449,0),"")</f>
        <v>8</v>
      </c>
      <c r="BI443" s="76">
        <v>11</v>
      </c>
      <c r="BJ443" s="65">
        <v>26.101589999999998</v>
      </c>
      <c r="BK443" s="77" t="s">
        <v>62</v>
      </c>
      <c r="BL443" s="78">
        <v>1.8422789529763915E-2</v>
      </c>
      <c r="BM443" s="78">
        <v>2.0865499168589312E-2</v>
      </c>
      <c r="BN443" s="78">
        <v>1.77667891833885E-2</v>
      </c>
      <c r="BO443" s="79">
        <v>-2.3629084563573422E-2</v>
      </c>
      <c r="BP443" s="27"/>
      <c r="BQ443" s="27"/>
      <c r="BR443" s="80" t="s">
        <v>62</v>
      </c>
      <c r="BS443" s="85" t="s">
        <v>62</v>
      </c>
      <c r="BT443" s="82" t="s">
        <v>62</v>
      </c>
      <c r="BU443" s="72">
        <v>-4.5749284663312031E-2</v>
      </c>
      <c r="BV443" s="72">
        <v>0.31803309337643865</v>
      </c>
      <c r="BW443" s="7">
        <v>9.5860622664219255E-3</v>
      </c>
      <c r="BX443" s="84">
        <v>-1.6312901698856103E-2</v>
      </c>
      <c r="BY443" s="7">
        <v>5.4551414189836181E-2</v>
      </c>
    </row>
    <row r="444" spans="14:77" x14ac:dyDescent="0.4">
      <c r="N444">
        <f>+IFERROR(RANK(MIN(W444:Z444),W437:Z449,0)-RANK(MAX(W444:Z444),W437:Z449,0),"")</f>
        <v>6</v>
      </c>
      <c r="T444" s="76">
        <v>6</v>
      </c>
      <c r="U444" s="65">
        <v>29.200416996412212</v>
      </c>
      <c r="V444" s="77" t="s">
        <v>62</v>
      </c>
      <c r="W444" s="78">
        <v>-1.7897211085090386E-2</v>
      </c>
      <c r="X444" s="78">
        <v>-1.4654809136877365E-2</v>
      </c>
      <c r="Y444" s="78">
        <v>-3.1239338821104712E-3</v>
      </c>
      <c r="Z444" s="79">
        <v>1.4042660470120437E-3</v>
      </c>
      <c r="AA444" s="14"/>
      <c r="AB444" s="14"/>
      <c r="AC444" s="80" t="s">
        <v>62</v>
      </c>
      <c r="AD444" s="85" t="s">
        <v>62</v>
      </c>
      <c r="AE444" s="82" t="s">
        <v>62</v>
      </c>
      <c r="AF444" s="72">
        <v>-2.6284016111509007E-2</v>
      </c>
      <c r="AG444" s="72">
        <v>0.65821937509890349</v>
      </c>
      <c r="AH444" s="7">
        <v>1.2460223794252219E-2</v>
      </c>
      <c r="AI444" s="84">
        <v>9.552291746180025E-4</v>
      </c>
      <c r="AJ444" s="7">
        <v>9.0902940696720391E-2</v>
      </c>
      <c r="BC444">
        <f>+IFERROR(RANK(MIN(BL444:BO444),BL437:BO449,0)-RANK(MAX(BL444:BO444),BL437:BO449,0),"")</f>
        <v>9</v>
      </c>
      <c r="BI444" s="76">
        <v>10</v>
      </c>
      <c r="BJ444" s="65">
        <v>38.70121799942801</v>
      </c>
      <c r="BK444" s="77" t="s">
        <v>62</v>
      </c>
      <c r="BL444" s="78">
        <v>2.4192702929222695E-2</v>
      </c>
      <c r="BM444" s="78">
        <v>1.8700326666928613E-2</v>
      </c>
      <c r="BN444" s="78">
        <v>1.8971240360231116E-2</v>
      </c>
      <c r="BO444" s="79">
        <v>3.4551906555348816E-2</v>
      </c>
      <c r="BP444" s="14"/>
      <c r="BQ444" s="14"/>
      <c r="BR444" s="80" t="s">
        <v>62</v>
      </c>
      <c r="BS444" s="85" t="s">
        <v>62</v>
      </c>
      <c r="BT444" s="82" t="s">
        <v>62</v>
      </c>
      <c r="BU444" s="72">
        <v>0.27573153730072913</v>
      </c>
      <c r="BV444" s="72">
        <v>0.5505921940821642</v>
      </c>
      <c r="BW444" s="7">
        <v>1.2647495282358284E-2</v>
      </c>
      <c r="BX444" s="84">
        <v>2.3853732193009999E-2</v>
      </c>
      <c r="BY444" s="7">
        <v>9.4441690046121421E-2</v>
      </c>
    </row>
    <row r="445" spans="14:77" x14ac:dyDescent="0.4">
      <c r="N445">
        <f>+IFERROR(RANK(MIN(W445:Z445),W437:Z449,0)-RANK(MAX(W445:Z445),W437:Z449,0),"")</f>
        <v>3</v>
      </c>
      <c r="T445" s="76">
        <v>8</v>
      </c>
      <c r="U445" s="65">
        <v>34.801250000000003</v>
      </c>
      <c r="V445" s="77" t="s">
        <v>62</v>
      </c>
      <c r="W445" s="78">
        <v>8.3715330683688222E-2</v>
      </c>
      <c r="X445" s="78">
        <v>8.4928039071736655E-2</v>
      </c>
      <c r="Y445" s="78">
        <v>6.811379879338679E-2</v>
      </c>
      <c r="Z445" s="79">
        <v>6.7626746296399504E-2</v>
      </c>
      <c r="AA445" s="27"/>
      <c r="AB445" s="27"/>
      <c r="AC445" s="80" t="s">
        <v>62</v>
      </c>
      <c r="AD445" s="85" t="s">
        <v>62</v>
      </c>
      <c r="AE445" s="82" t="s">
        <v>62</v>
      </c>
      <c r="AF445" s="72">
        <v>0.71372500220270196</v>
      </c>
      <c r="AG445" s="72">
        <v>0.81919466316011613</v>
      </c>
      <c r="AH445" s="7">
        <v>9.8595320566113864E-3</v>
      </c>
      <c r="AI445" s="84">
        <v>4.6001995978085991E-2</v>
      </c>
      <c r="AJ445" s="7">
        <v>0.11313432375509228</v>
      </c>
      <c r="BC445">
        <f>+IFERROR(RANK(MIN(BL445:BO445),BL437:BO449,0)-RANK(MAX(BL445:BO445),BL437:BO449,0),"")</f>
        <v>4</v>
      </c>
      <c r="BI445" s="76">
        <v>12</v>
      </c>
      <c r="BJ445" s="65">
        <v>61.501970000000007</v>
      </c>
      <c r="BK445" s="77" t="s">
        <v>62</v>
      </c>
      <c r="BL445" s="78">
        <v>2.3733198581428982E-2</v>
      </c>
      <c r="BM445" s="78">
        <v>2.4900582231578615E-2</v>
      </c>
      <c r="BN445" s="78">
        <v>2.4484220890782775E-2</v>
      </c>
      <c r="BO445" s="79">
        <v>2.1423461379812301E-2</v>
      </c>
      <c r="BP445" s="27"/>
      <c r="BQ445" s="27"/>
      <c r="BR445" s="80" t="s">
        <v>62</v>
      </c>
      <c r="BS445" s="85" t="s">
        <v>62</v>
      </c>
      <c r="BT445" s="82" t="s">
        <v>62</v>
      </c>
      <c r="BU445" s="72">
        <v>0.40443446458641974</v>
      </c>
      <c r="BV445" s="72">
        <v>0.54427182636543114</v>
      </c>
      <c r="BW445" s="7">
        <v>1.0964018396419443E-2</v>
      </c>
      <c r="BX445" s="84">
        <v>1.4790197165609812E-2</v>
      </c>
      <c r="BY445" s="7">
        <v>9.335757331635873E-2</v>
      </c>
    </row>
    <row r="446" spans="14:77" x14ac:dyDescent="0.4">
      <c r="N446">
        <f>+IFERROR(RANK(MIN(W446:Z446),W437:Z449,0)-RANK(MAX(W446:Z446),W437:Z449,0),"")</f>
        <v>3</v>
      </c>
      <c r="T446" s="76">
        <v>1</v>
      </c>
      <c r="U446" s="65">
        <v>66.802036998857005</v>
      </c>
      <c r="V446" s="77" t="s">
        <v>62</v>
      </c>
      <c r="W446" s="78">
        <v>5.5254538518158244E-2</v>
      </c>
      <c r="X446" s="78">
        <v>5.1768521852884671E-2</v>
      </c>
      <c r="Y446" s="78">
        <v>4.8124719051685499E-2</v>
      </c>
      <c r="Z446" s="79">
        <v>4.7658161844771237E-2</v>
      </c>
      <c r="AA446" s="89"/>
      <c r="AB446" s="89"/>
      <c r="AC446" s="80" t="s">
        <v>62</v>
      </c>
      <c r="AD446" s="85" t="s">
        <v>62</v>
      </c>
      <c r="AE446" s="82" t="s">
        <v>62</v>
      </c>
      <c r="AF446" s="72" t="s">
        <v>62</v>
      </c>
      <c r="AG446" s="72">
        <v>0.50860529776223151</v>
      </c>
      <c r="AH446" s="7">
        <v>8.0814188399267756E-3</v>
      </c>
      <c r="AI446" s="84">
        <v>3.241869067450405E-2</v>
      </c>
      <c r="AJ446" s="7">
        <v>7.0240589945519169E-2</v>
      </c>
      <c r="BC446">
        <f>+IFERROR(RANK(MIN(BL446:BO446),BL437:BO449,0)-RANK(MAX(BL446:BO446),BL437:BO449,0),"")</f>
        <v>2</v>
      </c>
      <c r="BI446" s="76">
        <v>3</v>
      </c>
      <c r="BJ446" s="65">
        <v>103.2005639832155</v>
      </c>
      <c r="BK446" s="77" t="s">
        <v>62</v>
      </c>
      <c r="BL446" s="78">
        <v>1.5630179917476225E-3</v>
      </c>
      <c r="BM446" s="78">
        <v>2.3163279324186453E-3</v>
      </c>
      <c r="BN446" s="78">
        <v>3.2589871765663055E-3</v>
      </c>
      <c r="BO446" s="79" t="s">
        <v>62</v>
      </c>
      <c r="BP446" s="89"/>
      <c r="BQ446" s="89"/>
      <c r="BR446" s="80" t="s">
        <v>62</v>
      </c>
      <c r="BS446" s="85" t="s">
        <v>62</v>
      </c>
      <c r="BT446" s="82" t="s">
        <v>62</v>
      </c>
      <c r="BU446" s="72" t="s">
        <v>62</v>
      </c>
      <c r="BV446" s="72" t="s">
        <v>62</v>
      </c>
      <c r="BW446" s="7" t="s">
        <v>62</v>
      </c>
      <c r="BX446" s="84" t="s">
        <v>62</v>
      </c>
      <c r="BY446" s="7" t="s">
        <v>62</v>
      </c>
    </row>
    <row r="447" spans="14:77" x14ac:dyDescent="0.4">
      <c r="N447" t="str">
        <f>+IFERROR(RANK(MIN(W447:Z447),W437:Z449,0)-RANK(MAX(W447:Z447),W437:Z449,0),"")</f>
        <v/>
      </c>
      <c r="T447" s="76" t="s">
        <v>62</v>
      </c>
      <c r="U447" s="65" t="s">
        <v>62</v>
      </c>
      <c r="V447" s="77" t="s">
        <v>62</v>
      </c>
      <c r="W447" s="78" t="s">
        <v>62</v>
      </c>
      <c r="X447" s="78" t="s">
        <v>62</v>
      </c>
      <c r="Y447" s="78" t="s">
        <v>62</v>
      </c>
      <c r="Z447" s="79" t="s">
        <v>62</v>
      </c>
      <c r="AA447" s="89"/>
      <c r="AB447" s="89"/>
      <c r="AC447" s="80" t="s">
        <v>62</v>
      </c>
      <c r="AD447" s="85" t="s">
        <v>62</v>
      </c>
      <c r="AE447" s="82" t="s">
        <v>62</v>
      </c>
      <c r="AF447" s="72" t="s">
        <v>62</v>
      </c>
      <c r="AG447" s="72" t="s">
        <v>62</v>
      </c>
      <c r="AH447" s="7" t="s">
        <v>62</v>
      </c>
      <c r="AI447" s="84" t="s">
        <v>62</v>
      </c>
      <c r="AJ447" s="7" t="s">
        <v>62</v>
      </c>
      <c r="BC447" t="str">
        <f>+IFERROR(RANK(MIN(BL447:BO447),BL437:BO449,0)-RANK(MAX(BL447:BO447),BL437:BO449,0),"")</f>
        <v/>
      </c>
      <c r="BI447" s="76" t="s">
        <v>62</v>
      </c>
      <c r="BJ447" s="65">
        <v>133.80542000000003</v>
      </c>
      <c r="BK447" s="77" t="s">
        <v>62</v>
      </c>
      <c r="BL447" s="78" t="s">
        <v>62</v>
      </c>
      <c r="BM447" s="78" t="s">
        <v>62</v>
      </c>
      <c r="BN447" s="78" t="s">
        <v>62</v>
      </c>
      <c r="BO447" s="79" t="s">
        <v>62</v>
      </c>
      <c r="BP447" s="89"/>
      <c r="BQ447" s="89"/>
      <c r="BR447" s="80" t="s">
        <v>62</v>
      </c>
      <c r="BS447" s="85" t="s">
        <v>62</v>
      </c>
      <c r="BT447" s="82" t="s">
        <v>62</v>
      </c>
      <c r="BU447" s="72">
        <v>0.44707000074904363</v>
      </c>
      <c r="BV447" s="72">
        <v>0.58299697285518481</v>
      </c>
      <c r="BW447" s="7" t="s">
        <v>62</v>
      </c>
      <c r="BX447" s="84" t="s">
        <v>62</v>
      </c>
      <c r="BY447" s="7" t="s">
        <v>62</v>
      </c>
    </row>
    <row r="448" spans="14:77" x14ac:dyDescent="0.4">
      <c r="N448" t="str">
        <f>+IFERROR(RANK(MIN(W448:Z448),W437:Z449,0)-RANK(MAX(W448:Z448),W437:Z449,0),"")</f>
        <v/>
      </c>
      <c r="T448" s="76" t="s">
        <v>62</v>
      </c>
      <c r="U448" s="65" t="s">
        <v>62</v>
      </c>
      <c r="V448" s="77" t="s">
        <v>62</v>
      </c>
      <c r="W448" s="78" t="s">
        <v>62</v>
      </c>
      <c r="X448" s="78" t="s">
        <v>62</v>
      </c>
      <c r="Y448" s="78" t="s">
        <v>62</v>
      </c>
      <c r="Z448" s="79" t="s">
        <v>62</v>
      </c>
      <c r="AA448" s="27"/>
      <c r="AB448" s="27"/>
      <c r="AC448" s="80" t="s">
        <v>62</v>
      </c>
      <c r="AD448" s="85" t="s">
        <v>62</v>
      </c>
      <c r="AE448" s="82" t="s">
        <v>62</v>
      </c>
      <c r="AF448" s="72" t="s">
        <v>62</v>
      </c>
      <c r="AG448" s="72" t="s">
        <v>62</v>
      </c>
      <c r="AH448" s="7" t="s">
        <v>62</v>
      </c>
      <c r="AI448" s="84" t="s">
        <v>62</v>
      </c>
      <c r="AJ448" s="7" t="s">
        <v>62</v>
      </c>
      <c r="BC448" t="str">
        <f>+IFERROR(RANK(MIN(BL448:BO448),BL437:BO449,0)-RANK(MAX(BL448:BO448),BL437:BO449,0),"")</f>
        <v/>
      </c>
      <c r="BI448" s="76" t="s">
        <v>62</v>
      </c>
      <c r="BJ448" s="65">
        <v>161.70388599826703</v>
      </c>
      <c r="BK448" s="77" t="s">
        <v>62</v>
      </c>
      <c r="BL448" s="78" t="s">
        <v>62</v>
      </c>
      <c r="BM448" s="78" t="s">
        <v>62</v>
      </c>
      <c r="BN448" s="78" t="s">
        <v>62</v>
      </c>
      <c r="BO448" s="79" t="s">
        <v>62</v>
      </c>
      <c r="BP448" s="27"/>
      <c r="BQ448" s="27"/>
      <c r="BR448" s="80" t="s">
        <v>62</v>
      </c>
      <c r="BS448" s="85" t="s">
        <v>62</v>
      </c>
      <c r="BT448" s="82" t="s">
        <v>62</v>
      </c>
      <c r="BU448" s="72">
        <v>0.44707000074904363</v>
      </c>
      <c r="BV448" s="72">
        <v>0.58299697285518481</v>
      </c>
      <c r="BW448" s="7" t="s">
        <v>62</v>
      </c>
      <c r="BX448" s="84" t="s">
        <v>62</v>
      </c>
      <c r="BY448" s="7" t="s">
        <v>62</v>
      </c>
    </row>
    <row r="449" spans="14:77" ht="19.5" thickBot="1" x14ac:dyDescent="0.45">
      <c r="N449" t="str">
        <f>+IFERROR(RANK(MIN(W449:Z449),W437:Z449,0)-RANK(MAX(W449:Z449),W437:Z449,0),"")</f>
        <v/>
      </c>
      <c r="T449" s="76" t="s">
        <v>62</v>
      </c>
      <c r="U449" s="90" t="s">
        <v>62</v>
      </c>
      <c r="V449" s="91" t="s">
        <v>62</v>
      </c>
      <c r="W449" s="78" t="s">
        <v>62</v>
      </c>
      <c r="X449" s="78" t="s">
        <v>62</v>
      </c>
      <c r="Y449" s="78" t="s">
        <v>62</v>
      </c>
      <c r="Z449" s="79" t="s">
        <v>62</v>
      </c>
      <c r="AA449" s="27"/>
      <c r="AB449" s="27"/>
      <c r="AC449" s="80" t="s">
        <v>62</v>
      </c>
      <c r="AD449" s="85" t="s">
        <v>62</v>
      </c>
      <c r="AE449" s="82" t="s">
        <v>62</v>
      </c>
      <c r="AF449" s="72"/>
      <c r="AG449" s="72"/>
      <c r="AH449" s="27"/>
      <c r="AI449" s="107"/>
      <c r="AJ449" s="27"/>
      <c r="BC449" t="str">
        <f>+IFERROR(RANK(MIN(BL449:BO449),BL437:BO449,0)-RANK(MAX(BL449:BO449),BL437:BO449,0),"")</f>
        <v/>
      </c>
      <c r="BI449" s="76" t="s">
        <v>62</v>
      </c>
      <c r="BJ449" s="90" t="s">
        <v>62</v>
      </c>
      <c r="BK449" s="91" t="s">
        <v>62</v>
      </c>
      <c r="BL449" s="78" t="s">
        <v>62</v>
      </c>
      <c r="BM449" s="78" t="s">
        <v>62</v>
      </c>
      <c r="BN449" s="78" t="s">
        <v>62</v>
      </c>
      <c r="BO449" s="79" t="s">
        <v>62</v>
      </c>
      <c r="BP449" s="27"/>
      <c r="BQ449" s="27"/>
      <c r="BR449" s="80" t="s">
        <v>62</v>
      </c>
      <c r="BS449" s="85" t="s">
        <v>62</v>
      </c>
      <c r="BT449" s="82" t="s">
        <v>62</v>
      </c>
      <c r="BU449" s="72"/>
      <c r="BV449" s="72"/>
      <c r="BW449" s="27"/>
      <c r="BX449" s="107"/>
      <c r="BY449" s="27"/>
    </row>
    <row r="450" spans="14:77" ht="19.5" thickBot="1" x14ac:dyDescent="0.45"/>
    <row r="451" spans="14:77" ht="19.5" thickBot="1" x14ac:dyDescent="0.45">
      <c r="T451" s="56" t="s">
        <v>62</v>
      </c>
      <c r="U451" s="57" t="s">
        <v>62</v>
      </c>
      <c r="V451" s="58" t="s">
        <v>541</v>
      </c>
      <c r="W451" s="59" t="s">
        <v>542</v>
      </c>
      <c r="X451" s="59" t="s">
        <v>543</v>
      </c>
      <c r="Y451" s="59" t="s">
        <v>544</v>
      </c>
      <c r="Z451" s="60" t="s">
        <v>545</v>
      </c>
      <c r="AA451" s="27"/>
      <c r="AB451" s="27"/>
      <c r="AC451" s="27"/>
      <c r="AD451" s="27"/>
      <c r="AE451" s="27"/>
      <c r="AF451" s="27" t="s">
        <v>231</v>
      </c>
      <c r="AG451" s="27"/>
      <c r="AH451" s="27" t="s">
        <v>572</v>
      </c>
      <c r="AI451" s="27"/>
      <c r="AJ451" s="27"/>
      <c r="BI451" s="56" t="s">
        <v>62</v>
      </c>
      <c r="BJ451" s="57" t="s">
        <v>558</v>
      </c>
      <c r="BK451" s="58" t="s">
        <v>541</v>
      </c>
      <c r="BL451" s="59" t="s">
        <v>542</v>
      </c>
      <c r="BM451" s="59" t="s">
        <v>543</v>
      </c>
      <c r="BN451" s="59" t="s">
        <v>544</v>
      </c>
      <c r="BO451" s="60" t="s">
        <v>545</v>
      </c>
      <c r="BP451" s="27"/>
      <c r="BQ451" s="27"/>
      <c r="BR451" s="27"/>
      <c r="BS451" s="27"/>
      <c r="BT451" s="27"/>
      <c r="BU451" s="27" t="s">
        <v>233</v>
      </c>
      <c r="BV451" s="27"/>
      <c r="BW451" t="s">
        <v>485</v>
      </c>
    </row>
    <row r="452" spans="14:77" ht="19.5" thickBot="1" x14ac:dyDescent="0.45">
      <c r="N452" t="str">
        <f>+IF(ABS(W452)+ABS(X452)+ABS(Y452)+ABS(Z452)&gt;219%,"F","")</f>
        <v/>
      </c>
      <c r="T452" s="76">
        <v>2</v>
      </c>
      <c r="U452" s="65">
        <v>3.1001869997320051</v>
      </c>
      <c r="V452" s="66">
        <v>0.17999999999999972</v>
      </c>
      <c r="W452" s="67">
        <v>0.19144502240493086</v>
      </c>
      <c r="X452" s="67">
        <v>0.18747113091948742</v>
      </c>
      <c r="Y452" s="67">
        <v>0.1815756378072198</v>
      </c>
      <c r="Z452" s="68">
        <v>0.19395740500325365</v>
      </c>
      <c r="AA452" s="104">
        <v>0.19395740500325365</v>
      </c>
      <c r="AB452" s="69" t="s">
        <v>62</v>
      </c>
      <c r="AC452" s="70" t="s">
        <v>62</v>
      </c>
      <c r="AD452" s="27"/>
      <c r="AE452" s="71">
        <v>2</v>
      </c>
      <c r="AF452" s="72">
        <v>0.29960933669430151</v>
      </c>
      <c r="AG452" s="72">
        <v>0.50735858442205828</v>
      </c>
      <c r="AH452" s="7" t="s">
        <v>62</v>
      </c>
      <c r="AI452" s="74">
        <v>0.10457027630185317</v>
      </c>
      <c r="AJ452" s="7">
        <v>6.1049791981256846E-2</v>
      </c>
      <c r="BB452" s="29"/>
      <c r="BC452" t="str">
        <f>+IF(ABS(BL452)+ABS(BM452)+ABS(BN452)+ABS(BO452)&gt;219%,"F","")</f>
        <v/>
      </c>
      <c r="BI452" s="76">
        <v>5</v>
      </c>
      <c r="BJ452" s="65">
        <v>3.2001559990150477</v>
      </c>
      <c r="BK452" s="66">
        <v>0.15999999999999973</v>
      </c>
      <c r="BL452" s="67">
        <v>-1.8999060261664986E-2</v>
      </c>
      <c r="BM452" s="67">
        <v>-8.962688033384205E-3</v>
      </c>
      <c r="BN452" s="67">
        <v>-6.6420155156984313E-3</v>
      </c>
      <c r="BO452" s="68">
        <v>3.502937126158473E-2</v>
      </c>
      <c r="BP452" s="104">
        <v>3.502937126158473E-2</v>
      </c>
      <c r="BQ452" s="69" t="s">
        <v>62</v>
      </c>
      <c r="BR452" s="70" t="s">
        <v>62</v>
      </c>
      <c r="BS452" s="27"/>
      <c r="BT452" s="71">
        <v>5</v>
      </c>
      <c r="BU452" s="72">
        <v>0.39094043095716269</v>
      </c>
      <c r="BV452" s="72">
        <v>0.65216368698905902</v>
      </c>
      <c r="BW452" s="7" t="s">
        <v>62</v>
      </c>
    </row>
    <row r="453" spans="14:77" x14ac:dyDescent="0.4">
      <c r="N453" t="str">
        <f>+IF(ABS(W453)+ABS(X453)+ABS(Y453)+ABS(Z453)&gt;219%,"F","")</f>
        <v/>
      </c>
      <c r="T453" s="76">
        <v>6</v>
      </c>
      <c r="U453" s="65">
        <v>5.0001799986320794</v>
      </c>
      <c r="V453" s="77" t="s">
        <v>62</v>
      </c>
      <c r="W453" s="78">
        <v>7.7021233379487977E-2</v>
      </c>
      <c r="X453" s="78">
        <v>7.9799394754253558E-2</v>
      </c>
      <c r="Y453" s="78">
        <v>8.8474353685452561E-2</v>
      </c>
      <c r="Z453" s="79">
        <v>8.0105183158089177E-2</v>
      </c>
      <c r="AA453" s="27"/>
      <c r="AB453" s="27"/>
      <c r="AC453" s="80" t="s">
        <v>62</v>
      </c>
      <c r="AD453" s="81" t="s">
        <v>62</v>
      </c>
      <c r="AE453" s="82" t="s">
        <v>62</v>
      </c>
      <c r="AF453" s="72">
        <v>0.11656224337727915</v>
      </c>
      <c r="AG453" s="72">
        <v>0.68792072562564954</v>
      </c>
      <c r="AH453" s="7">
        <v>-2.4566838028360155E-2</v>
      </c>
      <c r="AI453" s="84">
        <v>4.318794188812447E-2</v>
      </c>
      <c r="AJ453" s="7">
        <v>8.2776597240157512E-2</v>
      </c>
      <c r="BC453" t="str">
        <f>+IF(ABS(BL453)+ABS(BM453)+ABS(BN453)+ABS(BO453)&gt;219%,"F","")</f>
        <v/>
      </c>
      <c r="BI453" s="76">
        <v>15</v>
      </c>
      <c r="BJ453" s="65">
        <v>4.0004499999999998</v>
      </c>
      <c r="BK453" s="77" t="s">
        <v>62</v>
      </c>
      <c r="BL453" s="78">
        <v>0.51262508804221485</v>
      </c>
      <c r="BM453" s="78">
        <v>0.52996290424420667</v>
      </c>
      <c r="BN453" s="78">
        <v>0.5281026261976669</v>
      </c>
      <c r="BO453" s="79">
        <v>0.48974680677131638</v>
      </c>
      <c r="BP453" s="27"/>
      <c r="BQ453" s="27"/>
      <c r="BR453" s="80">
        <v>4.0216097472890289E-2</v>
      </c>
      <c r="BS453" s="81" t="s">
        <v>560</v>
      </c>
      <c r="BT453" s="82" t="s">
        <v>62</v>
      </c>
      <c r="BU453" s="72">
        <v>0.2859102969786872</v>
      </c>
      <c r="BV453" s="72">
        <v>0.53681840739441533</v>
      </c>
      <c r="BW453" s="7">
        <v>-1.3997283051241094E-2</v>
      </c>
    </row>
    <row r="454" spans="14:77" x14ac:dyDescent="0.4">
      <c r="N454" t="str">
        <f>+IF(ABS(W454)+ABS(X454)+ABS(Y454)+ABS(Z454)&gt;219%,"F","")</f>
        <v/>
      </c>
      <c r="T454" s="76">
        <v>7</v>
      </c>
      <c r="U454" s="65">
        <v>6.0004200000000001</v>
      </c>
      <c r="V454" s="77" t="s">
        <v>62</v>
      </c>
      <c r="W454" s="78">
        <v>0.17282117837408198</v>
      </c>
      <c r="X454" s="78">
        <v>0.16968466361329279</v>
      </c>
      <c r="Y454" s="78">
        <v>0.17897523615238514</v>
      </c>
      <c r="Z454" s="79">
        <v>0.18059428169827416</v>
      </c>
      <c r="AA454" s="27"/>
      <c r="AB454" s="27"/>
      <c r="AC454" s="80" t="s">
        <v>62</v>
      </c>
      <c r="AD454" s="85" t="s">
        <v>62</v>
      </c>
      <c r="AE454" s="82" t="s">
        <v>62</v>
      </c>
      <c r="AF454" s="72">
        <v>0.16711167017018982</v>
      </c>
      <c r="AG454" s="72">
        <v>0.77230499423497967</v>
      </c>
      <c r="AH454" s="7">
        <v>-1.4198002903000745E-2</v>
      </c>
      <c r="AI454" s="84">
        <v>9.7365676424710057E-2</v>
      </c>
      <c r="AJ454" s="7">
        <v>9.2930445432079678E-2</v>
      </c>
      <c r="BC454" t="str">
        <f>+IF(ABS(BL454)+ABS(BM454)+ABS(BN454)+ABS(BO454)&gt;219%,"F","")</f>
        <v/>
      </c>
      <c r="BI454" s="76">
        <v>13</v>
      </c>
      <c r="BJ454" s="65">
        <v>4.9006299999999996</v>
      </c>
      <c r="BK454" s="77" t="s">
        <v>62</v>
      </c>
      <c r="BL454" s="78">
        <v>-0.14386794338610495</v>
      </c>
      <c r="BM454" s="78">
        <v>-0.13785775812677734</v>
      </c>
      <c r="BN454" s="78">
        <v>-0.14235569079086374</v>
      </c>
      <c r="BO454" s="79">
        <v>-0.16535081940881508</v>
      </c>
      <c r="BP454" s="27"/>
      <c r="BQ454" s="27"/>
      <c r="BR454" s="80" t="s">
        <v>62</v>
      </c>
      <c r="BS454" s="85" t="s">
        <v>62</v>
      </c>
      <c r="BT454" s="82" t="s">
        <v>62</v>
      </c>
      <c r="BU454" s="72">
        <v>-0.15929416485121523</v>
      </c>
      <c r="BV454" s="72">
        <v>0.45914858250927976</v>
      </c>
      <c r="BW454" s="7">
        <v>-1.4893578132818067E-2</v>
      </c>
    </row>
    <row r="455" spans="14:77" x14ac:dyDescent="0.4">
      <c r="N455">
        <f>+IFERROR(RANK(MIN(W455:Z455),W452:Z464,0)-RANK(MAX(W455:Z455),W452:Z464,0),"")</f>
        <v>3</v>
      </c>
      <c r="T455" s="76">
        <v>11</v>
      </c>
      <c r="U455" s="65">
        <v>6.8007</v>
      </c>
      <c r="V455" s="77" t="s">
        <v>62</v>
      </c>
      <c r="W455" s="78">
        <v>0.11230348216480339</v>
      </c>
      <c r="X455" s="78">
        <v>0.11574237895405022</v>
      </c>
      <c r="Y455" s="78">
        <v>0.11094187977314669</v>
      </c>
      <c r="Z455" s="79">
        <v>0.1059087661946258</v>
      </c>
      <c r="AA455" s="27"/>
      <c r="AB455" s="27"/>
      <c r="AC455" s="80" t="s">
        <v>62</v>
      </c>
      <c r="AD455" s="85" t="s">
        <v>62</v>
      </c>
      <c r="AE455" s="82" t="s">
        <v>62</v>
      </c>
      <c r="AF455" s="72">
        <v>0.40008458280944853</v>
      </c>
      <c r="AG455" s="72">
        <v>0.75725881430567976</v>
      </c>
      <c r="AH455" s="7">
        <v>3.3166661120783147E-3</v>
      </c>
      <c r="AI455" s="84">
        <v>5.7099696418265677E-2</v>
      </c>
      <c r="AJ455" s="7">
        <v>9.1119958366323847E-2</v>
      </c>
      <c r="BC455">
        <f>+IFERROR(RANK(MIN(BL455:BO455),BL452:BO464,0)-RANK(MAX(BL455:BO455),BL452:BO464,0),"")</f>
        <v>3</v>
      </c>
      <c r="BI455" s="76">
        <v>4</v>
      </c>
      <c r="BJ455" s="65">
        <v>6.500272999296028</v>
      </c>
      <c r="BK455" s="77" t="s">
        <v>62</v>
      </c>
      <c r="BL455" s="78">
        <v>0.18418301988956873</v>
      </c>
      <c r="BM455" s="78">
        <v>0.14253571243115898</v>
      </c>
      <c r="BN455" s="78">
        <v>0.1460697601916944</v>
      </c>
      <c r="BO455" s="79">
        <v>0.17146485520447116</v>
      </c>
      <c r="BP455" s="27"/>
      <c r="BQ455" s="27"/>
      <c r="BR455" s="80" t="s">
        <v>62</v>
      </c>
      <c r="BS455" s="85" t="s">
        <v>62</v>
      </c>
      <c r="BT455" s="82" t="s">
        <v>62</v>
      </c>
      <c r="BU455" s="72">
        <v>0.44419015773712989</v>
      </c>
      <c r="BV455" s="72">
        <v>0.87151225049094805</v>
      </c>
      <c r="BW455" s="7">
        <v>-1.7248216398853267E-3</v>
      </c>
    </row>
    <row r="456" spans="14:77" x14ac:dyDescent="0.4">
      <c r="N456">
        <f>+IFERROR(RANK(MIN(W456:Z456),W452:Z464,0)-RANK(MAX(W456:Z456),W452:Z464,0),"")</f>
        <v>3</v>
      </c>
      <c r="T456" s="76">
        <v>1</v>
      </c>
      <c r="U456" s="65">
        <v>8.3003339997870036</v>
      </c>
      <c r="V456" s="77" t="s">
        <v>62</v>
      </c>
      <c r="W456" s="78">
        <v>0.2427403958977373</v>
      </c>
      <c r="X456" s="78">
        <v>0.24254083426636761</v>
      </c>
      <c r="Y456" s="78">
        <v>0.2432223516271062</v>
      </c>
      <c r="Z456" s="79">
        <v>0.2442259435291938</v>
      </c>
      <c r="AA456" s="27"/>
      <c r="AB456" s="27"/>
      <c r="AC456" s="80" t="s">
        <v>62</v>
      </c>
      <c r="AD456" s="85" t="s">
        <v>62</v>
      </c>
      <c r="AE456" s="82" t="s">
        <v>62</v>
      </c>
      <c r="AF456" s="72">
        <v>0.42714056165680481</v>
      </c>
      <c r="AG456" s="72">
        <v>0.58079008632083662</v>
      </c>
      <c r="AH456" s="7">
        <v>1.6502994642349389E-2</v>
      </c>
      <c r="AI456" s="84">
        <v>0.1316720771475581</v>
      </c>
      <c r="AJ456" s="7">
        <v>6.9885708142798347E-2</v>
      </c>
      <c r="BC456">
        <f>+IFERROR(RANK(MIN(BL456:BO456),BL452:BO464,0)-RANK(MAX(BL456:BO456),BL452:BO464,0),"")</f>
        <v>3</v>
      </c>
      <c r="BI456" s="76">
        <v>8</v>
      </c>
      <c r="BJ456" s="65">
        <v>8.6004799999999992</v>
      </c>
      <c r="BK456" s="77" t="s">
        <v>62</v>
      </c>
      <c r="BL456" s="78">
        <v>0.30356825196521037</v>
      </c>
      <c r="BM456" s="78">
        <v>0.28895691034153514</v>
      </c>
      <c r="BN456" s="78">
        <v>0.28925921115382192</v>
      </c>
      <c r="BO456" s="79">
        <v>0.29221979794381114</v>
      </c>
      <c r="BP456" s="27"/>
      <c r="BQ456" s="27"/>
      <c r="BR456" s="80">
        <v>1.4611341623675222E-2</v>
      </c>
      <c r="BS456" s="85" t="s">
        <v>560</v>
      </c>
      <c r="BT456" s="82" t="s">
        <v>62</v>
      </c>
      <c r="BU456" s="72">
        <v>0.58318308507056205</v>
      </c>
      <c r="BV456" s="72">
        <v>0.75274656546155627</v>
      </c>
      <c r="BW456" s="7">
        <v>1.8440499947784239E-2</v>
      </c>
    </row>
    <row r="457" spans="14:77" x14ac:dyDescent="0.4">
      <c r="N457">
        <f>+IFERROR(RANK(MIN(W457:Z457),W452:Z464,0)-RANK(MAX(W457:Z457),W452:Z464,0),"")</f>
        <v>3</v>
      </c>
      <c r="T457" s="76">
        <v>3</v>
      </c>
      <c r="U457" s="65">
        <v>12.100077997795065</v>
      </c>
      <c r="V457" s="77" t="s">
        <v>62</v>
      </c>
      <c r="W457" s="78">
        <v>-0.17883173962718277</v>
      </c>
      <c r="X457" s="78">
        <v>-0.17978877878818059</v>
      </c>
      <c r="Y457" s="78">
        <v>-0.1809205415905448</v>
      </c>
      <c r="Z457" s="79">
        <v>-0.17793589787869643</v>
      </c>
      <c r="AA457" s="27"/>
      <c r="AB457" s="27"/>
      <c r="AC457" s="80" t="s">
        <v>62</v>
      </c>
      <c r="AD457" s="85" t="s">
        <v>62</v>
      </c>
      <c r="AE457" s="82" t="s">
        <v>62</v>
      </c>
      <c r="AF457" s="72">
        <v>-0.85598351341366663</v>
      </c>
      <c r="AG457" s="72">
        <v>0.4229112741274203</v>
      </c>
      <c r="AH457" s="7">
        <v>1.6913496207179718E-2</v>
      </c>
      <c r="AI457" s="84">
        <v>-9.593243426246853E-2</v>
      </c>
      <c r="AJ457" s="7">
        <v>5.0888358066155132E-2</v>
      </c>
      <c r="BC457">
        <f>+IFERROR(RANK(MIN(BL457:BO457),BL452:BO464,0)-RANK(MAX(BL457:BO457),BL452:BO464,0),"")</f>
        <v>5</v>
      </c>
      <c r="BI457" s="76">
        <v>14</v>
      </c>
      <c r="BJ457" s="65">
        <v>15.501110000000001</v>
      </c>
      <c r="BK457" s="77" t="s">
        <v>62</v>
      </c>
      <c r="BL457" s="78">
        <v>-7.197879637881377E-2</v>
      </c>
      <c r="BM457" s="78">
        <v>-6.7783965749244363E-2</v>
      </c>
      <c r="BN457" s="78">
        <v>-6.6451298901996442E-2</v>
      </c>
      <c r="BO457" s="79">
        <v>-6.1320830577556322E-2</v>
      </c>
      <c r="BP457" s="27"/>
      <c r="BQ457" s="27"/>
      <c r="BR457" s="80" t="s">
        <v>62</v>
      </c>
      <c r="BS457" s="85" t="s">
        <v>62</v>
      </c>
      <c r="BT457" s="82" t="s">
        <v>62</v>
      </c>
      <c r="BU457" s="72">
        <v>6.7542343505478844E-2</v>
      </c>
      <c r="BV457" s="72">
        <v>0.63187618366233234</v>
      </c>
      <c r="BW457" s="7">
        <v>1.229945223465876E-2</v>
      </c>
    </row>
    <row r="458" spans="14:77" x14ac:dyDescent="0.4">
      <c r="N458">
        <f>+IFERROR(RANK(MIN(W458:Z458),W452:Z464,0)-RANK(MAX(W458:Z458),W452:Z464,0),"")</f>
        <v>3</v>
      </c>
      <c r="T458" s="76">
        <v>9</v>
      </c>
      <c r="U458" s="65">
        <v>13.20078</v>
      </c>
      <c r="V458" s="77" t="s">
        <v>62</v>
      </c>
      <c r="W458" s="78">
        <v>0.23531235829864031</v>
      </c>
      <c r="X458" s="78">
        <v>0.23695061632808889</v>
      </c>
      <c r="Y458" s="78">
        <v>0.22978035251048629</v>
      </c>
      <c r="Z458" s="79">
        <v>0.22643610927002814</v>
      </c>
      <c r="AA458" s="27"/>
      <c r="AB458" s="27"/>
      <c r="AC458" s="80" t="s">
        <v>62</v>
      </c>
      <c r="AD458" s="85" t="s">
        <v>62</v>
      </c>
      <c r="AE458" s="82" t="s">
        <v>62</v>
      </c>
      <c r="AF458" s="72">
        <v>1.1376414675300963</v>
      </c>
      <c r="AG458" s="72">
        <v>1.2199885996519253</v>
      </c>
      <c r="AH458" s="7">
        <v>1.7167282436735709E-2</v>
      </c>
      <c r="AI458" s="84">
        <v>0.12208085847862447</v>
      </c>
      <c r="AJ458" s="7">
        <v>0.14679962558058718</v>
      </c>
      <c r="BC458">
        <f>+IFERROR(RANK(MIN(BL458:BO458),BL452:BO464,0)-RANK(MAX(BL458:BO458),BL452:BO464,0),"")</f>
        <v>3</v>
      </c>
      <c r="BI458" s="76">
        <v>2</v>
      </c>
      <c r="BJ458" s="65">
        <v>20.100661999232017</v>
      </c>
      <c r="BK458" s="77" t="s">
        <v>62</v>
      </c>
      <c r="BL458" s="78">
        <v>0.12730251263327269</v>
      </c>
      <c r="BM458" s="78">
        <v>0.12170629180620915</v>
      </c>
      <c r="BN458" s="78">
        <v>0.12120314051296349</v>
      </c>
      <c r="BO458" s="79">
        <v>0.11802100533394991</v>
      </c>
      <c r="BP458" s="27"/>
      <c r="BQ458" s="27"/>
      <c r="BR458" s="80" t="s">
        <v>62</v>
      </c>
      <c r="BS458" s="85" t="s">
        <v>62</v>
      </c>
      <c r="BT458" s="82" t="s">
        <v>62</v>
      </c>
      <c r="BU458" s="72">
        <v>0.39649278225873502</v>
      </c>
      <c r="BV458" s="72">
        <v>0.77642522948956805</v>
      </c>
      <c r="BW458" s="7">
        <v>2.2844081440574968E-2</v>
      </c>
    </row>
    <row r="459" spans="14:77" x14ac:dyDescent="0.4">
      <c r="N459">
        <f>+IFERROR(RANK(MIN(W459:Z459),W452:Z464,0)-RANK(MAX(W459:Z459),W452:Z464,0),"")</f>
        <v>3</v>
      </c>
      <c r="T459" s="76">
        <v>8</v>
      </c>
      <c r="U459" s="65">
        <v>16.501239999999999</v>
      </c>
      <c r="V459" s="77" t="s">
        <v>62</v>
      </c>
      <c r="W459" s="78">
        <v>5.1886419410826577E-2</v>
      </c>
      <c r="X459" s="78">
        <v>5.2374454212383605E-2</v>
      </c>
      <c r="Y459" s="78">
        <v>5.7593686881642708E-2</v>
      </c>
      <c r="Z459" s="79">
        <v>5.5762665767495327E-2</v>
      </c>
      <c r="AA459" s="14"/>
      <c r="AB459" s="14"/>
      <c r="AC459" s="80" t="s">
        <v>62</v>
      </c>
      <c r="AD459" s="85" t="s">
        <v>62</v>
      </c>
      <c r="AE459" s="82" t="s">
        <v>62</v>
      </c>
      <c r="AF459" s="72">
        <v>0.17215908681648026</v>
      </c>
      <c r="AG459" s="72">
        <v>0.4146236136091826</v>
      </c>
      <c r="AH459" s="7">
        <v>5.6687012404586304E-3</v>
      </c>
      <c r="AI459" s="84">
        <v>3.0063906900265336E-2</v>
      </c>
      <c r="AJ459" s="7">
        <v>4.989111476292802E-2</v>
      </c>
      <c r="BC459">
        <f>+IFERROR(RANK(MIN(BL459:BO459),BL452:BO464,0)-RANK(MAX(BL459:BO459),BL452:BO464,0),"")</f>
        <v>8</v>
      </c>
      <c r="BI459" s="76">
        <v>3</v>
      </c>
      <c r="BJ459" s="65">
        <v>45.200297991195271</v>
      </c>
      <c r="BK459" s="77" t="s">
        <v>62</v>
      </c>
      <c r="BL459" s="78">
        <v>0.1068491408640916</v>
      </c>
      <c r="BM459" s="78">
        <v>0.1054439530863361</v>
      </c>
      <c r="BN459" s="78">
        <v>0.10470852209882477</v>
      </c>
      <c r="BO459" s="79">
        <v>3.4687210954617853E-2</v>
      </c>
      <c r="BP459" s="14"/>
      <c r="BQ459" s="14"/>
      <c r="BR459" s="80" t="s">
        <v>62</v>
      </c>
      <c r="BS459" s="85" t="s">
        <v>62</v>
      </c>
      <c r="BT459" s="82" t="s">
        <v>62</v>
      </c>
      <c r="BU459" s="72">
        <v>0.51636885416675493</v>
      </c>
      <c r="BV459" s="72">
        <v>1.1044698038619025</v>
      </c>
      <c r="BW459" s="7">
        <v>1.3767096429931906E-2</v>
      </c>
    </row>
    <row r="460" spans="14:77" x14ac:dyDescent="0.4">
      <c r="N460">
        <f>+IFERROR(RANK(MIN(W460:Z460),W452:Z464,0)-RANK(MAX(W460:Z460),W452:Z464,0),"")</f>
        <v>4</v>
      </c>
      <c r="T460" s="76">
        <v>5</v>
      </c>
      <c r="U460" s="65">
        <v>24.400700995265233</v>
      </c>
      <c r="V460" s="77" t="s">
        <v>62</v>
      </c>
      <c r="W460" s="78">
        <v>4.6194903939150038E-2</v>
      </c>
      <c r="X460" s="78">
        <v>4.6169270099063575E-2</v>
      </c>
      <c r="Y460" s="78">
        <v>4.6149018944485691E-2</v>
      </c>
      <c r="Z460" s="79">
        <v>2.3807068947830481E-2</v>
      </c>
      <c r="AA460" s="27"/>
      <c r="AB460" s="27"/>
      <c r="AC460" s="80" t="s">
        <v>62</v>
      </c>
      <c r="AD460" s="85" t="s">
        <v>62</v>
      </c>
      <c r="AE460" s="82" t="s">
        <v>62</v>
      </c>
      <c r="AF460" s="72">
        <v>8.9425511036851701E-2</v>
      </c>
      <c r="AG460" s="72">
        <v>0.44835609743471777</v>
      </c>
      <c r="AH460" s="7">
        <v>7.6100108196274392E-3</v>
      </c>
      <c r="AI460" s="84">
        <v>1.2835353090902307E-2</v>
      </c>
      <c r="AJ460" s="7">
        <v>5.3950100229599271E-2</v>
      </c>
      <c r="BC460">
        <f>+IFERROR(RANK(MIN(BL460:BO460),BL452:BO464,0)-RANK(MAX(BL460:BO460),BL452:BO464,0),"")</f>
        <v>3</v>
      </c>
      <c r="BI460" s="76">
        <v>10</v>
      </c>
      <c r="BJ460" s="65">
        <v>55.201399999208007</v>
      </c>
      <c r="BK460" s="77" t="s">
        <v>62</v>
      </c>
      <c r="BL460" s="78">
        <v>5.5638186861729569E-2</v>
      </c>
      <c r="BM460" s="78">
        <v>7.1979106298979315E-2</v>
      </c>
      <c r="BN460" s="78">
        <v>7.4014102656932187E-2</v>
      </c>
      <c r="BO460" s="79">
        <v>6.0832527540796655E-2</v>
      </c>
      <c r="BP460" s="27"/>
      <c r="BQ460" s="27"/>
      <c r="BR460" s="80" t="s">
        <v>62</v>
      </c>
      <c r="BS460" s="85" t="s">
        <v>62</v>
      </c>
      <c r="BT460" s="82" t="s">
        <v>62</v>
      </c>
      <c r="BU460" s="72">
        <v>0.44154755270336676</v>
      </c>
      <c r="BV460" s="72">
        <v>0.85147230277375052</v>
      </c>
      <c r="BW460" s="7">
        <v>1.0863132737968552E-2</v>
      </c>
    </row>
    <row r="461" spans="14:77" x14ac:dyDescent="0.4">
      <c r="N461">
        <f>+IFERROR(RANK(MIN(W461:Z461),W452:Z464,0)-RANK(MAX(W461:Z461),W452:Z464,0),"")</f>
        <v>12</v>
      </c>
      <c r="T461" s="76">
        <v>12</v>
      </c>
      <c r="U461" s="65">
        <v>59.302039999999998</v>
      </c>
      <c r="V461" s="77" t="s">
        <v>62</v>
      </c>
      <c r="W461" s="78">
        <v>7.4105550572212533E-2</v>
      </c>
      <c r="X461" s="78">
        <v>7.429322401904731E-2</v>
      </c>
      <c r="Y461" s="78">
        <v>6.8113244486388835E-2</v>
      </c>
      <c r="Z461" s="79">
        <v>2.3482909751165439E-2</v>
      </c>
      <c r="AA461" s="89"/>
      <c r="AB461" s="89"/>
      <c r="AC461" s="80" t="s">
        <v>62</v>
      </c>
      <c r="AD461" s="85" t="s">
        <v>62</v>
      </c>
      <c r="AE461" s="82" t="s">
        <v>62</v>
      </c>
      <c r="AF461" s="72">
        <v>0.21271760463576672</v>
      </c>
      <c r="AG461" s="72">
        <v>0.98198164632925777</v>
      </c>
      <c r="AH461" s="7">
        <v>1.2266894878976482E-2</v>
      </c>
      <c r="AI461" s="84">
        <v>1.2660585766290589E-2</v>
      </c>
      <c r="AJ461" s="7">
        <v>0.11816056154071629</v>
      </c>
      <c r="BC461">
        <f>+IFERROR(RANK(MIN(BL461:BO461),BL452:BO464,0)-RANK(MAX(BL461:BO461),BL452:BO464,0),"")</f>
        <v>10</v>
      </c>
      <c r="BI461" s="76">
        <v>9</v>
      </c>
      <c r="BJ461" s="65">
        <v>56.602720000000005</v>
      </c>
      <c r="BK461" s="77" t="s">
        <v>62</v>
      </c>
      <c r="BL461" s="78">
        <v>1.3248567503244218E-2</v>
      </c>
      <c r="BM461" s="78">
        <v>-6.0611578004514638E-2</v>
      </c>
      <c r="BN461" s="78">
        <v>-6.3257478722877805E-2</v>
      </c>
      <c r="BO461" s="79">
        <v>1.0534399938443876E-2</v>
      </c>
      <c r="BP461" s="89"/>
      <c r="BQ461" s="89"/>
      <c r="BR461" s="80" t="s">
        <v>62</v>
      </c>
      <c r="BS461" s="85" t="s">
        <v>62</v>
      </c>
      <c r="BT461" s="82" t="s">
        <v>62</v>
      </c>
      <c r="BU461" s="72">
        <v>5.6099439564096659E-2</v>
      </c>
      <c r="BV461" s="72">
        <v>0.51160891770782613</v>
      </c>
      <c r="BW461" s="7">
        <v>6.1048243269191081E-3</v>
      </c>
    </row>
    <row r="462" spans="14:77" x14ac:dyDescent="0.4">
      <c r="N462">
        <f>+IFERROR(RANK(MIN(W462:Z462),W452:Z464,0)-RANK(MAX(W462:Z462),W452:Z464,0),"")</f>
        <v>5</v>
      </c>
      <c r="T462" s="76">
        <v>10</v>
      </c>
      <c r="U462" s="65">
        <v>60.201606999038006</v>
      </c>
      <c r="V462" s="77" t="s">
        <v>62</v>
      </c>
      <c r="W462" s="78">
        <v>-2.4998804814687917E-2</v>
      </c>
      <c r="X462" s="78">
        <v>-2.5237188377854426E-2</v>
      </c>
      <c r="Y462" s="78">
        <v>-2.3905220277769368E-2</v>
      </c>
      <c r="Z462" s="79">
        <v>4.3655564558740451E-2</v>
      </c>
      <c r="AA462" s="89"/>
      <c r="AB462" s="89"/>
      <c r="AC462" s="80" t="s">
        <v>62</v>
      </c>
      <c r="AD462" s="85" t="s">
        <v>62</v>
      </c>
      <c r="AE462" s="82" t="s">
        <v>62</v>
      </c>
      <c r="AF462" s="72">
        <v>0.56455152152164911</v>
      </c>
      <c r="AG462" s="72">
        <v>0.82452828430517744</v>
      </c>
      <c r="AH462" s="7">
        <v>5.579100447567327E-3</v>
      </c>
      <c r="AI462" s="84">
        <v>2.3536479300412885E-2</v>
      </c>
      <c r="AJ462" s="7">
        <v>9.9214405324064503E-2</v>
      </c>
      <c r="BC462">
        <f>+IFERROR(RANK(MIN(BL462:BO462),BL452:BO464,0)-RANK(MAX(BL462:BO462),BL452:BO464,0),"")</f>
        <v>8</v>
      </c>
      <c r="BI462" s="76">
        <v>1</v>
      </c>
      <c r="BJ462" s="65">
        <v>66.702956998357024</v>
      </c>
      <c r="BK462" s="77" t="s">
        <v>62</v>
      </c>
      <c r="BL462" s="78">
        <v>-6.856896773274844E-2</v>
      </c>
      <c r="BM462" s="78">
        <v>-2.3903974759139236E-2</v>
      </c>
      <c r="BN462" s="78">
        <v>-2.2698524437333039E-2</v>
      </c>
      <c r="BO462" s="79">
        <v>-2.0756304876405136E-2</v>
      </c>
      <c r="BP462" s="89"/>
      <c r="BQ462" s="89"/>
      <c r="BR462" s="80" t="s">
        <v>62</v>
      </c>
      <c r="BS462" s="85" t="s">
        <v>62</v>
      </c>
      <c r="BT462" s="82" t="s">
        <v>62</v>
      </c>
      <c r="BU462" s="72">
        <v>5.9241082994584936E-2</v>
      </c>
      <c r="BV462" s="72">
        <v>0.55467508292519596</v>
      </c>
      <c r="BW462" s="7">
        <v>5.6766708084252295E-3</v>
      </c>
    </row>
    <row r="463" spans="14:77" x14ac:dyDescent="0.4">
      <c r="N463" t="str">
        <f>+IFERROR(RANK(MIN(W463:Z463),W452:Z464,0)-RANK(MAX(W463:Z463),W452:Z464,0),"")</f>
        <v/>
      </c>
      <c r="T463" s="76" t="s">
        <v>62</v>
      </c>
      <c r="U463" s="65">
        <v>102.20269599357624</v>
      </c>
      <c r="V463" s="77" t="s">
        <v>62</v>
      </c>
      <c r="W463" s="78" t="s">
        <v>62</v>
      </c>
      <c r="X463" s="78" t="s">
        <v>62</v>
      </c>
      <c r="Y463" s="78" t="s">
        <v>62</v>
      </c>
      <c r="Z463" s="79" t="s">
        <v>62</v>
      </c>
      <c r="AA463" s="27"/>
      <c r="AB463" s="27"/>
      <c r="AC463" s="80" t="s">
        <v>62</v>
      </c>
      <c r="AD463" s="85" t="s">
        <v>62</v>
      </c>
      <c r="AE463" s="82" t="s">
        <v>62</v>
      </c>
      <c r="AF463" s="72">
        <v>0.35870035862488681</v>
      </c>
      <c r="AG463" s="72">
        <v>0.69254752003335329</v>
      </c>
      <c r="AH463" s="7" t="s">
        <v>62</v>
      </c>
      <c r="AI463" s="84" t="s">
        <v>62</v>
      </c>
      <c r="AJ463" s="7" t="s">
        <v>62</v>
      </c>
      <c r="BC463" t="str">
        <f>+IFERROR(RANK(MIN(BL463:BO463),BL452:BO464,0)-RANK(MAX(BL463:BO463),BL452:BO464,0),"")</f>
        <v/>
      </c>
      <c r="BI463" s="76" t="s">
        <v>62</v>
      </c>
      <c r="BJ463" s="65">
        <v>67.101786984412925</v>
      </c>
      <c r="BK463" s="77" t="s">
        <v>62</v>
      </c>
      <c r="BL463" s="78" t="s">
        <v>62</v>
      </c>
      <c r="BM463" s="78" t="s">
        <v>62</v>
      </c>
      <c r="BN463" s="78" t="s">
        <v>62</v>
      </c>
      <c r="BO463" s="79" t="s">
        <v>62</v>
      </c>
      <c r="BP463" s="27"/>
      <c r="BQ463" s="27"/>
      <c r="BR463" s="80" t="s">
        <v>62</v>
      </c>
      <c r="BS463" s="85" t="s">
        <v>62</v>
      </c>
      <c r="BT463" s="82" t="s">
        <v>62</v>
      </c>
      <c r="BU463" s="72" t="s">
        <v>62</v>
      </c>
      <c r="BV463" s="72" t="s">
        <v>62</v>
      </c>
      <c r="BW463" s="7" t="s">
        <v>62</v>
      </c>
    </row>
    <row r="464" spans="14:77" ht="19.5" thickBot="1" x14ac:dyDescent="0.45">
      <c r="N464" t="str">
        <f>+IFERROR(RANK(MIN(W464:Z464),W452:Z464,0)-RANK(MAX(W464:Z464),W452:Z464,0),"")</f>
        <v/>
      </c>
      <c r="T464" s="76" t="s">
        <v>62</v>
      </c>
      <c r="U464" s="90" t="s">
        <v>62</v>
      </c>
      <c r="V464" s="91" t="s">
        <v>62</v>
      </c>
      <c r="W464" s="78" t="s">
        <v>62</v>
      </c>
      <c r="X464" s="78" t="s">
        <v>62</v>
      </c>
      <c r="Y464" s="78" t="s">
        <v>62</v>
      </c>
      <c r="Z464" s="79" t="s">
        <v>62</v>
      </c>
      <c r="AA464" s="27"/>
      <c r="AB464" s="27"/>
      <c r="AC464" s="80" t="s">
        <v>62</v>
      </c>
      <c r="AD464" s="85" t="s">
        <v>62</v>
      </c>
      <c r="AE464" s="82" t="s">
        <v>62</v>
      </c>
      <c r="AF464" s="72"/>
      <c r="AG464" s="72"/>
      <c r="AH464" s="27"/>
      <c r="AI464" s="107"/>
      <c r="AJ464" s="27"/>
      <c r="BC464" t="str">
        <f>+IFERROR(RANK(MIN(BL464:BO464),BL452:BO464,0)-RANK(MAX(BL464:BO464),BL452:BO464,0),"")</f>
        <v/>
      </c>
      <c r="BI464" s="76" t="s">
        <v>62</v>
      </c>
      <c r="BJ464" s="90">
        <v>96.804909999999992</v>
      </c>
      <c r="BK464" s="91" t="s">
        <v>62</v>
      </c>
      <c r="BL464" s="78" t="s">
        <v>62</v>
      </c>
      <c r="BM464" s="78" t="s">
        <v>62</v>
      </c>
      <c r="BN464" s="78" t="s">
        <v>62</v>
      </c>
      <c r="BO464" s="79" t="s">
        <v>62</v>
      </c>
      <c r="BP464" s="27"/>
      <c r="BQ464" s="27"/>
      <c r="BR464" s="80" t="s">
        <v>62</v>
      </c>
      <c r="BS464" s="85" t="s">
        <v>62</v>
      </c>
      <c r="BT464" s="82" t="s">
        <v>62</v>
      </c>
      <c r="BU464" s="72"/>
      <c r="BV464" s="72"/>
      <c r="BW464" s="27"/>
    </row>
    <row r="465" spans="14:77" ht="19.5" thickBot="1" x14ac:dyDescent="0.45"/>
    <row r="466" spans="14:77" ht="19.5" thickBot="1" x14ac:dyDescent="0.45">
      <c r="T466" s="27" t="s">
        <v>62</v>
      </c>
      <c r="U466" s="27"/>
      <c r="V466" s="109"/>
      <c r="W466" s="110" t="s">
        <v>573</v>
      </c>
      <c r="X466" s="110"/>
      <c r="Y466" s="111"/>
      <c r="Z466" s="9"/>
      <c r="AA466" s="112" t="s">
        <v>574</v>
      </c>
      <c r="AB466" s="112"/>
      <c r="AC466" s="113"/>
      <c r="AD466" s="109"/>
      <c r="AE466" s="112" t="s">
        <v>575</v>
      </c>
      <c r="AF466" s="112"/>
      <c r="AG466" s="113"/>
      <c r="AH466" s="27"/>
      <c r="AI466" s="27"/>
      <c r="AJ466" s="27"/>
    </row>
    <row r="467" spans="14:77" ht="19.5" thickBot="1" x14ac:dyDescent="0.45">
      <c r="T467" s="56" t="s">
        <v>62</v>
      </c>
      <c r="U467" s="57" t="s">
        <v>62</v>
      </c>
      <c r="V467" s="58" t="s">
        <v>541</v>
      </c>
      <c r="W467" s="59" t="s">
        <v>542</v>
      </c>
      <c r="X467" s="59" t="s">
        <v>543</v>
      </c>
      <c r="Y467" s="59" t="s">
        <v>544</v>
      </c>
      <c r="Z467" s="60" t="s">
        <v>545</v>
      </c>
      <c r="AA467" s="27"/>
      <c r="AB467" s="27"/>
      <c r="AC467" s="27"/>
      <c r="AD467" s="27"/>
      <c r="AE467" s="27"/>
      <c r="AF467" s="27" t="s">
        <v>235</v>
      </c>
      <c r="AG467" s="27"/>
      <c r="AH467" t="s">
        <v>471</v>
      </c>
      <c r="AI467" s="27"/>
      <c r="AJ467" s="27"/>
      <c r="BI467" s="56" t="s">
        <v>62</v>
      </c>
      <c r="BJ467" s="57" t="s">
        <v>62</v>
      </c>
      <c r="BK467" s="58" t="s">
        <v>541</v>
      </c>
      <c r="BL467" s="59" t="s">
        <v>542</v>
      </c>
      <c r="BM467" s="59" t="s">
        <v>543</v>
      </c>
      <c r="BN467" s="59" t="s">
        <v>544</v>
      </c>
      <c r="BO467" s="60" t="s">
        <v>545</v>
      </c>
      <c r="BP467" s="27"/>
      <c r="BQ467" s="27"/>
      <c r="BR467" s="27"/>
      <c r="BS467" s="27"/>
      <c r="BT467" s="27"/>
      <c r="BU467" s="27" t="s">
        <v>236</v>
      </c>
      <c r="BV467" s="27"/>
      <c r="BW467" t="s">
        <v>486</v>
      </c>
      <c r="BX467" s="27"/>
      <c r="BY467" s="27"/>
    </row>
    <row r="468" spans="14:77" ht="19.5" thickBot="1" x14ac:dyDescent="0.45">
      <c r="N468" t="str">
        <f>+IF(ABS(W468)+ABS(X468)+ABS(Y468)+ABS(Z468)&gt;219%,"F","")</f>
        <v/>
      </c>
      <c r="T468" s="76">
        <v>6</v>
      </c>
      <c r="U468" s="65">
        <v>1.8001319991120506</v>
      </c>
      <c r="V468" s="66">
        <v>0.43999999999999984</v>
      </c>
      <c r="W468" s="67">
        <v>0.16271669750078691</v>
      </c>
      <c r="X468" s="67">
        <v>0.16220865553493552</v>
      </c>
      <c r="Y468" s="67">
        <v>0.1681256202958801</v>
      </c>
      <c r="Z468" s="68">
        <v>0.16689131471639568</v>
      </c>
      <c r="AA468" s="104">
        <v>0.1681256202958801</v>
      </c>
      <c r="AB468" s="69" t="s">
        <v>62</v>
      </c>
      <c r="AC468" s="70" t="s">
        <v>62</v>
      </c>
      <c r="AD468" s="27"/>
      <c r="AE468" s="71">
        <v>6</v>
      </c>
      <c r="AF468" s="72">
        <v>0.20134186533293896</v>
      </c>
      <c r="AG468" s="72">
        <v>0.26609615131188297</v>
      </c>
      <c r="AH468" s="7" t="s">
        <v>62</v>
      </c>
      <c r="AI468" s="74">
        <v>0.14102255658658858</v>
      </c>
      <c r="AJ468" s="7">
        <v>4.2433855902130072E-2</v>
      </c>
      <c r="BC468" t="str">
        <f>+IF(ABS(BL468)+ABS(BM468)+ABS(BN468)+ABS(BO468)&gt;219%,"F","")</f>
        <v/>
      </c>
      <c r="BI468" s="76">
        <v>4</v>
      </c>
      <c r="BJ468" s="65">
        <v>2.9002009993760236</v>
      </c>
      <c r="BK468" s="66">
        <v>0.2199999999999997</v>
      </c>
      <c r="BL468" s="67">
        <v>0.24904457920308792</v>
      </c>
      <c r="BM468" s="67">
        <v>0.24700654561446447</v>
      </c>
      <c r="BN468" s="67">
        <v>0.23947564713146902</v>
      </c>
      <c r="BO468" s="68">
        <v>0.25617569180850014</v>
      </c>
      <c r="BP468" s="104">
        <v>0.25617569180850014</v>
      </c>
      <c r="BQ468" s="69" t="s">
        <v>62</v>
      </c>
      <c r="BR468" s="70" t="s">
        <v>62</v>
      </c>
      <c r="BS468" s="27"/>
      <c r="BT468" s="71">
        <v>4</v>
      </c>
      <c r="BU468" s="72">
        <v>0.36889979900919145</v>
      </c>
      <c r="BV468" s="72">
        <v>0.47825131843545732</v>
      </c>
      <c r="BW468" s="7" t="s">
        <v>62</v>
      </c>
      <c r="BX468" s="74">
        <v>0.14578639979519814</v>
      </c>
      <c r="BY468" s="7">
        <v>5.8136422314830113E-2</v>
      </c>
    </row>
    <row r="469" spans="14:77" x14ac:dyDescent="0.4">
      <c r="N469" t="str">
        <f>+IF(ABS(W469)+ABS(X469)+ABS(Y469)+ABS(Z469)&gt;219%,"F","")</f>
        <v/>
      </c>
      <c r="T469" s="76">
        <v>2</v>
      </c>
      <c r="U469" s="65">
        <v>2.9001869997320049</v>
      </c>
      <c r="V469" s="77">
        <v>0.2199999999999997</v>
      </c>
      <c r="W469" s="78">
        <v>0.50790474549352282</v>
      </c>
      <c r="X469" s="78">
        <v>0.50016438603696911</v>
      </c>
      <c r="Y469" s="78">
        <v>0.49280319429457403</v>
      </c>
      <c r="Z469" s="79">
        <v>0.49825418105323493</v>
      </c>
      <c r="AA469" s="27"/>
      <c r="AB469" s="27"/>
      <c r="AC469" s="80">
        <v>1.5101551198948793E-2</v>
      </c>
      <c r="AD469" s="81" t="s">
        <v>560</v>
      </c>
      <c r="AE469" s="82" t="s">
        <v>62</v>
      </c>
      <c r="AF469" s="72">
        <v>0.70915152876030507</v>
      </c>
      <c r="AG469" s="72">
        <v>0.6093479341477126</v>
      </c>
      <c r="AH469" s="7">
        <v>-2.8510697723120038E-2</v>
      </c>
      <c r="AI469" s="84">
        <v>0.42102297870616046</v>
      </c>
      <c r="AJ469" s="7">
        <v>9.7171576155487202E-2</v>
      </c>
      <c r="BC469" t="str">
        <f>+IF(ABS(BL469)+ABS(BM469)+ABS(BN469)+ABS(BO469)&gt;219%,"F","")</f>
        <v/>
      </c>
      <c r="BI469" s="76">
        <v>3</v>
      </c>
      <c r="BJ469" s="65">
        <v>4.8000449987850367</v>
      </c>
      <c r="BK469" s="77" t="s">
        <v>62</v>
      </c>
      <c r="BL469" s="78">
        <v>0.24593807488955036</v>
      </c>
      <c r="BM469" s="78">
        <v>0.25106816833875711</v>
      </c>
      <c r="BN469" s="78">
        <v>0.17314907745912914</v>
      </c>
      <c r="BO469" s="79">
        <v>0.25504629748612895</v>
      </c>
      <c r="BP469" s="27"/>
      <c r="BQ469" s="27"/>
      <c r="BR469" s="80" t="s">
        <v>62</v>
      </c>
      <c r="BS469" s="81" t="s">
        <v>62</v>
      </c>
      <c r="BT469" s="82" t="s">
        <v>62</v>
      </c>
      <c r="BU469" s="72">
        <v>0.27941331111024054</v>
      </c>
      <c r="BV469" s="72">
        <v>0.59297118142840877</v>
      </c>
      <c r="BW469" s="7">
        <v>-5.4680638085596311E-3</v>
      </c>
      <c r="BX469" s="84">
        <v>0.14514367553418311</v>
      </c>
      <c r="BY469" s="7">
        <v>7.2081814926973534E-2</v>
      </c>
    </row>
    <row r="470" spans="14:77" x14ac:dyDescent="0.4">
      <c r="N470" t="str">
        <f>+IF(ABS(W470)+ABS(X470)+ABS(Y470)+ABS(Z470)&gt;219%,"F","")</f>
        <v/>
      </c>
      <c r="T470" s="76">
        <v>1</v>
      </c>
      <c r="U470" s="65">
        <v>9.5003419998070022</v>
      </c>
      <c r="V470" s="77" t="s">
        <v>62</v>
      </c>
      <c r="W470" s="78">
        <v>0.14084799776815735</v>
      </c>
      <c r="X470" s="78">
        <v>0.14155638466635168</v>
      </c>
      <c r="Y470" s="78">
        <v>0.14172008405219549</v>
      </c>
      <c r="Z470" s="79">
        <v>0.13291043095168309</v>
      </c>
      <c r="AA470" s="27"/>
      <c r="AB470" s="27"/>
      <c r="AC470" s="80" t="s">
        <v>62</v>
      </c>
      <c r="AD470" s="85" t="s">
        <v>62</v>
      </c>
      <c r="AE470" s="82" t="s">
        <v>62</v>
      </c>
      <c r="AF470" s="72">
        <v>0.55335784061151561</v>
      </c>
      <c r="AG470" s="72">
        <v>0.95706437656424259</v>
      </c>
      <c r="AH470" s="7">
        <v>4.0167004040259871E-2</v>
      </c>
      <c r="AI470" s="84">
        <v>0.11230883285737711</v>
      </c>
      <c r="AJ470" s="7">
        <v>0.15262126732749715</v>
      </c>
      <c r="BC470" t="str">
        <f>+IF(ABS(BL470)+ABS(BM470)+ABS(BN470)+ABS(BO470)&gt;219%,"F","")</f>
        <v/>
      </c>
      <c r="BI470" s="76">
        <v>1</v>
      </c>
      <c r="BJ470" s="65">
        <v>6.6002719998070019</v>
      </c>
      <c r="BK470" s="77" t="s">
        <v>62</v>
      </c>
      <c r="BL470" s="78">
        <v>-9.2541829785353275E-2</v>
      </c>
      <c r="BM470" s="78">
        <v>-9.7232401922756978E-2</v>
      </c>
      <c r="BN470" s="78">
        <v>1.4493444515991966E-2</v>
      </c>
      <c r="BO470" s="79">
        <v>-0.1317937552898287</v>
      </c>
      <c r="BP470" s="27"/>
      <c r="BQ470" s="27"/>
      <c r="BR470" s="80" t="s">
        <v>62</v>
      </c>
      <c r="BS470" s="85" t="s">
        <v>62</v>
      </c>
      <c r="BT470" s="82" t="s">
        <v>62</v>
      </c>
      <c r="BU470" s="72">
        <v>-0.23855222506689769</v>
      </c>
      <c r="BV470" s="72">
        <v>0.61596159306492371</v>
      </c>
      <c r="BW470" s="7">
        <v>8.341422368083079E-3</v>
      </c>
      <c r="BX470" s="84">
        <v>-7.5002186833387718E-2</v>
      </c>
      <c r="BY470" s="7">
        <v>7.4876538597500319E-2</v>
      </c>
    </row>
    <row r="471" spans="14:77" x14ac:dyDescent="0.4">
      <c r="T471" s="76">
        <v>9</v>
      </c>
      <c r="U471" s="65">
        <v>14.200639999999998</v>
      </c>
      <c r="V471" s="77" t="s">
        <v>62</v>
      </c>
      <c r="W471" s="78">
        <v>-5.0297091122535116E-2</v>
      </c>
      <c r="X471" s="78">
        <v>-5.1953577001883487E-2</v>
      </c>
      <c r="Y471" s="78">
        <v>-4.8884057256984817E-2</v>
      </c>
      <c r="Z471" s="79">
        <v>-4.1208843029689503E-2</v>
      </c>
      <c r="AA471" s="27"/>
      <c r="AB471" s="27"/>
      <c r="AC471" s="80" t="s">
        <v>62</v>
      </c>
      <c r="AD471" s="85" t="s">
        <v>62</v>
      </c>
      <c r="AE471" s="82" t="s">
        <v>62</v>
      </c>
      <c r="AF471" s="72">
        <v>0.16681896965883802</v>
      </c>
      <c r="AG471" s="72">
        <v>0.8384005740452789</v>
      </c>
      <c r="AH471" s="7">
        <v>3.2313692624134999E-2</v>
      </c>
      <c r="AI471" s="84">
        <v>-3.4821323134146986E-2</v>
      </c>
      <c r="AJ471" s="7">
        <v>0.13369817252862976</v>
      </c>
      <c r="BI471" s="76">
        <v>8</v>
      </c>
      <c r="BJ471" s="65">
        <v>6.6005700000000003</v>
      </c>
      <c r="BK471" s="77" t="s">
        <v>62</v>
      </c>
      <c r="BL471" s="78">
        <v>0.12197126640088962</v>
      </c>
      <c r="BM471" s="78">
        <v>0.12383898733680337</v>
      </c>
      <c r="BN471" s="78">
        <v>9.3958676460817667E-2</v>
      </c>
      <c r="BO471" s="79">
        <v>0.1428932668628469</v>
      </c>
      <c r="BP471" s="27"/>
      <c r="BQ471" s="27"/>
      <c r="BR471" s="80" t="s">
        <v>62</v>
      </c>
      <c r="BS471" s="85" t="s">
        <v>62</v>
      </c>
      <c r="BT471" s="82" t="s">
        <v>62</v>
      </c>
      <c r="BU471" s="72">
        <v>0.30506637895969957</v>
      </c>
      <c r="BV471" s="72">
        <v>0.80685074471526064</v>
      </c>
      <c r="BW471" s="7">
        <v>-5.9537943527796511E-3</v>
      </c>
      <c r="BX471" s="84">
        <v>8.1318780809544855E-2</v>
      </c>
      <c r="BY471" s="7">
        <v>9.8081100525250278E-2</v>
      </c>
    </row>
    <row r="472" spans="14:77" x14ac:dyDescent="0.4">
      <c r="T472" s="76">
        <v>5</v>
      </c>
      <c r="U472" s="65">
        <v>14.300216998465077</v>
      </c>
      <c r="V472" s="77" t="s">
        <v>62</v>
      </c>
      <c r="W472" s="78">
        <v>0.15461979931659292</v>
      </c>
      <c r="X472" s="78">
        <v>0.16186643026935965</v>
      </c>
      <c r="Y472" s="78">
        <v>0.15824792082232789</v>
      </c>
      <c r="Z472" s="79">
        <v>0.156690607116799</v>
      </c>
      <c r="AA472" s="27"/>
      <c r="AB472" s="27"/>
      <c r="AC472" s="80" t="s">
        <v>62</v>
      </c>
      <c r="AD472" s="85" t="s">
        <v>62</v>
      </c>
      <c r="AE472" s="82" t="s">
        <v>62</v>
      </c>
      <c r="AF472" s="72">
        <v>0.60967680425253257</v>
      </c>
      <c r="AG472" s="72">
        <v>0.71067589514075558</v>
      </c>
      <c r="AH472" s="7">
        <v>3.1219164569270222E-2</v>
      </c>
      <c r="AI472" s="84">
        <v>0.13240299560385013</v>
      </c>
      <c r="AJ472" s="7">
        <v>0.11333015670780738</v>
      </c>
      <c r="BI472" s="76">
        <v>6</v>
      </c>
      <c r="BJ472" s="65">
        <v>7.2002229984520909</v>
      </c>
      <c r="BK472" s="77" t="s">
        <v>62</v>
      </c>
      <c r="BL472" s="78">
        <v>6.8220825492437479E-2</v>
      </c>
      <c r="BM472" s="78">
        <v>7.3126457308777162E-2</v>
      </c>
      <c r="BN472" s="78">
        <v>8.2602428033053746E-2</v>
      </c>
      <c r="BO472" s="79">
        <v>8.4740005532413912E-2</v>
      </c>
      <c r="BP472" s="27"/>
      <c r="BQ472" s="27"/>
      <c r="BR472" s="80" t="s">
        <v>62</v>
      </c>
      <c r="BS472" s="85" t="s">
        <v>62</v>
      </c>
      <c r="BT472" s="82" t="s">
        <v>62</v>
      </c>
      <c r="BU472" s="72">
        <v>8.6501456420953554E-2</v>
      </c>
      <c r="BV472" s="72">
        <v>0.63503205096803383</v>
      </c>
      <c r="BW472" s="7">
        <v>3.2165185901991827E-3</v>
      </c>
      <c r="BX472" s="84">
        <v>4.8224483119306966E-2</v>
      </c>
      <c r="BY472" s="7">
        <v>7.7194751118104213E-2</v>
      </c>
    </row>
    <row r="473" spans="14:77" x14ac:dyDescent="0.4">
      <c r="T473" s="76">
        <v>3</v>
      </c>
      <c r="U473" s="65">
        <v>26.200066998125052</v>
      </c>
      <c r="V473" s="77" t="s">
        <v>62</v>
      </c>
      <c r="W473" s="78">
        <v>-9.3721368402931177E-3</v>
      </c>
      <c r="X473" s="78">
        <v>-1.0836820498873575E-2</v>
      </c>
      <c r="Y473" s="78">
        <v>-1.1653850316168998E-2</v>
      </c>
      <c r="Z473" s="79">
        <v>-1.417298424069662E-2</v>
      </c>
      <c r="AA473" s="27"/>
      <c r="AB473" s="27"/>
      <c r="AC473" s="80" t="s">
        <v>62</v>
      </c>
      <c r="AD473" s="85" t="s">
        <v>62</v>
      </c>
      <c r="AE473" s="82" t="s">
        <v>62</v>
      </c>
      <c r="AF473" s="72">
        <v>-0.13325475453580976</v>
      </c>
      <c r="AG473" s="72">
        <v>0.48040995558621929</v>
      </c>
      <c r="AH473" s="7">
        <v>1.8462719685738909E-2</v>
      </c>
      <c r="AI473" s="84">
        <v>-1.1976120360013623E-2</v>
      </c>
      <c r="AJ473" s="7">
        <v>7.6610077706088117E-2</v>
      </c>
      <c r="BI473" s="76">
        <v>2</v>
      </c>
      <c r="BJ473" s="65">
        <v>10.300367999512011</v>
      </c>
      <c r="BK473" s="77" t="s">
        <v>62</v>
      </c>
      <c r="BL473" s="78">
        <v>5.4072161414500469E-2</v>
      </c>
      <c r="BM473" s="78">
        <v>4.8546300647236841E-2</v>
      </c>
      <c r="BN473" s="78">
        <v>4.3229500709718163E-2</v>
      </c>
      <c r="BO473" s="79">
        <v>4.5286364549937334E-2</v>
      </c>
      <c r="BP473" s="27"/>
      <c r="BQ473" s="27"/>
      <c r="BR473" s="80" t="s">
        <v>62</v>
      </c>
      <c r="BS473" s="85" t="s">
        <v>62</v>
      </c>
      <c r="BT473" s="82" t="s">
        <v>62</v>
      </c>
      <c r="BU473" s="72">
        <v>0.42788264221125416</v>
      </c>
      <c r="BV473" s="72">
        <v>0.89073568929130476</v>
      </c>
      <c r="BW473" s="7">
        <v>1.0279375724244699E-2</v>
      </c>
      <c r="BX473" s="84">
        <v>2.5771906775930831E-2</v>
      </c>
      <c r="BY473" s="7">
        <v>0.10827818807261512</v>
      </c>
    </row>
    <row r="474" spans="14:77" x14ac:dyDescent="0.4">
      <c r="T474" s="76">
        <v>4</v>
      </c>
      <c r="U474" s="65">
        <v>30.200671998536059</v>
      </c>
      <c r="V474" s="77" t="s">
        <v>62</v>
      </c>
      <c r="W474" s="78">
        <v>2.0919551488960662E-2</v>
      </c>
      <c r="X474" s="78">
        <v>2.0779887024324123E-2</v>
      </c>
      <c r="Y474" s="78">
        <v>2.254017451819559E-2</v>
      </c>
      <c r="Z474" s="79">
        <v>2.4213997990997594E-2</v>
      </c>
      <c r="AA474" s="27"/>
      <c r="AB474" s="27"/>
      <c r="AC474" s="80" t="s">
        <v>62</v>
      </c>
      <c r="AD474" s="85" t="s">
        <v>62</v>
      </c>
      <c r="AE474" s="82" t="s">
        <v>62</v>
      </c>
      <c r="AF474" s="72">
        <v>0.25812824845215471</v>
      </c>
      <c r="AG474" s="72">
        <v>0.68535471687051186</v>
      </c>
      <c r="AH474" s="7">
        <v>1.9564590218455313E-2</v>
      </c>
      <c r="AI474" s="84">
        <v>2.046074061838242E-2</v>
      </c>
      <c r="AJ474" s="7">
        <v>0.10929223573565357</v>
      </c>
      <c r="BI474" s="76">
        <v>10</v>
      </c>
      <c r="BJ474" s="65">
        <v>16.000450999698003</v>
      </c>
      <c r="BK474" s="77" t="s">
        <v>62</v>
      </c>
      <c r="BL474" s="78">
        <v>0.22154414326878746</v>
      </c>
      <c r="BM474" s="78">
        <v>0.22334680619263653</v>
      </c>
      <c r="BN474" s="78">
        <v>0.22708680862756411</v>
      </c>
      <c r="BO474" s="79">
        <v>0.22359181578219761</v>
      </c>
      <c r="BP474" s="27"/>
      <c r="BQ474" s="27"/>
      <c r="BR474" s="80" t="s">
        <v>62</v>
      </c>
      <c r="BS474" s="85" t="s">
        <v>62</v>
      </c>
      <c r="BT474" s="82" t="s">
        <v>62</v>
      </c>
      <c r="BU474" s="72">
        <v>0.60050755291217928</v>
      </c>
      <c r="BV474" s="72">
        <v>0.92257147930319272</v>
      </c>
      <c r="BW474" s="7">
        <v>2.2996467221233982E-2</v>
      </c>
      <c r="BX474" s="84">
        <v>0.1272433212395688</v>
      </c>
      <c r="BY474" s="7">
        <v>0.11214815949038791</v>
      </c>
    </row>
    <row r="475" spans="14:77" x14ac:dyDescent="0.4">
      <c r="T475" s="76">
        <v>7</v>
      </c>
      <c r="U475" s="65">
        <v>37.1008</v>
      </c>
      <c r="V475" s="77" t="s">
        <v>62</v>
      </c>
      <c r="W475" s="78">
        <v>2.4223430499566934E-2</v>
      </c>
      <c r="X475" s="78">
        <v>2.7377539981560436E-2</v>
      </c>
      <c r="Y475" s="78">
        <v>2.8759039119352098E-2</v>
      </c>
      <c r="Z475" s="79">
        <v>2.7980821511712172E-2</v>
      </c>
      <c r="AA475" s="14"/>
      <c r="AB475" s="14"/>
      <c r="AC475" s="80" t="s">
        <v>62</v>
      </c>
      <c r="AD475" s="85" t="s">
        <v>62</v>
      </c>
      <c r="AE475" s="82" t="s">
        <v>62</v>
      </c>
      <c r="AF475" s="72">
        <v>0.2549040287341453</v>
      </c>
      <c r="AG475" s="72">
        <v>0.59923713150355917</v>
      </c>
      <c r="AH475" s="7">
        <v>1.9911013100002831E-2</v>
      </c>
      <c r="AI475" s="84">
        <v>2.3643692852921186E-2</v>
      </c>
      <c r="AJ475" s="7">
        <v>9.5559225355441174E-2</v>
      </c>
      <c r="BI475" s="76">
        <v>11</v>
      </c>
      <c r="BJ475" s="65">
        <v>23.801299999999998</v>
      </c>
      <c r="BK475" s="77" t="s">
        <v>62</v>
      </c>
      <c r="BL475" s="78">
        <v>1.6732131019577514E-2</v>
      </c>
      <c r="BM475" s="78">
        <v>1.4565823971295683E-2</v>
      </c>
      <c r="BN475" s="78">
        <v>1.1817571650510703E-2</v>
      </c>
      <c r="BO475" s="79">
        <v>6.5910651673468448E-3</v>
      </c>
      <c r="BP475" s="14"/>
      <c r="BQ475" s="14"/>
      <c r="BR475" s="80" t="s">
        <v>62</v>
      </c>
      <c r="BS475" s="85" t="s">
        <v>62</v>
      </c>
      <c r="BT475" s="82" t="s">
        <v>62</v>
      </c>
      <c r="BU475" s="72">
        <v>0.36512674775953008</v>
      </c>
      <c r="BV475" s="72">
        <v>0.69850173355949285</v>
      </c>
      <c r="BW475" s="7">
        <v>5.5459184441804046E-3</v>
      </c>
      <c r="BX475" s="84">
        <v>3.7508932045017263E-3</v>
      </c>
      <c r="BY475" s="7">
        <v>8.4910151220703736E-2</v>
      </c>
    </row>
    <row r="476" spans="14:77" x14ac:dyDescent="0.4">
      <c r="T476" s="76">
        <v>8</v>
      </c>
      <c r="U476" s="65">
        <v>45.80151</v>
      </c>
      <c r="V476" s="77" t="s">
        <v>62</v>
      </c>
      <c r="W476" s="78">
        <v>4.8437005895240547E-2</v>
      </c>
      <c r="X476" s="78">
        <v>4.8837113987256528E-2</v>
      </c>
      <c r="Y476" s="78">
        <v>4.8341874470628661E-2</v>
      </c>
      <c r="Z476" s="79">
        <v>4.8440473929563507E-2</v>
      </c>
      <c r="AA476" s="27"/>
      <c r="AB476" s="27"/>
      <c r="AC476" s="80" t="s">
        <v>62</v>
      </c>
      <c r="AD476" s="85" t="s">
        <v>62</v>
      </c>
      <c r="AE476" s="82" t="s">
        <v>62</v>
      </c>
      <c r="AF476" s="72">
        <v>0.48583695014479988</v>
      </c>
      <c r="AG476" s="72">
        <v>0.49717415078489047</v>
      </c>
      <c r="AH476" s="7">
        <v>1.191700504788599E-2</v>
      </c>
      <c r="AI476" s="84">
        <v>4.0932025057274779E-2</v>
      </c>
      <c r="AJ476" s="7">
        <v>7.9283432581265634E-2</v>
      </c>
      <c r="BI476" s="76">
        <v>7</v>
      </c>
      <c r="BJ476" s="65">
        <v>35.0015</v>
      </c>
      <c r="BK476" s="77" t="s">
        <v>62</v>
      </c>
      <c r="BL476" s="78">
        <v>6.6952015229924541E-2</v>
      </c>
      <c r="BM476" s="78">
        <v>6.8413145884522159E-2</v>
      </c>
      <c r="BN476" s="78">
        <v>6.795701934265623E-2</v>
      </c>
      <c r="BO476" s="79">
        <v>8.8317478723728471E-2</v>
      </c>
      <c r="BP476" s="27"/>
      <c r="BQ476" s="27"/>
      <c r="BR476" s="80" t="s">
        <v>62</v>
      </c>
      <c r="BS476" s="85" t="s">
        <v>62</v>
      </c>
      <c r="BT476" s="82" t="s">
        <v>62</v>
      </c>
      <c r="BU476" s="72">
        <v>0.45684389806009218</v>
      </c>
      <c r="BV476" s="72">
        <v>0.62421261385947524</v>
      </c>
      <c r="BW476" s="7">
        <v>1.2737578021116417E-2</v>
      </c>
      <c r="BX476" s="84">
        <v>5.0260378614479323E-2</v>
      </c>
      <c r="BY476" s="7">
        <v>7.5879535998552392E-2</v>
      </c>
    </row>
    <row r="477" spans="14:77" x14ac:dyDescent="0.4">
      <c r="T477" s="76" t="s">
        <v>62</v>
      </c>
      <c r="U477" s="65">
        <v>101.10232499875801</v>
      </c>
      <c r="V477" s="77" t="s">
        <v>62</v>
      </c>
      <c r="W477" s="78" t="s">
        <v>62</v>
      </c>
      <c r="X477" s="78" t="s">
        <v>62</v>
      </c>
      <c r="Y477" s="78" t="s">
        <v>62</v>
      </c>
      <c r="Z477" s="79" t="s">
        <v>62</v>
      </c>
      <c r="AA477" s="89"/>
      <c r="AB477" s="89"/>
      <c r="AC477" s="80" t="s">
        <v>62</v>
      </c>
      <c r="AD477" s="85" t="s">
        <v>62</v>
      </c>
      <c r="AE477" s="82" t="s">
        <v>62</v>
      </c>
      <c r="AF477" s="72" t="s">
        <v>62</v>
      </c>
      <c r="AG477" s="72" t="s">
        <v>62</v>
      </c>
      <c r="AH477" s="7" t="s">
        <v>62</v>
      </c>
      <c r="AI477" s="84" t="s">
        <v>62</v>
      </c>
      <c r="AJ477" s="7" t="s">
        <v>62</v>
      </c>
      <c r="BI477" s="76">
        <v>9</v>
      </c>
      <c r="BJ477" s="65">
        <v>64.20256000000002</v>
      </c>
      <c r="BK477" s="77" t="s">
        <v>62</v>
      </c>
      <c r="BL477" s="78">
        <v>2.9939693301836511E-2</v>
      </c>
      <c r="BM477" s="78">
        <v>2.9105207675193458E-2</v>
      </c>
      <c r="BN477" s="78">
        <v>2.9295008471032318E-2</v>
      </c>
      <c r="BO477" s="79">
        <v>-1.6195348563022138E-2</v>
      </c>
      <c r="BP477" s="89"/>
      <c r="BQ477" s="89"/>
      <c r="BR477" s="80" t="s">
        <v>62</v>
      </c>
      <c r="BS477" s="85" t="s">
        <v>62</v>
      </c>
      <c r="BT477" s="82" t="s">
        <v>62</v>
      </c>
      <c r="BU477" s="72">
        <v>-0.31776016774642751</v>
      </c>
      <c r="BV477" s="72">
        <v>0.50406112302197503</v>
      </c>
      <c r="BW477" s="7">
        <v>7.7548642322960819E-3</v>
      </c>
      <c r="BX477" s="84">
        <v>-9.2165714231633861E-3</v>
      </c>
      <c r="BY477" s="7">
        <v>6.1273872524510054E-2</v>
      </c>
    </row>
    <row r="478" spans="14:77" x14ac:dyDescent="0.4">
      <c r="T478" s="76" t="s">
        <v>62</v>
      </c>
      <c r="U478" s="65" t="s">
        <v>62</v>
      </c>
      <c r="V478" s="77" t="s">
        <v>62</v>
      </c>
      <c r="W478" s="78" t="s">
        <v>62</v>
      </c>
      <c r="X478" s="78" t="s">
        <v>62</v>
      </c>
      <c r="Y478" s="78" t="s">
        <v>62</v>
      </c>
      <c r="Z478" s="79" t="s">
        <v>62</v>
      </c>
      <c r="AA478" s="89"/>
      <c r="AB478" s="89"/>
      <c r="AC478" s="80" t="s">
        <v>62</v>
      </c>
      <c r="AD478" s="85" t="s">
        <v>62</v>
      </c>
      <c r="AE478" s="82" t="s">
        <v>62</v>
      </c>
      <c r="AF478" s="72" t="s">
        <v>62</v>
      </c>
      <c r="AG478" s="72" t="s">
        <v>62</v>
      </c>
      <c r="AH478" s="7" t="s">
        <v>62</v>
      </c>
      <c r="AI478" s="84" t="s">
        <v>62</v>
      </c>
      <c r="AJ478" s="7" t="s">
        <v>62</v>
      </c>
      <c r="BI478" s="76">
        <v>12</v>
      </c>
      <c r="BJ478" s="65">
        <v>65.302480000000003</v>
      </c>
      <c r="BK478" s="77" t="s">
        <v>62</v>
      </c>
      <c r="BL478" s="78">
        <v>1.8126939564761385E-2</v>
      </c>
      <c r="BM478" s="78">
        <v>1.8214958953070133E-2</v>
      </c>
      <c r="BN478" s="78">
        <v>1.6934817598056737E-2</v>
      </c>
      <c r="BO478" s="79">
        <v>4.534711793975061E-2</v>
      </c>
      <c r="BP478" s="89"/>
      <c r="BQ478" s="89"/>
      <c r="BR478" s="80" t="s">
        <v>62</v>
      </c>
      <c r="BS478" s="85" t="s">
        <v>62</v>
      </c>
      <c r="BT478" s="82" t="s">
        <v>62</v>
      </c>
      <c r="BU478" s="72">
        <v>0.84376963597711852</v>
      </c>
      <c r="BV478" s="72">
        <v>0.77168330043893762</v>
      </c>
      <c r="BW478" s="7">
        <v>7.9524277004933645E-3</v>
      </c>
      <c r="BX478" s="84">
        <v>2.5806480774399246E-2</v>
      </c>
      <c r="BY478" s="7">
        <v>9.3806131877239143E-2</v>
      </c>
    </row>
    <row r="479" spans="14:77" x14ac:dyDescent="0.4">
      <c r="T479" s="76" t="s">
        <v>62</v>
      </c>
      <c r="U479" s="65" t="s">
        <v>62</v>
      </c>
      <c r="V479" s="77" t="s">
        <v>62</v>
      </c>
      <c r="W479" s="78" t="s">
        <v>62</v>
      </c>
      <c r="X479" s="78" t="s">
        <v>62</v>
      </c>
      <c r="Y479" s="78" t="s">
        <v>62</v>
      </c>
      <c r="Z479" s="79" t="s">
        <v>62</v>
      </c>
      <c r="AA479" s="27"/>
      <c r="AB479" s="27"/>
      <c r="AC479" s="80" t="s">
        <v>62</v>
      </c>
      <c r="AD479" s="85" t="s">
        <v>62</v>
      </c>
      <c r="AE479" s="82" t="s">
        <v>62</v>
      </c>
      <c r="AF479" s="72" t="s">
        <v>62</v>
      </c>
      <c r="AG479" s="72" t="s">
        <v>62</v>
      </c>
      <c r="AH479" s="7" t="s">
        <v>62</v>
      </c>
      <c r="AI479" s="84" t="s">
        <v>62</v>
      </c>
      <c r="AJ479" s="7" t="s">
        <v>62</v>
      </c>
      <c r="BI479" s="76" t="s">
        <v>62</v>
      </c>
      <c r="BJ479" s="65">
        <v>122.1019319877156</v>
      </c>
      <c r="BK479" s="77" t="s">
        <v>62</v>
      </c>
      <c r="BL479" s="78" t="s">
        <v>62</v>
      </c>
      <c r="BM479" s="78" t="s">
        <v>62</v>
      </c>
      <c r="BN479" s="78" t="s">
        <v>62</v>
      </c>
      <c r="BO479" s="79" t="s">
        <v>62</v>
      </c>
      <c r="BP479" s="27"/>
      <c r="BQ479" s="27"/>
      <c r="BR479" s="80" t="s">
        <v>62</v>
      </c>
      <c r="BS479" s="85" t="s">
        <v>62</v>
      </c>
      <c r="BT479" s="82" t="s">
        <v>62</v>
      </c>
      <c r="BU479" s="72">
        <v>0.41489015804669543</v>
      </c>
      <c r="BV479" s="72">
        <v>0.68553025709876925</v>
      </c>
      <c r="BW479" s="7" t="s">
        <v>62</v>
      </c>
      <c r="BX479" s="84" t="s">
        <v>62</v>
      </c>
      <c r="BY479" s="7" t="s">
        <v>62</v>
      </c>
    </row>
    <row r="480" spans="14:77" ht="19.5" thickBot="1" x14ac:dyDescent="0.45">
      <c r="T480" s="76" t="s">
        <v>62</v>
      </c>
      <c r="U480" s="90" t="s">
        <v>62</v>
      </c>
      <c r="V480" s="91" t="s">
        <v>62</v>
      </c>
      <c r="W480" s="78" t="s">
        <v>62</v>
      </c>
      <c r="X480" s="78" t="s">
        <v>62</v>
      </c>
      <c r="Y480" s="78" t="s">
        <v>62</v>
      </c>
      <c r="Z480" s="79" t="s">
        <v>62</v>
      </c>
      <c r="AA480" s="27"/>
      <c r="AB480" s="27"/>
      <c r="AC480" s="80" t="s">
        <v>62</v>
      </c>
      <c r="AD480" s="85" t="s">
        <v>62</v>
      </c>
      <c r="AE480" s="82" t="s">
        <v>62</v>
      </c>
      <c r="AF480" s="72"/>
      <c r="AG480" s="72"/>
      <c r="AH480" s="27"/>
      <c r="AI480" s="107"/>
      <c r="AJ480" s="27"/>
      <c r="BI480" s="76" t="s">
        <v>62</v>
      </c>
      <c r="BJ480" s="90" t="s">
        <v>62</v>
      </c>
      <c r="BK480" s="91" t="s">
        <v>62</v>
      </c>
      <c r="BL480" s="78" t="s">
        <v>62</v>
      </c>
      <c r="BM480" s="78" t="s">
        <v>62</v>
      </c>
      <c r="BN480" s="78" t="s">
        <v>62</v>
      </c>
      <c r="BO480" s="79" t="s">
        <v>62</v>
      </c>
      <c r="BP480" s="27"/>
      <c r="BQ480" s="27"/>
      <c r="BR480" s="80" t="s">
        <v>62</v>
      </c>
      <c r="BS480" s="85" t="s">
        <v>62</v>
      </c>
      <c r="BT480" s="82" t="s">
        <v>62</v>
      </c>
      <c r="BU480" s="72"/>
      <c r="BV480" s="72"/>
      <c r="BW480" s="27"/>
      <c r="BX480" s="107"/>
      <c r="BY480" s="27"/>
    </row>
    <row r="481" spans="14:77" x14ac:dyDescent="0.4">
      <c r="W481" s="114">
        <f>+IFERROR(RANK(W468,W468:W480,0),"")</f>
        <v>2</v>
      </c>
      <c r="X481" s="115">
        <f>+IFERROR(RANK(X468,X468:X480,0),"")</f>
        <v>2</v>
      </c>
      <c r="Y481" s="115">
        <f>+IFERROR(RANK(Y468,Y468:Y480,0),"")</f>
        <v>2</v>
      </c>
      <c r="Z481" s="116">
        <f>+IFERROR(RANK(Z468,Z468:Z480,0),"")</f>
        <v>2</v>
      </c>
      <c r="BL481" s="114">
        <f>+IFERROR(RANK(BL468,BL468:BL480,0),"")</f>
        <v>1</v>
      </c>
      <c r="BM481" s="115">
        <f>+IFERROR(RANK(BM468,BM468:BM480,0),"")</f>
        <v>2</v>
      </c>
      <c r="BN481" s="115">
        <f>+IFERROR(RANK(BN468,BN468:BN480,0),"")</f>
        <v>1</v>
      </c>
      <c r="BO481" s="116">
        <f>+IFERROR(RANK(BO468,BO468:BO480,0),"")</f>
        <v>1</v>
      </c>
    </row>
    <row r="482" spans="14:77" x14ac:dyDescent="0.4">
      <c r="W482" s="117">
        <f>+IFERROR(RANK(W469,W468:W480,0),"")</f>
        <v>1</v>
      </c>
      <c r="X482">
        <f>+IFERROR(RANK(X469,X468:X480,0),"")</f>
        <v>1</v>
      </c>
      <c r="Y482">
        <f>+IFERROR(RANK(Y469,Y468:Y480,0),"")</f>
        <v>1</v>
      </c>
      <c r="Z482" s="118">
        <f>+IFERROR(RANK(Z469,Z468:Z480,0),"")</f>
        <v>1</v>
      </c>
      <c r="BL482" s="117">
        <f>+IFERROR(RANK(BL469,BL468:BL480,0),"")</f>
        <v>2</v>
      </c>
      <c r="BM482">
        <f>+IFERROR(RANK(BM469,BM468:BM480,0),"")</f>
        <v>1</v>
      </c>
      <c r="BN482">
        <f>+IFERROR(RANK(BN469,BN468:BN480,0),"")</f>
        <v>3</v>
      </c>
      <c r="BO482" s="118">
        <f>+IFERROR(RANK(BO469,BO468:BO480,0),"")</f>
        <v>2</v>
      </c>
    </row>
    <row r="483" spans="14:77" x14ac:dyDescent="0.4">
      <c r="W483" s="117">
        <f>+IFERROR(RANK(W470,W468:W480,0),"")</f>
        <v>4</v>
      </c>
      <c r="X483">
        <f>+IFERROR(RANK(X470,X468:X480,0),"")</f>
        <v>4</v>
      </c>
      <c r="Y483">
        <f>+IFERROR(RANK(Y470,Y468:Y480,0),"")</f>
        <v>4</v>
      </c>
      <c r="Z483" s="118">
        <f>+IFERROR(RANK(Z470,Z468:Z480,0),"")</f>
        <v>4</v>
      </c>
      <c r="BL483" s="117">
        <f>+IFERROR(RANK(BL470,BL468:BL480,0),"")</f>
        <v>11</v>
      </c>
      <c r="BM483">
        <f>+IFERROR(RANK(BM470,BM468:BM480,0),"")</f>
        <v>11</v>
      </c>
      <c r="BN483">
        <f>+IFERROR(RANK(BN470,BN468:BN480,0),"")</f>
        <v>10</v>
      </c>
      <c r="BO483" s="118">
        <f>+IFERROR(RANK(BO470,BO468:BO480,0),"")</f>
        <v>11</v>
      </c>
    </row>
    <row r="484" spans="14:77" x14ac:dyDescent="0.4">
      <c r="W484" s="117">
        <f>+IFERROR(RANK(W471,W468:W480,0),"")</f>
        <v>9</v>
      </c>
      <c r="X484">
        <f>+IFERROR(RANK(X471,X468:X480,0),"")</f>
        <v>9</v>
      </c>
      <c r="Y484">
        <f>+IFERROR(RANK(Y471,Y468:Y480,0),"")</f>
        <v>9</v>
      </c>
      <c r="Z484" s="118">
        <f>+IFERROR(RANK(Z471,Z468:Z480,0),"")</f>
        <v>9</v>
      </c>
      <c r="BL484" s="117">
        <f>+IFERROR(RANK(BL471,BL468:BL480,0),"")</f>
        <v>4</v>
      </c>
      <c r="BM484">
        <f>+IFERROR(RANK(BM471,BM468:BM480,0),"")</f>
        <v>4</v>
      </c>
      <c r="BN484">
        <f>+IFERROR(RANK(BN471,BN468:BN480,0),"")</f>
        <v>4</v>
      </c>
      <c r="BO484" s="118">
        <f>+IFERROR(RANK(BO471,BO468:BO480,0),"")</f>
        <v>4</v>
      </c>
    </row>
    <row r="485" spans="14:77" x14ac:dyDescent="0.4">
      <c r="W485" s="117">
        <f>+IFERROR(RANK(W472,W468:W480,0),"")</f>
        <v>3</v>
      </c>
      <c r="X485">
        <f>+IFERROR(RANK(X472,X468:X480,0),"")</f>
        <v>3</v>
      </c>
      <c r="Y485">
        <f>+IFERROR(RANK(Y472,Y468:Y480,0),"")</f>
        <v>3</v>
      </c>
      <c r="Z485" s="118">
        <f>+IFERROR(RANK(Z472,Z468:Z480,0),"")</f>
        <v>3</v>
      </c>
      <c r="BL485" s="117">
        <f>+IFERROR(RANK(BL472,BL468:BL480,0),"")</f>
        <v>5</v>
      </c>
      <c r="BM485">
        <f>+IFERROR(RANK(BM472,BM468:BM480,0),"")</f>
        <v>5</v>
      </c>
      <c r="BN485">
        <f>+IFERROR(RANK(BN472,BN468:BN480,0),"")</f>
        <v>5</v>
      </c>
      <c r="BO485" s="118">
        <f>+IFERROR(RANK(BO472,BO468:BO480,0),"")</f>
        <v>6</v>
      </c>
    </row>
    <row r="486" spans="14:77" x14ac:dyDescent="0.4">
      <c r="W486" s="117">
        <f>+IFERROR(RANK(W473,W468:W480,0),"")</f>
        <v>8</v>
      </c>
      <c r="X486">
        <f>+IFERROR(RANK(X473,X468:X480,0),"")</f>
        <v>8</v>
      </c>
      <c r="Y486">
        <f>+IFERROR(RANK(Y473,Y468:Y480,0),"")</f>
        <v>8</v>
      </c>
      <c r="Z486" s="118">
        <f>+IFERROR(RANK(Z473,Z468:Z480,0),"")</f>
        <v>8</v>
      </c>
      <c r="BL486" s="117">
        <f>+IFERROR(RANK(BL473,BL468:BL480,0),"")</f>
        <v>7</v>
      </c>
      <c r="BM486">
        <f>+IFERROR(RANK(BM473,BM468:BM480,0),"")</f>
        <v>7</v>
      </c>
      <c r="BN486">
        <f>+IFERROR(RANK(BN473,BN468:BN480,0),"")</f>
        <v>7</v>
      </c>
      <c r="BO486" s="118">
        <f>+IFERROR(RANK(BO473,BO468:BO480,0),"")</f>
        <v>8</v>
      </c>
    </row>
    <row r="487" spans="14:77" x14ac:dyDescent="0.4">
      <c r="W487" s="117">
        <f>+IFERROR(RANK(W474,W468:W480,0),"")</f>
        <v>7</v>
      </c>
      <c r="X487">
        <f>+IFERROR(RANK(X474,X468:X480,0),"")</f>
        <v>7</v>
      </c>
      <c r="Y487">
        <f>+IFERROR(RANK(Y474,Y468:Y480,0),"")</f>
        <v>7</v>
      </c>
      <c r="Z487" s="118">
        <f>+IFERROR(RANK(Z474,Z468:Z480,0),"")</f>
        <v>7</v>
      </c>
      <c r="BL487" s="117">
        <f>+IFERROR(RANK(BL474,BL468:BL480,0),"")</f>
        <v>3</v>
      </c>
      <c r="BM487">
        <f>+IFERROR(RANK(BM474,BM468:BM480,0),"")</f>
        <v>3</v>
      </c>
      <c r="BN487">
        <f>+IFERROR(RANK(BN474,BN468:BN480,0),"")</f>
        <v>2</v>
      </c>
      <c r="BO487" s="118">
        <f>+IFERROR(RANK(BO474,BO468:BO480,0),"")</f>
        <v>3</v>
      </c>
    </row>
    <row r="488" spans="14:77" x14ac:dyDescent="0.4">
      <c r="W488" s="117">
        <f>+IFERROR(RANK(W475,W468:W480,0),"")</f>
        <v>6</v>
      </c>
      <c r="X488">
        <f>+IFERROR(RANK(X475,X468:X480,0),"")</f>
        <v>6</v>
      </c>
      <c r="Y488">
        <f>+IFERROR(RANK(Y475,Y468:Y480,0),"")</f>
        <v>6</v>
      </c>
      <c r="Z488" s="118">
        <f>+IFERROR(RANK(Z475,Z468:Z480,0),"")</f>
        <v>6</v>
      </c>
      <c r="BL488" s="117">
        <f>+IFERROR(RANK(BL475,BL468:BL480,0),"")</f>
        <v>10</v>
      </c>
      <c r="BM488">
        <f>+IFERROR(RANK(BM475,BM468:BM480,0),"")</f>
        <v>10</v>
      </c>
      <c r="BN488">
        <f>+IFERROR(RANK(BN475,BN468:BN480,0),"")</f>
        <v>11</v>
      </c>
      <c r="BO488" s="118">
        <f>+IFERROR(RANK(BO475,BO468:BO480,0),"")</f>
        <v>9</v>
      </c>
    </row>
    <row r="489" spans="14:77" x14ac:dyDescent="0.4">
      <c r="W489" s="119">
        <f>+IFERROR(RANK(W476,W468:W480,0),"")</f>
        <v>5</v>
      </c>
      <c r="X489" s="120">
        <f>+IFERROR(RANK(X476,X468:X480,0),"")</f>
        <v>5</v>
      </c>
      <c r="Y489" s="120">
        <f>+IFERROR(RANK(Y476,Y468:Y480,0),"")</f>
        <v>5</v>
      </c>
      <c r="Z489" s="121">
        <f>+IFERROR(RANK(Z476,Z468:Z480,0),"")</f>
        <v>5</v>
      </c>
      <c r="BL489" s="119">
        <f>+IFERROR(RANK(BL476,BL468:BL480,0),"")</f>
        <v>6</v>
      </c>
      <c r="BM489" s="120">
        <f>+IFERROR(RANK(BM476,BM468:BM480,0),"")</f>
        <v>6</v>
      </c>
      <c r="BN489" s="120">
        <f>+IFERROR(RANK(BN476,BN468:BN480,0),"")</f>
        <v>6</v>
      </c>
      <c r="BO489" s="121">
        <f>+IFERROR(RANK(BO476,BO468:BO480,0),"")</f>
        <v>5</v>
      </c>
    </row>
    <row r="490" spans="14:77" ht="19.5" thickBot="1" x14ac:dyDescent="0.45"/>
    <row r="491" spans="14:77" ht="19.5" thickBot="1" x14ac:dyDescent="0.45">
      <c r="T491" s="56" t="s">
        <v>62</v>
      </c>
      <c r="U491" s="57" t="s">
        <v>62</v>
      </c>
      <c r="V491" s="58" t="s">
        <v>541</v>
      </c>
      <c r="W491" s="59" t="s">
        <v>542</v>
      </c>
      <c r="X491" s="59" t="s">
        <v>543</v>
      </c>
      <c r="Y491" s="59" t="s">
        <v>544</v>
      </c>
      <c r="Z491" s="60" t="s">
        <v>545</v>
      </c>
      <c r="AA491" s="27"/>
      <c r="AB491" s="27"/>
      <c r="AC491" s="27"/>
      <c r="AD491" s="27"/>
      <c r="AE491" s="27"/>
      <c r="AF491" s="27" t="s">
        <v>328</v>
      </c>
      <c r="AG491" s="27"/>
      <c r="AH491" t="s">
        <v>493</v>
      </c>
      <c r="AI491" s="27"/>
      <c r="AJ491" s="27"/>
      <c r="BI491" s="56" t="s">
        <v>62</v>
      </c>
      <c r="BJ491" s="57" t="s">
        <v>62</v>
      </c>
      <c r="BK491" s="58" t="s">
        <v>541</v>
      </c>
      <c r="BL491" s="59" t="s">
        <v>542</v>
      </c>
      <c r="BM491" s="59" t="s">
        <v>543</v>
      </c>
      <c r="BN491" s="59" t="s">
        <v>544</v>
      </c>
      <c r="BO491" s="60" t="s">
        <v>545</v>
      </c>
      <c r="BP491" s="27"/>
      <c r="BQ491" s="27"/>
      <c r="BR491" s="27"/>
      <c r="BS491" s="27"/>
      <c r="BT491" s="27"/>
      <c r="BU491" s="27" t="s">
        <v>329</v>
      </c>
      <c r="BV491" s="27"/>
      <c r="BW491" s="27" t="s">
        <v>161</v>
      </c>
      <c r="BX491" s="27"/>
      <c r="BY491" s="27"/>
    </row>
    <row r="492" spans="14:77" ht="19.5" thickBot="1" x14ac:dyDescent="0.45">
      <c r="N492" t="str">
        <f>+IF(ABS(W492)+ABS(X492)+ABS(Y492)+ABS(Z492)&gt;219%,"F","")</f>
        <v>F</v>
      </c>
      <c r="T492" s="76">
        <v>6</v>
      </c>
      <c r="U492" s="65">
        <v>1.1001199992320434</v>
      </c>
      <c r="V492" s="66">
        <v>0.57999999999999996</v>
      </c>
      <c r="W492" s="67">
        <v>0.6822836479459311</v>
      </c>
      <c r="X492" s="67">
        <v>0.58772038351584932</v>
      </c>
      <c r="Y492" s="67">
        <v>0.57857899851537198</v>
      </c>
      <c r="Z492" s="68">
        <v>0.5791673429709433</v>
      </c>
      <c r="AA492" s="104">
        <v>0.6822836479459311</v>
      </c>
      <c r="AB492" s="69" t="s">
        <v>62</v>
      </c>
      <c r="AC492" s="70">
        <v>0.10370464943055913</v>
      </c>
      <c r="AD492" s="27"/>
      <c r="AE492" s="71">
        <v>6</v>
      </c>
      <c r="AF492" s="72">
        <v>0.82637059846658178</v>
      </c>
      <c r="AG492" s="72">
        <v>4.4075005303114922E-2</v>
      </c>
      <c r="AH492" s="7" t="s">
        <v>62</v>
      </c>
      <c r="AI492" s="74">
        <v>0.60381838944602917</v>
      </c>
      <c r="AJ492" s="7">
        <v>8.369891206562596E-3</v>
      </c>
      <c r="BC492" t="str">
        <f>+IF(ABS(BL492)+ABS(BM492)+ABS(BN492)+ABS(BO492)&gt;219%,"F","")</f>
        <v/>
      </c>
      <c r="BI492" s="76">
        <v>8</v>
      </c>
      <c r="BJ492" s="65">
        <v>1.3003199999999999</v>
      </c>
      <c r="BK492" s="66">
        <v>0.53999999999999992</v>
      </c>
      <c r="BL492" s="67">
        <v>0.19802794396581117</v>
      </c>
      <c r="BM492" s="67">
        <v>0.20340786558399748</v>
      </c>
      <c r="BN492" s="67">
        <v>0.23494191404280163</v>
      </c>
      <c r="BO492" s="68">
        <v>0.31732747350304541</v>
      </c>
      <c r="BP492" s="104">
        <v>0.31732747350304541</v>
      </c>
      <c r="BQ492" s="69" t="s">
        <v>62</v>
      </c>
      <c r="BR492" s="70">
        <v>0.11929952953723424</v>
      </c>
      <c r="BS492" s="27"/>
      <c r="BT492" s="71">
        <v>8</v>
      </c>
      <c r="BU492" s="72">
        <v>0.79632439187438542</v>
      </c>
      <c r="BV492" s="72">
        <v>0.27388915048969453</v>
      </c>
      <c r="BW492" s="7" t="s">
        <v>62</v>
      </c>
      <c r="BX492" s="74">
        <v>0.34770796777287039</v>
      </c>
      <c r="BY492" s="7">
        <v>0.10018028296965732</v>
      </c>
    </row>
    <row r="493" spans="14:77" x14ac:dyDescent="0.4">
      <c r="N493" t="str">
        <f>+IF(ABS(W493)+ABS(X493)+ABS(Y493)+ABS(Z493)&gt;219%,"F","")</f>
        <v/>
      </c>
      <c r="T493" s="76">
        <v>5</v>
      </c>
      <c r="U493" s="65">
        <v>10.300143999115045</v>
      </c>
      <c r="V493" s="77" t="s">
        <v>62</v>
      </c>
      <c r="W493" s="78">
        <v>0.13329550295188344</v>
      </c>
      <c r="X493" s="78">
        <v>9.438507513820811E-2</v>
      </c>
      <c r="Y493" s="78">
        <v>9.4312717601441387E-2</v>
      </c>
      <c r="Z493" s="79">
        <v>0.11339183369429015</v>
      </c>
      <c r="AA493" s="27"/>
      <c r="AB493" s="27"/>
      <c r="AC493" s="80" t="s">
        <v>62</v>
      </c>
      <c r="AD493" s="81" t="s">
        <v>62</v>
      </c>
      <c r="AE493" s="82" t="s">
        <v>62</v>
      </c>
      <c r="AF493" s="72">
        <v>0.5036264989212057</v>
      </c>
      <c r="AG493" s="72">
        <v>0.95384291247687425</v>
      </c>
      <c r="AH493" s="7">
        <v>0.1385097861921164</v>
      </c>
      <c r="AI493" s="84">
        <v>0.11821811990710479</v>
      </c>
      <c r="AJ493" s="7">
        <v>0.1811358013612768</v>
      </c>
      <c r="BC493" t="str">
        <f>+IF(ABS(BL493)+ABS(BM493)+ABS(BN493)+ABS(BO493)&gt;219%,"F","")</f>
        <v>F</v>
      </c>
      <c r="BI493" s="76">
        <v>5</v>
      </c>
      <c r="BJ493" s="65">
        <v>3.5001199993150327</v>
      </c>
      <c r="BK493" s="77">
        <v>9.9999999999999728E-2</v>
      </c>
      <c r="BL493" s="78">
        <v>0.64142810701681341</v>
      </c>
      <c r="BM493" s="78">
        <v>0.63317951890888546</v>
      </c>
      <c r="BN493" s="78">
        <v>0.55559469069252676</v>
      </c>
      <c r="BO493" s="79">
        <v>0.46266879695294849</v>
      </c>
      <c r="BP493" s="27"/>
      <c r="BQ493" s="27"/>
      <c r="BR493" s="80">
        <v>0.17875931006386492</v>
      </c>
      <c r="BS493" s="81" t="s">
        <v>560</v>
      </c>
      <c r="BT493" s="82" t="s">
        <v>62</v>
      </c>
      <c r="BU493" s="72">
        <v>0.63732022882385853</v>
      </c>
      <c r="BV493" s="72">
        <v>0.44992330617851417</v>
      </c>
      <c r="BW493" s="7">
        <v>0.25412289225128171</v>
      </c>
      <c r="BX493" s="84">
        <v>0.50696406889863765</v>
      </c>
      <c r="BY493" s="7">
        <v>0.16456819865635119</v>
      </c>
    </row>
    <row r="494" spans="14:77" x14ac:dyDescent="0.4">
      <c r="N494" t="str">
        <f>+IF(ABS(W494)+ABS(X494)+ABS(Y494)+ABS(Z494)&gt;219%,"F","")</f>
        <v/>
      </c>
      <c r="T494" s="76">
        <v>8</v>
      </c>
      <c r="U494" s="65">
        <v>10.800509999999999</v>
      </c>
      <c r="V494" s="77" t="s">
        <v>62</v>
      </c>
      <c r="W494" s="78">
        <v>-9.3442887783981562E-2</v>
      </c>
      <c r="X494" s="78">
        <v>6.3891740161714491E-2</v>
      </c>
      <c r="Y494" s="78">
        <v>7.6212965649366665E-2</v>
      </c>
      <c r="Z494" s="79">
        <v>6.9749332477809053E-2</v>
      </c>
      <c r="AA494" s="27"/>
      <c r="AB494" s="27"/>
      <c r="AC494" s="80" t="s">
        <v>62</v>
      </c>
      <c r="AD494" s="85" t="s">
        <v>62</v>
      </c>
      <c r="AE494" s="82" t="s">
        <v>62</v>
      </c>
      <c r="AF494" s="72">
        <v>0.22611037741187123</v>
      </c>
      <c r="AG494" s="72">
        <v>0.58507693856467158</v>
      </c>
      <c r="AH494" s="7">
        <v>9.5816419643567768E-2</v>
      </c>
      <c r="AI494" s="84">
        <v>7.271806691593663E-2</v>
      </c>
      <c r="AJ494" s="7">
        <v>0.11110674382400858</v>
      </c>
      <c r="BC494" t="str">
        <f>+IF(ABS(BL494)+ABS(BM494)+ABS(BN494)+ABS(BO494)&gt;219%,"F","")</f>
        <v/>
      </c>
      <c r="BI494" s="76">
        <v>3</v>
      </c>
      <c r="BJ494" s="65">
        <v>13.000043998815036</v>
      </c>
      <c r="BK494" s="77" t="s">
        <v>62</v>
      </c>
      <c r="BL494" s="78">
        <v>2.5739988439273904E-2</v>
      </c>
      <c r="BM494" s="78">
        <v>2.2727590954589476E-2</v>
      </c>
      <c r="BN494" s="78">
        <v>4.5827554269283505E-2</v>
      </c>
      <c r="BO494" s="79">
        <v>5.0746519532020189E-2</v>
      </c>
      <c r="BP494" s="27"/>
      <c r="BQ494" s="27"/>
      <c r="BR494" s="80" t="s">
        <v>62</v>
      </c>
      <c r="BS494" s="85" t="s">
        <v>62</v>
      </c>
      <c r="BT494" s="82" t="s">
        <v>62</v>
      </c>
      <c r="BU494" s="72">
        <v>0.20325092027797126</v>
      </c>
      <c r="BV494" s="72">
        <v>0.56478504950746067</v>
      </c>
      <c r="BW494" s="7">
        <v>7.69359303948009E-2</v>
      </c>
      <c r="BX494" s="84">
        <v>5.5604921260798662E-2</v>
      </c>
      <c r="BY494" s="7">
        <v>0.20658111493473796</v>
      </c>
    </row>
    <row r="495" spans="14:77" x14ac:dyDescent="0.4">
      <c r="T495" s="76">
        <v>3</v>
      </c>
      <c r="U495" s="65">
        <v>20.70005299854504</v>
      </c>
      <c r="V495" s="77" t="s">
        <v>62</v>
      </c>
      <c r="W495" s="78">
        <v>-4.9192683279726118E-3</v>
      </c>
      <c r="X495" s="78">
        <v>-2.0153934469017452E-2</v>
      </c>
      <c r="Y495" s="78">
        <v>-2.3408099781720614E-2</v>
      </c>
      <c r="Z495" s="79">
        <v>-2.4341612966015398E-2</v>
      </c>
      <c r="AA495" s="27"/>
      <c r="AB495" s="27"/>
      <c r="AC495" s="80" t="s">
        <v>62</v>
      </c>
      <c r="AD495" s="85" t="s">
        <v>62</v>
      </c>
      <c r="AE495" s="82" t="s">
        <v>62</v>
      </c>
      <c r="AF495" s="72">
        <v>0.21584264342848744</v>
      </c>
      <c r="AG495" s="72">
        <v>0.87797530940152291</v>
      </c>
      <c r="AH495" s="7">
        <v>9.0969549538613192E-2</v>
      </c>
      <c r="AI495" s="84">
        <v>-2.5377662805127099E-2</v>
      </c>
      <c r="AJ495" s="7">
        <v>0.16672846143071332</v>
      </c>
      <c r="BI495" s="76">
        <v>6</v>
      </c>
      <c r="BJ495" s="65">
        <v>15.400192997852127</v>
      </c>
      <c r="BK495" s="77" t="s">
        <v>62</v>
      </c>
      <c r="BL495" s="78">
        <v>2.4843656861572343E-2</v>
      </c>
      <c r="BM495" s="78">
        <v>3.2520909429660357E-2</v>
      </c>
      <c r="BN495" s="78">
        <v>4.2618986519414107E-2</v>
      </c>
      <c r="BO495" s="79">
        <v>5.3844916002812292E-3</v>
      </c>
      <c r="BP495" s="27"/>
      <c r="BQ495" s="27"/>
      <c r="BR495" s="80" t="s">
        <v>62</v>
      </c>
      <c r="BS495" s="85" t="s">
        <v>62</v>
      </c>
      <c r="BT495" s="82" t="s">
        <v>62</v>
      </c>
      <c r="BU495" s="72">
        <v>0.15725311712096474</v>
      </c>
      <c r="BV495" s="72">
        <v>0.49739051076982044</v>
      </c>
      <c r="BW495" s="7">
        <v>6.7354148245834466E-2</v>
      </c>
      <c r="BX495" s="84">
        <v>5.8999953932633853E-3</v>
      </c>
      <c r="BY495" s="7">
        <v>0.18193025180534805</v>
      </c>
    </row>
    <row r="496" spans="14:77" x14ac:dyDescent="0.4">
      <c r="T496" s="76">
        <v>1</v>
      </c>
      <c r="U496" s="65">
        <v>21.900342999797001</v>
      </c>
      <c r="V496" s="77" t="s">
        <v>62</v>
      </c>
      <c r="W496" s="78">
        <v>0.15236192578899976</v>
      </c>
      <c r="X496" s="78">
        <v>0.13930196875611917</v>
      </c>
      <c r="Y496" s="78">
        <v>0.15835269712825767</v>
      </c>
      <c r="Z496" s="79">
        <v>0.14938598145561283</v>
      </c>
      <c r="AA496" s="27"/>
      <c r="AB496" s="27"/>
      <c r="AC496" s="80" t="s">
        <v>62</v>
      </c>
      <c r="AD496" s="85" t="s">
        <v>62</v>
      </c>
      <c r="AE496" s="82" t="s">
        <v>62</v>
      </c>
      <c r="AF496" s="72">
        <v>0.39018298513083749</v>
      </c>
      <c r="AG496" s="72">
        <v>0.75055708824842371</v>
      </c>
      <c r="AH496" s="7">
        <v>8.6691599606295383E-2</v>
      </c>
      <c r="AI496" s="84">
        <v>0.1557442832768075</v>
      </c>
      <c r="AJ496" s="7">
        <v>0.14253160333731676</v>
      </c>
      <c r="BI496" s="76">
        <v>2</v>
      </c>
      <c r="BJ496" s="65">
        <v>19.400450999652008</v>
      </c>
      <c r="BK496" s="77" t="s">
        <v>62</v>
      </c>
      <c r="BL496" s="78">
        <v>0.10996030371652918</v>
      </c>
      <c r="BM496" s="78">
        <v>0.10667410187191326</v>
      </c>
      <c r="BN496" s="78">
        <v>0.12101685447597388</v>
      </c>
      <c r="BO496" s="79">
        <v>0.16387271841170487</v>
      </c>
      <c r="BP496" s="27"/>
      <c r="BQ496" s="27"/>
      <c r="BR496" s="80" t="s">
        <v>62</v>
      </c>
      <c r="BS496" s="85" t="s">
        <v>62</v>
      </c>
      <c r="BT496" s="82" t="s">
        <v>62</v>
      </c>
      <c r="BU496" s="72">
        <v>0.57237849820469611</v>
      </c>
      <c r="BV496" s="72">
        <v>0.49231417961091178</v>
      </c>
      <c r="BW496" s="7">
        <v>6.5620930824626958E-2</v>
      </c>
      <c r="BX496" s="84">
        <v>0.17956166626021086</v>
      </c>
      <c r="BY496" s="7">
        <v>0.18007348496723891</v>
      </c>
    </row>
    <row r="497" spans="14:77" x14ac:dyDescent="0.4">
      <c r="T497" s="76">
        <v>7</v>
      </c>
      <c r="U497" s="65">
        <v>24.400669999999998</v>
      </c>
      <c r="V497" s="77" t="s">
        <v>62</v>
      </c>
      <c r="W497" s="78">
        <v>1.9796086380557496E-2</v>
      </c>
      <c r="X497" s="78">
        <v>2.0063278514057089E-2</v>
      </c>
      <c r="Y497" s="78">
        <v>-2.0604055480752895E-2</v>
      </c>
      <c r="Z497" s="79">
        <v>-2.2497523999275182E-2</v>
      </c>
      <c r="AA497" s="27"/>
      <c r="AB497" s="27"/>
      <c r="AC497" s="80" t="s">
        <v>62</v>
      </c>
      <c r="AD497" s="85" t="s">
        <v>62</v>
      </c>
      <c r="AE497" s="82" t="s">
        <v>62</v>
      </c>
      <c r="AF497" s="72">
        <v>-4.8445567440475734E-2</v>
      </c>
      <c r="AG497" s="72">
        <v>0.49637693883936851</v>
      </c>
      <c r="AH497" s="7">
        <v>6.4128287234295825E-2</v>
      </c>
      <c r="AI497" s="84">
        <v>-2.3455084048907185E-2</v>
      </c>
      <c r="AJ497" s="7">
        <v>9.4262517881954055E-2</v>
      </c>
      <c r="BI497" s="76" t="s">
        <v>62</v>
      </c>
      <c r="BJ497" s="65">
        <v>104.501595999467</v>
      </c>
      <c r="BK497" s="77" t="s">
        <v>62</v>
      </c>
      <c r="BL497" s="78" t="s">
        <v>62</v>
      </c>
      <c r="BM497" s="78" t="s">
        <v>62</v>
      </c>
      <c r="BN497" s="78" t="s">
        <v>62</v>
      </c>
      <c r="BO497" s="79" t="s">
        <v>62</v>
      </c>
      <c r="BP497" s="27"/>
      <c r="BQ497" s="27"/>
      <c r="BR497" s="80" t="s">
        <v>62</v>
      </c>
      <c r="BS497" s="85" t="s">
        <v>62</v>
      </c>
      <c r="BT497" s="82" t="s">
        <v>62</v>
      </c>
      <c r="BU497" s="72" t="s">
        <v>62</v>
      </c>
      <c r="BV497" s="72" t="s">
        <v>62</v>
      </c>
      <c r="BW497" s="7" t="s">
        <v>62</v>
      </c>
      <c r="BX497" s="84" t="s">
        <v>62</v>
      </c>
      <c r="BY497" s="7" t="s">
        <v>62</v>
      </c>
    </row>
    <row r="498" spans="14:77" x14ac:dyDescent="0.4">
      <c r="T498" s="76">
        <v>4</v>
      </c>
      <c r="U498" s="65">
        <v>27.600482998896045</v>
      </c>
      <c r="V498" s="77" t="s">
        <v>62</v>
      </c>
      <c r="W498" s="78">
        <v>1.5655716671366553E-2</v>
      </c>
      <c r="X498" s="78">
        <v>2.2690633629000957E-2</v>
      </c>
      <c r="Y498" s="78">
        <v>3.374950531869178E-2</v>
      </c>
      <c r="Z498" s="79">
        <v>2.8921699634683686E-2</v>
      </c>
      <c r="AA498" s="27"/>
      <c r="AB498" s="27"/>
      <c r="AC498" s="80" t="s">
        <v>62</v>
      </c>
      <c r="AD498" s="85" t="s">
        <v>62</v>
      </c>
      <c r="AE498" s="82" t="s">
        <v>62</v>
      </c>
      <c r="AF498" s="72">
        <v>0.37272049255882062</v>
      </c>
      <c r="AG498" s="72">
        <v>0.61340921009955751</v>
      </c>
      <c r="AH498" s="7">
        <v>4.1213970728498653E-2</v>
      </c>
      <c r="AI498" s="84">
        <v>3.015269128240998E-2</v>
      </c>
      <c r="AJ498" s="7">
        <v>0.11648707285065139</v>
      </c>
      <c r="BI498" s="76" t="s">
        <v>62</v>
      </c>
      <c r="BJ498" s="65">
        <v>105.90236299689613</v>
      </c>
      <c r="BK498" s="77" t="s">
        <v>62</v>
      </c>
      <c r="BL498" s="78" t="s">
        <v>62</v>
      </c>
      <c r="BM498" s="78" t="s">
        <v>62</v>
      </c>
      <c r="BN498" s="78" t="s">
        <v>62</v>
      </c>
      <c r="BO498" s="79" t="s">
        <v>62</v>
      </c>
      <c r="BP498" s="27"/>
      <c r="BQ498" s="27"/>
      <c r="BR498" s="80" t="s">
        <v>62</v>
      </c>
      <c r="BS498" s="85" t="s">
        <v>62</v>
      </c>
      <c r="BT498" s="82" t="s">
        <v>62</v>
      </c>
      <c r="BU498" s="72" t="s">
        <v>62</v>
      </c>
      <c r="BV498" s="72" t="s">
        <v>62</v>
      </c>
      <c r="BW498" s="7" t="s">
        <v>62</v>
      </c>
      <c r="BX498" s="84" t="s">
        <v>62</v>
      </c>
      <c r="BY498" s="7" t="s">
        <v>62</v>
      </c>
    </row>
    <row r="499" spans="14:77" x14ac:dyDescent="0.4">
      <c r="T499" s="76">
        <v>2</v>
      </c>
      <c r="U499" s="65">
        <v>30.90063899929201</v>
      </c>
      <c r="V499" s="77" t="s">
        <v>62</v>
      </c>
      <c r="W499" s="78">
        <v>9.4969276373215769E-2</v>
      </c>
      <c r="X499" s="78">
        <v>9.2100854754068234E-2</v>
      </c>
      <c r="Y499" s="78">
        <v>0.10280527104934399</v>
      </c>
      <c r="Z499" s="79">
        <v>0.10622294673195148</v>
      </c>
      <c r="AA499" s="14"/>
      <c r="AB499" s="14"/>
      <c r="AC499" s="80" t="s">
        <v>62</v>
      </c>
      <c r="AD499" s="85" t="s">
        <v>62</v>
      </c>
      <c r="AE499" s="82" t="s">
        <v>62</v>
      </c>
      <c r="AF499" s="72" t="s">
        <v>62</v>
      </c>
      <c r="AG499" s="72">
        <v>0.35948608714102204</v>
      </c>
      <c r="AH499" s="7">
        <v>3.5816053009806413E-2</v>
      </c>
      <c r="AI499" s="84">
        <v>0.11074410426679764</v>
      </c>
      <c r="AJ499" s="7">
        <v>6.8266796996405352E-2</v>
      </c>
      <c r="BI499" s="76" t="s">
        <v>62</v>
      </c>
      <c r="BJ499" s="65">
        <v>151.00236000000001</v>
      </c>
      <c r="BK499" s="77" t="s">
        <v>62</v>
      </c>
      <c r="BL499" s="78" t="s">
        <v>62</v>
      </c>
      <c r="BM499" s="78" t="s">
        <v>62</v>
      </c>
      <c r="BN499" s="78" t="s">
        <v>62</v>
      </c>
      <c r="BO499" s="79" t="s">
        <v>62</v>
      </c>
      <c r="BP499" s="14"/>
      <c r="BQ499" s="14"/>
      <c r="BR499" s="80" t="s">
        <v>62</v>
      </c>
      <c r="BS499" s="85" t="s">
        <v>62</v>
      </c>
      <c r="BT499" s="82" t="s">
        <v>62</v>
      </c>
      <c r="BU499" s="72" t="s">
        <v>62</v>
      </c>
      <c r="BV499" s="72" t="s">
        <v>62</v>
      </c>
      <c r="BW499" s="7" t="s">
        <v>62</v>
      </c>
      <c r="BX499" s="84" t="s">
        <v>62</v>
      </c>
      <c r="BY499" s="7" t="s">
        <v>62</v>
      </c>
    </row>
    <row r="500" spans="14:77" x14ac:dyDescent="0.4">
      <c r="T500" s="76" t="s">
        <v>62</v>
      </c>
      <c r="U500" s="65" t="s">
        <v>62</v>
      </c>
      <c r="V500" s="77" t="s">
        <v>62</v>
      </c>
      <c r="W500" s="78" t="s">
        <v>62</v>
      </c>
      <c r="X500" s="78" t="s">
        <v>62</v>
      </c>
      <c r="Y500" s="78" t="s">
        <v>62</v>
      </c>
      <c r="Z500" s="79" t="s">
        <v>62</v>
      </c>
      <c r="AA500" s="27"/>
      <c r="AB500" s="27"/>
      <c r="AC500" s="80" t="s">
        <v>62</v>
      </c>
      <c r="AD500" s="85" t="s">
        <v>62</v>
      </c>
      <c r="AE500" s="82" t="s">
        <v>62</v>
      </c>
      <c r="AF500" s="72" t="s">
        <v>62</v>
      </c>
      <c r="AG500" s="72" t="s">
        <v>62</v>
      </c>
      <c r="AH500" s="7" t="s">
        <v>62</v>
      </c>
      <c r="AI500" s="84" t="s">
        <v>62</v>
      </c>
      <c r="AJ500" s="7" t="s">
        <v>62</v>
      </c>
      <c r="BI500" s="76" t="s">
        <v>62</v>
      </c>
      <c r="BJ500" s="65" t="s">
        <v>62</v>
      </c>
      <c r="BK500" s="77" t="s">
        <v>62</v>
      </c>
      <c r="BL500" s="78" t="s">
        <v>62</v>
      </c>
      <c r="BM500" s="78" t="s">
        <v>62</v>
      </c>
      <c r="BN500" s="78" t="s">
        <v>62</v>
      </c>
      <c r="BO500" s="79" t="s">
        <v>62</v>
      </c>
      <c r="BP500" s="27"/>
      <c r="BQ500" s="27"/>
      <c r="BR500" s="80" t="s">
        <v>62</v>
      </c>
      <c r="BS500" s="85" t="s">
        <v>62</v>
      </c>
      <c r="BT500" s="82" t="s">
        <v>62</v>
      </c>
      <c r="BU500" s="72" t="s">
        <v>62</v>
      </c>
      <c r="BV500" s="72" t="s">
        <v>62</v>
      </c>
      <c r="BW500" s="7" t="s">
        <v>62</v>
      </c>
      <c r="BX500" s="84" t="s">
        <v>62</v>
      </c>
      <c r="BY500" s="7" t="s">
        <v>62</v>
      </c>
    </row>
    <row r="501" spans="14:77" x14ac:dyDescent="0.4">
      <c r="T501" s="76" t="s">
        <v>62</v>
      </c>
      <c r="U501" s="65" t="s">
        <v>62</v>
      </c>
      <c r="V501" s="77" t="s">
        <v>62</v>
      </c>
      <c r="W501" s="78" t="s">
        <v>62</v>
      </c>
      <c r="X501" s="78" t="s">
        <v>62</v>
      </c>
      <c r="Y501" s="78" t="s">
        <v>62</v>
      </c>
      <c r="Z501" s="79" t="s">
        <v>62</v>
      </c>
      <c r="AA501" s="89"/>
      <c r="AB501" s="89"/>
      <c r="AC501" s="80" t="s">
        <v>62</v>
      </c>
      <c r="AD501" s="85" t="s">
        <v>62</v>
      </c>
      <c r="AE501" s="82" t="s">
        <v>62</v>
      </c>
      <c r="AF501" s="72" t="s">
        <v>62</v>
      </c>
      <c r="AG501" s="72" t="s">
        <v>62</v>
      </c>
      <c r="AH501" s="7" t="s">
        <v>62</v>
      </c>
      <c r="AI501" s="84" t="s">
        <v>62</v>
      </c>
      <c r="AJ501" s="7" t="s">
        <v>62</v>
      </c>
      <c r="BI501" s="76" t="s">
        <v>62</v>
      </c>
      <c r="BJ501" s="65" t="s">
        <v>62</v>
      </c>
      <c r="BK501" s="77" t="s">
        <v>62</v>
      </c>
      <c r="BL501" s="78" t="s">
        <v>62</v>
      </c>
      <c r="BM501" s="78" t="s">
        <v>62</v>
      </c>
      <c r="BN501" s="78" t="s">
        <v>62</v>
      </c>
      <c r="BO501" s="79" t="s">
        <v>62</v>
      </c>
      <c r="BP501" s="89"/>
      <c r="BQ501" s="89"/>
      <c r="BR501" s="80" t="s">
        <v>62</v>
      </c>
      <c r="BS501" s="85" t="s">
        <v>62</v>
      </c>
      <c r="BT501" s="82" t="s">
        <v>62</v>
      </c>
      <c r="BU501" s="72" t="s">
        <v>62</v>
      </c>
      <c r="BV501" s="72" t="s">
        <v>62</v>
      </c>
      <c r="BW501" s="7" t="s">
        <v>62</v>
      </c>
      <c r="BX501" s="84" t="s">
        <v>62</v>
      </c>
      <c r="BY501" s="7" t="s">
        <v>62</v>
      </c>
    </row>
    <row r="502" spans="14:77" x14ac:dyDescent="0.4">
      <c r="T502" s="76" t="s">
        <v>62</v>
      </c>
      <c r="U502" s="65" t="s">
        <v>62</v>
      </c>
      <c r="V502" s="77" t="s">
        <v>62</v>
      </c>
      <c r="W502" s="78" t="s">
        <v>62</v>
      </c>
      <c r="X502" s="78" t="s">
        <v>62</v>
      </c>
      <c r="Y502" s="78" t="s">
        <v>62</v>
      </c>
      <c r="Z502" s="79" t="s">
        <v>62</v>
      </c>
      <c r="AA502" s="89"/>
      <c r="AB502" s="89"/>
      <c r="AC502" s="80" t="s">
        <v>62</v>
      </c>
      <c r="AD502" s="85" t="s">
        <v>62</v>
      </c>
      <c r="AE502" s="82" t="s">
        <v>62</v>
      </c>
      <c r="AF502" s="72" t="s">
        <v>62</v>
      </c>
      <c r="AG502" s="72" t="s">
        <v>62</v>
      </c>
      <c r="AH502" s="7" t="s">
        <v>62</v>
      </c>
      <c r="AI502" s="84" t="s">
        <v>62</v>
      </c>
      <c r="AJ502" s="7" t="s">
        <v>62</v>
      </c>
      <c r="BI502" s="76" t="s">
        <v>62</v>
      </c>
      <c r="BJ502" s="65" t="s">
        <v>62</v>
      </c>
      <c r="BK502" s="77" t="s">
        <v>62</v>
      </c>
      <c r="BL502" s="78" t="s">
        <v>62</v>
      </c>
      <c r="BM502" s="78" t="s">
        <v>62</v>
      </c>
      <c r="BN502" s="78" t="s">
        <v>62</v>
      </c>
      <c r="BO502" s="79" t="s">
        <v>62</v>
      </c>
      <c r="BP502" s="89"/>
      <c r="BQ502" s="89"/>
      <c r="BR502" s="80" t="s">
        <v>62</v>
      </c>
      <c r="BS502" s="85" t="s">
        <v>62</v>
      </c>
      <c r="BT502" s="82" t="s">
        <v>62</v>
      </c>
      <c r="BU502" s="72" t="s">
        <v>62</v>
      </c>
      <c r="BV502" s="72" t="s">
        <v>62</v>
      </c>
      <c r="BW502" s="7" t="s">
        <v>62</v>
      </c>
      <c r="BX502" s="84" t="s">
        <v>62</v>
      </c>
      <c r="BY502" s="7" t="s">
        <v>62</v>
      </c>
    </row>
    <row r="503" spans="14:77" x14ac:dyDescent="0.4">
      <c r="T503" s="76" t="s">
        <v>62</v>
      </c>
      <c r="U503" s="65" t="s">
        <v>62</v>
      </c>
      <c r="V503" s="77" t="s">
        <v>62</v>
      </c>
      <c r="W503" s="78" t="s">
        <v>62</v>
      </c>
      <c r="X503" s="78" t="s">
        <v>62</v>
      </c>
      <c r="Y503" s="78" t="s">
        <v>62</v>
      </c>
      <c r="Z503" s="79" t="s">
        <v>62</v>
      </c>
      <c r="AA503" s="27"/>
      <c r="AB503" s="27"/>
      <c r="AC503" s="80" t="s">
        <v>62</v>
      </c>
      <c r="AD503" s="85" t="s">
        <v>62</v>
      </c>
      <c r="AE503" s="82" t="s">
        <v>62</v>
      </c>
      <c r="AF503" s="72" t="s">
        <v>62</v>
      </c>
      <c r="AG503" s="72" t="s">
        <v>62</v>
      </c>
      <c r="AH503" s="7" t="s">
        <v>62</v>
      </c>
      <c r="AI503" s="84" t="s">
        <v>62</v>
      </c>
      <c r="AJ503" s="7" t="s">
        <v>62</v>
      </c>
      <c r="BI503" s="76" t="s">
        <v>62</v>
      </c>
      <c r="BJ503" s="65" t="s">
        <v>62</v>
      </c>
      <c r="BK503" s="77" t="s">
        <v>62</v>
      </c>
      <c r="BL503" s="78" t="s">
        <v>62</v>
      </c>
      <c r="BM503" s="78" t="s">
        <v>62</v>
      </c>
      <c r="BN503" s="78" t="s">
        <v>62</v>
      </c>
      <c r="BO503" s="79" t="s">
        <v>62</v>
      </c>
      <c r="BP503" s="27"/>
      <c r="BQ503" s="27"/>
      <c r="BR503" s="80" t="s">
        <v>62</v>
      </c>
      <c r="BS503" s="85" t="s">
        <v>62</v>
      </c>
      <c r="BT503" s="82" t="s">
        <v>62</v>
      </c>
      <c r="BU503" s="72" t="s">
        <v>62</v>
      </c>
      <c r="BV503" s="72" t="s">
        <v>62</v>
      </c>
      <c r="BW503" s="7" t="s">
        <v>62</v>
      </c>
      <c r="BX503" s="84" t="s">
        <v>62</v>
      </c>
      <c r="BY503" s="7" t="s">
        <v>62</v>
      </c>
    </row>
    <row r="504" spans="14:77" ht="19.5" thickBot="1" x14ac:dyDescent="0.45">
      <c r="T504" s="76" t="s">
        <v>62</v>
      </c>
      <c r="U504" s="90" t="s">
        <v>62</v>
      </c>
      <c r="V504" s="91" t="s">
        <v>62</v>
      </c>
      <c r="W504" s="78" t="s">
        <v>62</v>
      </c>
      <c r="X504" s="78" t="s">
        <v>62</v>
      </c>
      <c r="Y504" s="78" t="s">
        <v>62</v>
      </c>
      <c r="Z504" s="79" t="s">
        <v>62</v>
      </c>
      <c r="AA504" s="27"/>
      <c r="AB504" s="27"/>
      <c r="AC504" s="80" t="s">
        <v>62</v>
      </c>
      <c r="AD504" s="85" t="s">
        <v>62</v>
      </c>
      <c r="AE504" s="82" t="s">
        <v>62</v>
      </c>
      <c r="AF504" s="72"/>
      <c r="AG504" s="72"/>
      <c r="AH504" s="27"/>
      <c r="AI504" s="107"/>
      <c r="AJ504" s="27"/>
      <c r="BI504" s="76" t="s">
        <v>62</v>
      </c>
      <c r="BJ504" s="90" t="s">
        <v>62</v>
      </c>
      <c r="BK504" s="91" t="s">
        <v>62</v>
      </c>
      <c r="BL504" s="78" t="s">
        <v>62</v>
      </c>
      <c r="BM504" s="78" t="s">
        <v>62</v>
      </c>
      <c r="BN504" s="78" t="s">
        <v>62</v>
      </c>
      <c r="BO504" s="79" t="s">
        <v>62</v>
      </c>
      <c r="BP504" s="27"/>
      <c r="BQ504" s="27"/>
      <c r="BR504" s="80" t="s">
        <v>62</v>
      </c>
      <c r="BS504" s="85" t="s">
        <v>62</v>
      </c>
      <c r="BT504" s="82" t="s">
        <v>62</v>
      </c>
      <c r="BU504" s="72"/>
      <c r="BV504" s="72"/>
      <c r="BW504" s="27"/>
      <c r="BX504" s="107"/>
      <c r="BY504" s="27"/>
    </row>
    <row r="505" spans="14:77" ht="19.5" thickBot="1" x14ac:dyDescent="0.45">
      <c r="BI505" s="122">
        <v>5</v>
      </c>
      <c r="BJ505" s="27"/>
      <c r="BK505" s="27">
        <v>8</v>
      </c>
      <c r="BL505" s="114">
        <v>2</v>
      </c>
      <c r="BM505" s="115">
        <v>2</v>
      </c>
      <c r="BN505" s="115">
        <v>2</v>
      </c>
      <c r="BO505" s="116">
        <v>2</v>
      </c>
      <c r="BP505" s="123">
        <v>0</v>
      </c>
      <c r="BQ505" s="27"/>
      <c r="BR505" s="104"/>
      <c r="BS505" s="27"/>
      <c r="BT505" s="27">
        <v>5</v>
      </c>
      <c r="BU505" s="27"/>
      <c r="BV505" s="27"/>
      <c r="BW505" s="27"/>
      <c r="BX505" s="27"/>
      <c r="BY505" s="27"/>
    </row>
    <row r="506" spans="14:77" ht="19.5" thickBot="1" x14ac:dyDescent="0.45">
      <c r="T506" s="56" t="s">
        <v>62</v>
      </c>
      <c r="U506" s="57" t="s">
        <v>62</v>
      </c>
      <c r="V506" s="58" t="s">
        <v>541</v>
      </c>
      <c r="W506" s="59" t="s">
        <v>542</v>
      </c>
      <c r="X506" s="59" t="s">
        <v>543</v>
      </c>
      <c r="Y506" s="59" t="s">
        <v>544</v>
      </c>
      <c r="Z506" s="60" t="s">
        <v>545</v>
      </c>
      <c r="AA506" s="27"/>
      <c r="AB506" s="27"/>
      <c r="AC506" s="27"/>
      <c r="AD506" s="27"/>
      <c r="AE506" s="27"/>
      <c r="AF506" s="27" t="s">
        <v>499</v>
      </c>
      <c r="AG506" s="27"/>
      <c r="AH506" t="s">
        <v>168</v>
      </c>
      <c r="AI506" s="27"/>
      <c r="AJ506" s="27"/>
      <c r="BI506" s="56" t="s">
        <v>62</v>
      </c>
      <c r="BJ506" s="57" t="s">
        <v>62</v>
      </c>
      <c r="BK506" s="58" t="s">
        <v>541</v>
      </c>
      <c r="BL506" s="59" t="s">
        <v>542</v>
      </c>
      <c r="BM506" s="59" t="s">
        <v>543</v>
      </c>
      <c r="BN506" s="59" t="s">
        <v>544</v>
      </c>
      <c r="BO506" s="60" t="s">
        <v>545</v>
      </c>
      <c r="BP506" s="27"/>
      <c r="BQ506" s="27"/>
      <c r="BR506" s="27"/>
      <c r="BS506" s="27"/>
      <c r="BT506" s="27"/>
      <c r="BU506" s="27" t="s">
        <v>351</v>
      </c>
      <c r="BV506" s="27"/>
      <c r="BW506" t="s">
        <v>199</v>
      </c>
      <c r="BX506" s="27"/>
      <c r="BY506" s="27"/>
    </row>
    <row r="507" spans="14:77" ht="19.5" thickBot="1" x14ac:dyDescent="0.45">
      <c r="N507" t="str">
        <f>+IF(ABS(W507)+ABS(X507)+ABS(Y507)+ABS(Z507)&gt;219%,"F","")</f>
        <v/>
      </c>
      <c r="T507" s="76">
        <v>5</v>
      </c>
      <c r="U507" s="65">
        <v>1.8001189993650302</v>
      </c>
      <c r="V507" s="66">
        <v>0.43999999999999984</v>
      </c>
      <c r="W507" s="67">
        <v>0.43426919678829751</v>
      </c>
      <c r="X507" s="67">
        <v>0.36921922704934745</v>
      </c>
      <c r="Y507" s="67">
        <v>0.39733456901911013</v>
      </c>
      <c r="Z507" s="68">
        <v>0.37078731487047006</v>
      </c>
      <c r="AA507" s="104">
        <v>0.43426919678829751</v>
      </c>
      <c r="AB507" s="69" t="s">
        <v>62</v>
      </c>
      <c r="AC507" s="70">
        <v>6.5049969738950053E-2</v>
      </c>
      <c r="AD507" s="27"/>
      <c r="AE507" s="71">
        <v>5</v>
      </c>
      <c r="AF507" s="72">
        <v>0.66045247534133311</v>
      </c>
      <c r="AG507" s="72">
        <v>0.46439727160033023</v>
      </c>
      <c r="AH507" s="7" t="s">
        <v>62</v>
      </c>
      <c r="AI507" s="74">
        <v>0.31131153673492207</v>
      </c>
      <c r="AJ507" s="7">
        <v>7.5740517358151627E-2</v>
      </c>
      <c r="BC507" t="str">
        <f>+IF(ABS(BL507)+ABS(BM507)+ABS(BN507)+ABS(BO507)&gt;219%,"F","")</f>
        <v/>
      </c>
      <c r="BI507" s="76">
        <v>9</v>
      </c>
      <c r="BJ507" s="65">
        <v>2.0003599999999997</v>
      </c>
      <c r="BK507" s="66">
        <v>0.3999999999999998</v>
      </c>
      <c r="BL507" s="67">
        <v>0.30574278314935915</v>
      </c>
      <c r="BM507" s="67">
        <v>0.31332800833399421</v>
      </c>
      <c r="BN507" s="67">
        <v>0.315962846792187</v>
      </c>
      <c r="BO507" s="68">
        <v>0.31226382133267899</v>
      </c>
      <c r="BP507" s="104">
        <v>0.315962846792187</v>
      </c>
      <c r="BQ507" s="69" t="s">
        <v>62</v>
      </c>
      <c r="BR507" s="70">
        <v>1.0220063642827848E-2</v>
      </c>
      <c r="BS507" s="27"/>
      <c r="BT507" s="71">
        <v>9</v>
      </c>
      <c r="BU507" s="72">
        <v>0.51957312799138755</v>
      </c>
      <c r="BV507" s="72">
        <v>0.41168438900370002</v>
      </c>
      <c r="BW507" s="7" t="s">
        <v>62</v>
      </c>
      <c r="BX507" s="74">
        <v>0.24905761266859239</v>
      </c>
      <c r="BY507" s="7">
        <v>6.2319961624424186E-2</v>
      </c>
    </row>
    <row r="508" spans="14:77" x14ac:dyDescent="0.4">
      <c r="N508" t="str">
        <f>+IF(ABS(W508)+ABS(X508)+ABS(Y508)+ABS(Z508)&gt;219%,"F","")</f>
        <v/>
      </c>
      <c r="T508" s="76">
        <v>6</v>
      </c>
      <c r="U508" s="65">
        <v>3.1001499986320797</v>
      </c>
      <c r="V508" s="77">
        <v>0.17999999999999972</v>
      </c>
      <c r="W508" s="78">
        <v>0.41583234153923304</v>
      </c>
      <c r="X508" s="78">
        <v>-1.6580044084814411E-2</v>
      </c>
      <c r="Y508" s="78">
        <v>1.338815467939334E-2</v>
      </c>
      <c r="Z508" s="79">
        <v>8.7562723069493212E-2</v>
      </c>
      <c r="AA508" s="27"/>
      <c r="AB508" s="27"/>
      <c r="AC508" s="80">
        <v>0.43241238562404744</v>
      </c>
      <c r="AD508" s="81" t="s">
        <v>62</v>
      </c>
      <c r="AE508" s="82" t="s">
        <v>62</v>
      </c>
      <c r="AF508" s="72">
        <v>0.19635702738827532</v>
      </c>
      <c r="AG508" s="72">
        <v>0.39715641382564981</v>
      </c>
      <c r="AH508" s="7">
        <v>-1.4694967032975847E-2</v>
      </c>
      <c r="AI508" s="84">
        <v>7.3517309752036797E-2</v>
      </c>
      <c r="AJ508" s="7">
        <v>6.4773921155055925E-2</v>
      </c>
      <c r="BC508" t="str">
        <f>+IF(ABS(BL508)+ABS(BM508)+ABS(BN508)+ABS(BO508)&gt;219%,"F","")</f>
        <v/>
      </c>
      <c r="BI508" s="76">
        <v>7</v>
      </c>
      <c r="BJ508" s="65">
        <v>4.3004199999999999</v>
      </c>
      <c r="BK508" s="77" t="s">
        <v>62</v>
      </c>
      <c r="BL508" s="78">
        <v>0.35779234688356309</v>
      </c>
      <c r="BM508" s="78">
        <v>-1.5381123253112153E-2</v>
      </c>
      <c r="BN508" s="78">
        <v>-4.7316378452098018E-3</v>
      </c>
      <c r="BO508" s="79">
        <v>5.9478187101002509E-3</v>
      </c>
      <c r="BP508" s="27"/>
      <c r="BQ508" s="27"/>
      <c r="BR508" s="80">
        <v>0.37317347013667523</v>
      </c>
      <c r="BS508" s="81" t="s">
        <v>62</v>
      </c>
      <c r="BT508" s="82" t="s">
        <v>62</v>
      </c>
      <c r="BU508" s="72">
        <v>0.1434706636565414</v>
      </c>
      <c r="BV508" s="72">
        <v>0.66520247142653643</v>
      </c>
      <c r="BW508" s="7">
        <v>-9.2978030978944082E-3</v>
      </c>
      <c r="BX508" s="84">
        <v>4.7439037996814815E-3</v>
      </c>
      <c r="BY508" s="7">
        <v>0.10069702325147262</v>
      </c>
    </row>
    <row r="509" spans="14:77" x14ac:dyDescent="0.4">
      <c r="N509" t="str">
        <f>+IF(ABS(W509)+ABS(X509)+ABS(Y509)+ABS(Z509)&gt;219%,"F","")</f>
        <v/>
      </c>
      <c r="T509" s="76">
        <v>1</v>
      </c>
      <c r="U509" s="65">
        <v>4.700173999887002</v>
      </c>
      <c r="V509" s="77" t="s">
        <v>62</v>
      </c>
      <c r="W509" s="78">
        <v>-3.3136092453681737E-2</v>
      </c>
      <c r="X509" s="78">
        <v>0.31126291243299214</v>
      </c>
      <c r="Y509" s="78">
        <v>0.31198056579658029</v>
      </c>
      <c r="Z509" s="79">
        <v>0.29235061858286743</v>
      </c>
      <c r="AA509" s="27"/>
      <c r="AB509" s="27"/>
      <c r="AC509" s="80">
        <v>0.34511665825026205</v>
      </c>
      <c r="AD509" s="85" t="s">
        <v>62</v>
      </c>
      <c r="AE509" s="82" t="s">
        <v>62</v>
      </c>
      <c r="AF509" s="72">
        <v>0.70624964018039926</v>
      </c>
      <c r="AG509" s="72">
        <v>0.58500342406699946</v>
      </c>
      <c r="AH509" s="7">
        <v>4.9116612589532593E-2</v>
      </c>
      <c r="AI509" s="84">
        <v>0.24545640232657764</v>
      </c>
      <c r="AJ509" s="7">
        <v>9.5410685429817677E-2</v>
      </c>
      <c r="BC509" t="str">
        <f>+IF(ABS(BL509)+ABS(BM509)+ABS(BN509)+ABS(BO509)&gt;219%,"F","")</f>
        <v/>
      </c>
      <c r="BI509" s="76">
        <v>4</v>
      </c>
      <c r="BJ509" s="65">
        <v>4.5002199994160232</v>
      </c>
      <c r="BK509" s="77" t="s">
        <v>62</v>
      </c>
      <c r="BL509" s="78">
        <v>-7.8154236626682746E-3</v>
      </c>
      <c r="BM509" s="78">
        <v>0.36093942793324624</v>
      </c>
      <c r="BN509" s="78">
        <v>0.55018170110073161</v>
      </c>
      <c r="BO509" s="79">
        <v>0.55395825548167665</v>
      </c>
      <c r="BP509" s="27"/>
      <c r="BQ509" s="27"/>
      <c r="BR509" s="80">
        <v>0.56177367914434495</v>
      </c>
      <c r="BS509" s="85" t="s">
        <v>560</v>
      </c>
      <c r="BT509" s="82" t="s">
        <v>62</v>
      </c>
      <c r="BU509" s="72">
        <v>0.79422058850767518</v>
      </c>
      <c r="BV509" s="72">
        <v>0.59290128675811626</v>
      </c>
      <c r="BW509" s="7">
        <v>4.4470633142839333E-2</v>
      </c>
      <c r="BX509" s="84">
        <v>0.44182998862790773</v>
      </c>
      <c r="BY509" s="7">
        <v>8.9752214134856206E-2</v>
      </c>
    </row>
    <row r="510" spans="14:77" x14ac:dyDescent="0.4">
      <c r="T510" s="76">
        <v>2</v>
      </c>
      <c r="U510" s="65">
        <v>13.000350999652007</v>
      </c>
      <c r="V510" s="77" t="s">
        <v>62</v>
      </c>
      <c r="W510" s="78">
        <v>-3.2620393430033361E-2</v>
      </c>
      <c r="X510" s="78">
        <v>3.7090319744397583E-3</v>
      </c>
      <c r="Y510" s="78">
        <v>3.5149130524243566E-2</v>
      </c>
      <c r="Z510" s="79">
        <v>0.19308045281457095</v>
      </c>
      <c r="AA510" s="27"/>
      <c r="AB510" s="27"/>
      <c r="AC510" s="80" t="s">
        <v>62</v>
      </c>
      <c r="AD510" s="85" t="s">
        <v>62</v>
      </c>
      <c r="AE510" s="82" t="s">
        <v>62</v>
      </c>
      <c r="AF510" s="72">
        <v>0.44960947675924079</v>
      </c>
      <c r="AG510" s="72">
        <v>0.46457118231163375</v>
      </c>
      <c r="AH510" s="7">
        <v>9.1351691621413628E-2</v>
      </c>
      <c r="AI510" s="84">
        <v>0.16210957082007171</v>
      </c>
      <c r="AJ510" s="7">
        <v>7.5768881192424087E-2</v>
      </c>
      <c r="BI510" s="76">
        <v>5</v>
      </c>
      <c r="BJ510" s="65">
        <v>14.700388997365129</v>
      </c>
      <c r="BK510" s="77" t="s">
        <v>62</v>
      </c>
      <c r="BL510" s="78">
        <v>3.0075107282177653E-2</v>
      </c>
      <c r="BM510" s="78">
        <v>-2.5956910152051788E-2</v>
      </c>
      <c r="BN510" s="78">
        <v>-0.19576646454457164</v>
      </c>
      <c r="BO510" s="79">
        <v>-0.18152947221533736</v>
      </c>
      <c r="BP510" s="27"/>
      <c r="BQ510" s="27"/>
      <c r="BR510" s="80" t="s">
        <v>62</v>
      </c>
      <c r="BS510" s="85" t="s">
        <v>62</v>
      </c>
      <c r="BT510" s="82" t="s">
        <v>62</v>
      </c>
      <c r="BU510" s="72">
        <v>-0.85676963725621114</v>
      </c>
      <c r="BV510" s="72">
        <v>0.38752984286122205</v>
      </c>
      <c r="BW510" s="7">
        <v>2.148316361800191E-2</v>
      </c>
      <c r="BX510" s="84">
        <v>-0.14478557517802992</v>
      </c>
      <c r="BY510" s="7">
        <v>5.8663494610220544E-2</v>
      </c>
    </row>
    <row r="511" spans="14:77" x14ac:dyDescent="0.4">
      <c r="T511" s="76">
        <v>4</v>
      </c>
      <c r="U511" s="65">
        <v>38.100884998416056</v>
      </c>
      <c r="V511" s="77" t="s">
        <v>62</v>
      </c>
      <c r="W511" s="78">
        <v>-4.4865448179955671E-2</v>
      </c>
      <c r="X511" s="78">
        <v>1.3011675866150778E-2</v>
      </c>
      <c r="Y511" s="78">
        <v>-3.5683643304249585E-2</v>
      </c>
      <c r="Z511" s="79">
        <v>-3.02223838228079E-2</v>
      </c>
      <c r="AA511" s="27"/>
      <c r="AB511" s="27"/>
      <c r="AC511" s="80" t="s">
        <v>62</v>
      </c>
      <c r="AD511" s="85" t="s">
        <v>62</v>
      </c>
      <c r="AE511" s="82" t="s">
        <v>62</v>
      </c>
      <c r="AF511" s="72">
        <v>-0.38460878589517983</v>
      </c>
      <c r="AG511" s="72">
        <v>0.46674106332969312</v>
      </c>
      <c r="AH511" s="7">
        <v>2.1212913511650291E-2</v>
      </c>
      <c r="AI511" s="84">
        <v>-2.5374591779003405E-2</v>
      </c>
      <c r="AJ511" s="7">
        <v>7.6122776275285145E-2</v>
      </c>
      <c r="BI511" s="76">
        <v>3</v>
      </c>
      <c r="BJ511" s="65">
        <v>16.300044998785033</v>
      </c>
      <c r="BK511" s="77" t="s">
        <v>62</v>
      </c>
      <c r="BL511" s="78">
        <v>0.1283868628219218</v>
      </c>
      <c r="BM511" s="78">
        <v>0.12067284051953511</v>
      </c>
      <c r="BN511" s="78">
        <v>0.12592900614378541</v>
      </c>
      <c r="BO511" s="79">
        <v>0.11808839157102803</v>
      </c>
      <c r="BP511" s="27"/>
      <c r="BQ511" s="27"/>
      <c r="BR511" s="80" t="s">
        <v>62</v>
      </c>
      <c r="BS511" s="85" t="s">
        <v>62</v>
      </c>
      <c r="BT511" s="82" t="s">
        <v>62</v>
      </c>
      <c r="BU511" s="72">
        <v>0.85312767053432403</v>
      </c>
      <c r="BV511" s="72">
        <v>1.2009631245399275</v>
      </c>
      <c r="BW511" s="7">
        <v>3.6573929151143672E-2</v>
      </c>
      <c r="BX511" s="84">
        <v>9.4185784196948452E-2</v>
      </c>
      <c r="BY511" s="7">
        <v>0.18179940224307164</v>
      </c>
    </row>
    <row r="512" spans="14:77" x14ac:dyDescent="0.4">
      <c r="T512" s="76">
        <v>7</v>
      </c>
      <c r="U512" s="65">
        <v>38.501559999999998</v>
      </c>
      <c r="V512" s="77" t="s">
        <v>62</v>
      </c>
      <c r="W512" s="78">
        <v>6.7604982605068309E-2</v>
      </c>
      <c r="X512" s="78">
        <v>0.11042269786127858</v>
      </c>
      <c r="Y512" s="78">
        <v>8.8732401027224711E-2</v>
      </c>
      <c r="Z512" s="79">
        <v>-7.4932533392351591E-2</v>
      </c>
      <c r="AA512" s="27"/>
      <c r="AB512" s="27"/>
      <c r="AC512" s="80" t="s">
        <v>62</v>
      </c>
      <c r="AD512" s="85" t="s">
        <v>62</v>
      </c>
      <c r="AE512" s="82" t="s">
        <v>62</v>
      </c>
      <c r="AF512" s="72">
        <v>-0.40475779961559677</v>
      </c>
      <c r="AG512" s="72">
        <v>0.78301141713065248</v>
      </c>
      <c r="AH512" s="7">
        <v>3.0060851845338819E-2</v>
      </c>
      <c r="AI512" s="84">
        <v>-6.2913053349635123E-2</v>
      </c>
      <c r="AJ512" s="7">
        <v>0.12770464741630691</v>
      </c>
      <c r="BI512" s="76">
        <v>1</v>
      </c>
      <c r="BJ512" s="65">
        <v>17.900407999747003</v>
      </c>
      <c r="BK512" s="77" t="s">
        <v>62</v>
      </c>
      <c r="BL512" s="78">
        <v>4.1757749678690594E-2</v>
      </c>
      <c r="BM512" s="78">
        <v>6.725306536150788E-2</v>
      </c>
      <c r="BN512" s="78">
        <v>7.8214034168235261E-2</v>
      </c>
      <c r="BO512" s="79">
        <v>7.2247285766031524E-2</v>
      </c>
      <c r="BP512" s="27"/>
      <c r="BQ512" s="27"/>
      <c r="BR512" s="80" t="s">
        <v>62</v>
      </c>
      <c r="BS512" s="85" t="s">
        <v>62</v>
      </c>
      <c r="BT512" s="82" t="s">
        <v>62</v>
      </c>
      <c r="BU512" s="72">
        <v>0.16290253114851422</v>
      </c>
      <c r="BV512" s="72">
        <v>0.57857088121800404</v>
      </c>
      <c r="BW512" s="7">
        <v>4.4195628679999308E-2</v>
      </c>
      <c r="BX512" s="84">
        <v>5.7623507064890681E-2</v>
      </c>
      <c r="BY512" s="7">
        <v>8.7582905928918375E-2</v>
      </c>
    </row>
    <row r="513" spans="14:77" x14ac:dyDescent="0.4">
      <c r="T513" s="76">
        <v>8</v>
      </c>
      <c r="U513" s="65">
        <v>39.800690000000003</v>
      </c>
      <c r="V513" s="77" t="s">
        <v>62</v>
      </c>
      <c r="W513" s="78">
        <v>0.13573628452220515</v>
      </c>
      <c r="X513" s="78">
        <v>0.20481780979624978</v>
      </c>
      <c r="Y513" s="78">
        <v>0.1729412203742724</v>
      </c>
      <c r="Z513" s="79">
        <v>0.11973098554184189</v>
      </c>
      <c r="AA513" s="27"/>
      <c r="AB513" s="27"/>
      <c r="AC513" s="80" t="s">
        <v>62</v>
      </c>
      <c r="AD513" s="85" t="s">
        <v>62</v>
      </c>
      <c r="AE513" s="82" t="s">
        <v>62</v>
      </c>
      <c r="AF513" s="72">
        <v>0.64076417358449289</v>
      </c>
      <c r="AG513" s="72">
        <v>1.1455435305525443</v>
      </c>
      <c r="AH513" s="7">
        <v>4.3958912436962219E-2</v>
      </c>
      <c r="AI513" s="84">
        <v>0.10052565341087415</v>
      </c>
      <c r="AJ513" s="7">
        <v>0.18683154481364869</v>
      </c>
      <c r="BI513" s="76">
        <v>6</v>
      </c>
      <c r="BJ513" s="65">
        <v>21.300586995212285</v>
      </c>
      <c r="BK513" s="77" t="s">
        <v>62</v>
      </c>
      <c r="BL513" s="78">
        <v>0.15927415318701443</v>
      </c>
      <c r="BM513" s="78">
        <v>0.15274163649805758</v>
      </c>
      <c r="BN513" s="78">
        <v>-3.4076174728073831E-2</v>
      </c>
      <c r="BO513" s="79">
        <v>-4.2387917304285573E-2</v>
      </c>
      <c r="BP513" s="27"/>
      <c r="BQ513" s="27"/>
      <c r="BR513" s="80" t="s">
        <v>62</v>
      </c>
      <c r="BS513" s="85" t="s">
        <v>62</v>
      </c>
      <c r="BT513" s="82" t="s">
        <v>62</v>
      </c>
      <c r="BU513" s="72">
        <v>-8.8859738712151928E-2</v>
      </c>
      <c r="BV513" s="72">
        <v>0.54901689038041157</v>
      </c>
      <c r="BW513" s="7">
        <v>1.4076780576900066E-2</v>
      </c>
      <c r="BX513" s="84">
        <v>-3.380805834228183E-2</v>
      </c>
      <c r="BY513" s="7">
        <v>8.3109081746989541E-2</v>
      </c>
    </row>
    <row r="514" spans="14:77" x14ac:dyDescent="0.4">
      <c r="T514" s="76">
        <v>3</v>
      </c>
      <c r="U514" s="65">
        <v>70.400124996385117</v>
      </c>
      <c r="V514" s="77" t="s">
        <v>62</v>
      </c>
      <c r="W514" s="78">
        <v>3.9608069925174488E-2</v>
      </c>
      <c r="X514" s="78">
        <v>6.2506269657620114E-2</v>
      </c>
      <c r="Y514" s="78">
        <v>5.2383544757498061E-2</v>
      </c>
      <c r="Z514" s="79">
        <v>4.1642822335915868E-2</v>
      </c>
      <c r="AA514" s="14"/>
      <c r="AB514" s="14"/>
      <c r="AC514" s="80" t="s">
        <v>62</v>
      </c>
      <c r="AD514" s="85" t="s">
        <v>62</v>
      </c>
      <c r="AE514" s="82" t="s">
        <v>62</v>
      </c>
      <c r="AF514" s="72">
        <v>1.1633642450068107</v>
      </c>
      <c r="AG514" s="72">
        <v>1.1437309001614671</v>
      </c>
      <c r="AH514" s="7">
        <v>3.2866139773661984E-2</v>
      </c>
      <c r="AI514" s="84">
        <v>3.4963145974673059E-2</v>
      </c>
      <c r="AJ514" s="7">
        <v>0.18653591524819885</v>
      </c>
      <c r="BI514" s="76">
        <v>2</v>
      </c>
      <c r="BJ514" s="65">
        <v>22.400408999492008</v>
      </c>
      <c r="BK514" s="77" t="s">
        <v>62</v>
      </c>
      <c r="BL514" s="78">
        <v>1.9478405931979342E-2</v>
      </c>
      <c r="BM514" s="78">
        <v>6.2978818584152649E-2</v>
      </c>
      <c r="BN514" s="78">
        <v>5.0307446482780079E-2</v>
      </c>
      <c r="BO514" s="79">
        <v>5.9839237891020469E-2</v>
      </c>
      <c r="BP514" s="14"/>
      <c r="BQ514" s="14"/>
      <c r="BR514" s="80" t="s">
        <v>62</v>
      </c>
      <c r="BS514" s="85" t="s">
        <v>62</v>
      </c>
      <c r="BT514" s="82" t="s">
        <v>62</v>
      </c>
      <c r="BU514" s="72">
        <v>0.16436543542740303</v>
      </c>
      <c r="BV514" s="72">
        <v>0.65590604889663784</v>
      </c>
      <c r="BW514" s="7">
        <v>2.8396382268885866E-2</v>
      </c>
      <c r="BX514" s="84">
        <v>4.7727007469007307E-2</v>
      </c>
      <c r="BY514" s="7">
        <v>9.9289749352382634E-2</v>
      </c>
    </row>
    <row r="515" spans="14:77" x14ac:dyDescent="0.4">
      <c r="T515" s="76">
        <v>10</v>
      </c>
      <c r="U515" s="65">
        <v>85.303376998538013</v>
      </c>
      <c r="V515" s="77" t="s">
        <v>62</v>
      </c>
      <c r="W515" s="78">
        <v>1.7571058683692398E-2</v>
      </c>
      <c r="X515" s="78">
        <v>-5.8369580553263987E-2</v>
      </c>
      <c r="Y515" s="78">
        <v>-3.622594287407295E-2</v>
      </c>
      <c r="Z515" s="79" t="s">
        <v>62</v>
      </c>
      <c r="AA515" s="27"/>
      <c r="AB515" s="27"/>
      <c r="AC515" s="80" t="s">
        <v>62</v>
      </c>
      <c r="AD515" s="85" t="s">
        <v>62</v>
      </c>
      <c r="AE515" s="82" t="s">
        <v>62</v>
      </c>
      <c r="AF515" s="72" t="s">
        <v>62</v>
      </c>
      <c r="AG515" s="72" t="s">
        <v>62</v>
      </c>
      <c r="AH515" s="7" t="s">
        <v>62</v>
      </c>
      <c r="AI515" s="84" t="s">
        <v>62</v>
      </c>
      <c r="AJ515" s="7" t="s">
        <v>62</v>
      </c>
      <c r="BI515" s="76">
        <v>8</v>
      </c>
      <c r="BJ515" s="65">
        <v>37.001360000000005</v>
      </c>
      <c r="BK515" s="77" t="s">
        <v>62</v>
      </c>
      <c r="BL515" s="78">
        <v>-3.4691985272037811E-2</v>
      </c>
      <c r="BM515" s="78">
        <v>-3.6575763825329594E-2</v>
      </c>
      <c r="BN515" s="78">
        <v>0.11397924243013584</v>
      </c>
      <c r="BO515" s="79">
        <v>0.10157257876708693</v>
      </c>
      <c r="BP515" s="27"/>
      <c r="BQ515" s="27"/>
      <c r="BR515" s="80" t="s">
        <v>62</v>
      </c>
      <c r="BS515" s="85" t="s">
        <v>62</v>
      </c>
      <c r="BT515" s="82" t="s">
        <v>62</v>
      </c>
      <c r="BU515" s="72" t="s">
        <v>62</v>
      </c>
      <c r="BV515" s="72">
        <v>0.90360661595476521</v>
      </c>
      <c r="BW515" s="7">
        <v>1.0835366435949831E-2</v>
      </c>
      <c r="BX515" s="84">
        <v>8.1012984060589946E-2</v>
      </c>
      <c r="BY515" s="7">
        <v>0.13678616710766425</v>
      </c>
    </row>
    <row r="516" spans="14:77" x14ac:dyDescent="0.4">
      <c r="T516" s="76" t="s">
        <v>62</v>
      </c>
      <c r="U516" s="65">
        <v>169.20771999999999</v>
      </c>
      <c r="V516" s="77" t="s">
        <v>62</v>
      </c>
      <c r="W516" s="78" t="s">
        <v>62</v>
      </c>
      <c r="X516" s="78" t="s">
        <v>62</v>
      </c>
      <c r="Y516" s="78" t="s">
        <v>62</v>
      </c>
      <c r="Z516" s="79" t="s">
        <v>62</v>
      </c>
      <c r="AA516" s="89"/>
      <c r="AB516" s="89"/>
      <c r="AC516" s="80" t="s">
        <v>62</v>
      </c>
      <c r="AD516" s="85" t="s">
        <v>62</v>
      </c>
      <c r="AE516" s="82" t="s">
        <v>62</v>
      </c>
      <c r="AF516" s="72" t="s">
        <v>62</v>
      </c>
      <c r="AG516" s="72" t="s">
        <v>62</v>
      </c>
      <c r="AH516" s="7" t="s">
        <v>62</v>
      </c>
      <c r="AI516" s="84" t="s">
        <v>62</v>
      </c>
      <c r="AJ516" s="7" t="s">
        <v>62</v>
      </c>
      <c r="BI516" s="76" t="s">
        <v>62</v>
      </c>
      <c r="BJ516" s="65" t="s">
        <v>62</v>
      </c>
      <c r="BK516" s="77" t="s">
        <v>62</v>
      </c>
      <c r="BL516" s="78" t="s">
        <v>62</v>
      </c>
      <c r="BM516" s="78" t="s">
        <v>62</v>
      </c>
      <c r="BN516" s="78" t="s">
        <v>62</v>
      </c>
      <c r="BO516" s="79" t="s">
        <v>62</v>
      </c>
      <c r="BP516" s="89"/>
      <c r="BQ516" s="89"/>
      <c r="BR516" s="80" t="s">
        <v>62</v>
      </c>
      <c r="BS516" s="85" t="s">
        <v>62</v>
      </c>
      <c r="BT516" s="82" t="s">
        <v>62</v>
      </c>
      <c r="BU516" s="72" t="s">
        <v>62</v>
      </c>
      <c r="BV516" s="72" t="s">
        <v>62</v>
      </c>
      <c r="BW516" s="7" t="s">
        <v>62</v>
      </c>
      <c r="BX516" s="84" t="s">
        <v>62</v>
      </c>
      <c r="BY516" s="7" t="s">
        <v>62</v>
      </c>
    </row>
    <row r="517" spans="14:77" x14ac:dyDescent="0.4">
      <c r="T517" s="76" t="s">
        <v>62</v>
      </c>
      <c r="U517" s="65" t="s">
        <v>62</v>
      </c>
      <c r="V517" s="77" t="s">
        <v>62</v>
      </c>
      <c r="W517" s="78" t="s">
        <v>62</v>
      </c>
      <c r="X517" s="78" t="s">
        <v>62</v>
      </c>
      <c r="Y517" s="78" t="s">
        <v>62</v>
      </c>
      <c r="Z517" s="79" t="s">
        <v>62</v>
      </c>
      <c r="AA517" s="89"/>
      <c r="AB517" s="89"/>
      <c r="AC517" s="80" t="s">
        <v>62</v>
      </c>
      <c r="AD517" s="85" t="s">
        <v>62</v>
      </c>
      <c r="AE517" s="82" t="s">
        <v>62</v>
      </c>
      <c r="AF517" s="72" t="s">
        <v>62</v>
      </c>
      <c r="AG517" s="72" t="s">
        <v>62</v>
      </c>
      <c r="AH517" s="7" t="s">
        <v>62</v>
      </c>
      <c r="AI517" s="84" t="s">
        <v>62</v>
      </c>
      <c r="AJ517" s="7" t="s">
        <v>62</v>
      </c>
      <c r="BI517" s="76" t="s">
        <v>62</v>
      </c>
      <c r="BJ517" s="65" t="s">
        <v>62</v>
      </c>
      <c r="BK517" s="77" t="s">
        <v>62</v>
      </c>
      <c r="BL517" s="78" t="s">
        <v>62</v>
      </c>
      <c r="BM517" s="78" t="s">
        <v>62</v>
      </c>
      <c r="BN517" s="78" t="s">
        <v>62</v>
      </c>
      <c r="BO517" s="79" t="s">
        <v>62</v>
      </c>
      <c r="BP517" s="89"/>
      <c r="BQ517" s="89"/>
      <c r="BR517" s="80" t="s">
        <v>62</v>
      </c>
      <c r="BS517" s="85" t="s">
        <v>62</v>
      </c>
      <c r="BT517" s="82" t="s">
        <v>62</v>
      </c>
      <c r="BU517" s="72" t="s">
        <v>62</v>
      </c>
      <c r="BV517" s="72" t="s">
        <v>62</v>
      </c>
      <c r="BW517" s="7" t="s">
        <v>62</v>
      </c>
      <c r="BX517" s="84" t="s">
        <v>62</v>
      </c>
      <c r="BY517" s="7" t="s">
        <v>62</v>
      </c>
    </row>
    <row r="518" spans="14:77" x14ac:dyDescent="0.4">
      <c r="T518" s="76" t="s">
        <v>62</v>
      </c>
      <c r="U518" s="65" t="s">
        <v>62</v>
      </c>
      <c r="V518" s="77" t="s">
        <v>62</v>
      </c>
      <c r="W518" s="78" t="s">
        <v>62</v>
      </c>
      <c r="X518" s="78" t="s">
        <v>62</v>
      </c>
      <c r="Y518" s="78" t="s">
        <v>62</v>
      </c>
      <c r="Z518" s="79" t="s">
        <v>62</v>
      </c>
      <c r="AA518" s="27"/>
      <c r="AB518" s="27"/>
      <c r="AC518" s="80" t="s">
        <v>62</v>
      </c>
      <c r="AD518" s="85" t="s">
        <v>62</v>
      </c>
      <c r="AE518" s="82" t="s">
        <v>62</v>
      </c>
      <c r="AF518" s="72" t="s">
        <v>62</v>
      </c>
      <c r="AG518" s="72" t="s">
        <v>62</v>
      </c>
      <c r="AH518" s="7" t="s">
        <v>62</v>
      </c>
      <c r="AI518" s="84" t="s">
        <v>62</v>
      </c>
      <c r="AJ518" s="7" t="s">
        <v>62</v>
      </c>
      <c r="BI518" s="76" t="s">
        <v>62</v>
      </c>
      <c r="BJ518" s="65" t="s">
        <v>62</v>
      </c>
      <c r="BK518" s="77" t="s">
        <v>62</v>
      </c>
      <c r="BL518" s="78" t="s">
        <v>62</v>
      </c>
      <c r="BM518" s="78" t="s">
        <v>62</v>
      </c>
      <c r="BN518" s="78" t="s">
        <v>62</v>
      </c>
      <c r="BO518" s="79" t="s">
        <v>62</v>
      </c>
      <c r="BP518" s="27"/>
      <c r="BQ518" s="27"/>
      <c r="BR518" s="80" t="s">
        <v>62</v>
      </c>
      <c r="BS518" s="85" t="s">
        <v>62</v>
      </c>
      <c r="BT518" s="82" t="s">
        <v>62</v>
      </c>
      <c r="BU518" s="72" t="s">
        <v>62</v>
      </c>
      <c r="BV518" s="72" t="s">
        <v>62</v>
      </c>
      <c r="BW518" s="7" t="s">
        <v>62</v>
      </c>
      <c r="BX518" s="84" t="s">
        <v>62</v>
      </c>
      <c r="BY518" s="7" t="s">
        <v>62</v>
      </c>
    </row>
    <row r="519" spans="14:77" ht="19.5" thickBot="1" x14ac:dyDescent="0.45">
      <c r="T519" s="76" t="s">
        <v>62</v>
      </c>
      <c r="U519" s="90" t="s">
        <v>62</v>
      </c>
      <c r="V519" s="91" t="s">
        <v>62</v>
      </c>
      <c r="W519" s="78" t="s">
        <v>62</v>
      </c>
      <c r="X519" s="78" t="s">
        <v>62</v>
      </c>
      <c r="Y519" s="78" t="s">
        <v>62</v>
      </c>
      <c r="Z519" s="79" t="s">
        <v>62</v>
      </c>
      <c r="AA519" s="27"/>
      <c r="AB519" s="27"/>
      <c r="AC519" s="80" t="s">
        <v>62</v>
      </c>
      <c r="AD519" s="85" t="s">
        <v>62</v>
      </c>
      <c r="AE519" s="82" t="s">
        <v>62</v>
      </c>
      <c r="AF519" s="72"/>
      <c r="AG519" s="72"/>
      <c r="AH519" s="27"/>
      <c r="AI519" s="107"/>
      <c r="AJ519" s="27"/>
      <c r="BI519" s="76" t="s">
        <v>62</v>
      </c>
      <c r="BJ519" s="90" t="s">
        <v>62</v>
      </c>
      <c r="BK519" s="91" t="s">
        <v>62</v>
      </c>
      <c r="BL519" s="78" t="s">
        <v>62</v>
      </c>
      <c r="BM519" s="78" t="s">
        <v>62</v>
      </c>
      <c r="BN519" s="78" t="s">
        <v>62</v>
      </c>
      <c r="BO519" s="79" t="s">
        <v>62</v>
      </c>
      <c r="BP519" s="27"/>
      <c r="BQ519" s="27"/>
      <c r="BR519" s="80" t="s">
        <v>62</v>
      </c>
      <c r="BS519" s="85" t="s">
        <v>62</v>
      </c>
      <c r="BT519" s="82" t="s">
        <v>62</v>
      </c>
      <c r="BU519" s="72"/>
      <c r="BV519" s="72"/>
      <c r="BW519" s="27"/>
      <c r="BX519" s="107"/>
      <c r="BY519" s="27"/>
    </row>
    <row r="520" spans="14:77" ht="19.5" thickBot="1" x14ac:dyDescent="0.45"/>
    <row r="521" spans="14:77" ht="19.5" thickBot="1" x14ac:dyDescent="0.45">
      <c r="T521" s="56" t="s">
        <v>62</v>
      </c>
      <c r="U521" s="57" t="s">
        <v>62</v>
      </c>
      <c r="V521" s="58" t="s">
        <v>541</v>
      </c>
      <c r="W521" s="59" t="s">
        <v>542</v>
      </c>
      <c r="X521" s="59" t="s">
        <v>543</v>
      </c>
      <c r="Y521" s="59" t="s">
        <v>544</v>
      </c>
      <c r="Z521" s="60" t="s">
        <v>545</v>
      </c>
      <c r="AA521" s="27"/>
      <c r="AB521" s="27"/>
      <c r="AC521" s="27"/>
      <c r="AD521" s="27"/>
      <c r="AE521" s="27"/>
      <c r="AF521" s="27" t="s">
        <v>238</v>
      </c>
      <c r="AG521" s="27"/>
      <c r="AH521" s="27" t="s">
        <v>494</v>
      </c>
      <c r="AI521" s="27"/>
      <c r="AJ521" s="27"/>
      <c r="BI521" s="56" t="s">
        <v>62</v>
      </c>
      <c r="BJ521" s="57" t="s">
        <v>62</v>
      </c>
      <c r="BK521" s="58" t="s">
        <v>541</v>
      </c>
      <c r="BL521" s="59" t="s">
        <v>542</v>
      </c>
      <c r="BM521" s="59" t="s">
        <v>543</v>
      </c>
      <c r="BN521" s="59" t="s">
        <v>544</v>
      </c>
      <c r="BO521" s="60" t="s">
        <v>545</v>
      </c>
      <c r="BP521" s="27"/>
      <c r="BQ521" s="27"/>
      <c r="BR521" s="27"/>
      <c r="BS521" s="27"/>
      <c r="BT521" s="27"/>
      <c r="BU521" s="27" t="s">
        <v>330</v>
      </c>
      <c r="BV521" s="27"/>
      <c r="BW521" s="27" t="s">
        <v>576</v>
      </c>
      <c r="BX521" s="27"/>
      <c r="BY521" s="27"/>
    </row>
    <row r="522" spans="14:77" ht="19.5" thickBot="1" x14ac:dyDescent="0.45">
      <c r="N522" t="str">
        <f>+IF(ABS(W522)+ABS(X522)+ABS(Y522)+ABS(Z522)&gt;219%,"F","")</f>
        <v/>
      </c>
      <c r="T522" s="76">
        <v>4</v>
      </c>
      <c r="U522" s="65">
        <v>1.4001679994960192</v>
      </c>
      <c r="V522" s="66">
        <v>0.51999999999999991</v>
      </c>
      <c r="W522" s="67">
        <v>0.47773488738293768</v>
      </c>
      <c r="X522" s="67">
        <v>0.46883885661430708</v>
      </c>
      <c r="Y522" s="67">
        <v>0.47706784170720967</v>
      </c>
      <c r="Z522" s="68">
        <v>0.49417645007946137</v>
      </c>
      <c r="AA522" s="104">
        <v>0.49417645007946137</v>
      </c>
      <c r="AB522" s="69" t="s">
        <v>62</v>
      </c>
      <c r="AC522" s="70">
        <v>2.5337593465154296E-2</v>
      </c>
      <c r="AD522" s="27"/>
      <c r="AE522" s="71">
        <v>4</v>
      </c>
      <c r="AF522" s="72">
        <v>0.90315993545125861</v>
      </c>
      <c r="AG522" s="72">
        <v>0.31705330302244727</v>
      </c>
      <c r="AH522" s="7" t="s">
        <v>62</v>
      </c>
      <c r="AI522" s="74">
        <v>0.42885891251350211</v>
      </c>
      <c r="AJ522" s="7">
        <v>3.9382849218093229E-2</v>
      </c>
      <c r="BC522" t="str">
        <f>+IF(ABS(BL522)+ABS(BM522)+ABS(BN522)+ABS(BO522)&gt;219%,"F","")</f>
        <v/>
      </c>
      <c r="BI522" s="76">
        <v>5</v>
      </c>
      <c r="BJ522" s="65">
        <v>1.7001179994150275</v>
      </c>
      <c r="BK522" s="66">
        <v>0.45999999999999985</v>
      </c>
      <c r="BL522" s="67">
        <v>3.883271039816559E-2</v>
      </c>
      <c r="BM522" s="67">
        <v>5.6823543602056263E-2</v>
      </c>
      <c r="BN522" s="67">
        <v>5.6823543602056263E-2</v>
      </c>
      <c r="BO522" s="68">
        <v>0.16437866681474542</v>
      </c>
      <c r="BP522" s="104">
        <v>0.16437866681474542</v>
      </c>
      <c r="BQ522" s="69" t="s">
        <v>62</v>
      </c>
      <c r="BR522" s="70" t="s">
        <v>62</v>
      </c>
      <c r="BS522" s="27"/>
      <c r="BT522" s="71">
        <v>5</v>
      </c>
      <c r="BU522" s="72">
        <v>0.39047139427760752</v>
      </c>
      <c r="BV522" s="72">
        <v>0.15002303687270341</v>
      </c>
      <c r="BW522" s="7" t="s">
        <v>62</v>
      </c>
      <c r="BX522" s="74">
        <v>0.11028647662251789</v>
      </c>
      <c r="BY522" s="7">
        <v>2.0576973974730649E-2</v>
      </c>
    </row>
    <row r="523" spans="14:77" x14ac:dyDescent="0.4">
      <c r="N523" t="str">
        <f>+IF(ABS(W523)+ABS(X523)+ABS(Y523)+ABS(Z523)&gt;219%,"F","")</f>
        <v/>
      </c>
      <c r="T523" s="76">
        <v>12</v>
      </c>
      <c r="U523" s="65">
        <v>4.2004200000000003</v>
      </c>
      <c r="V523" s="77" t="s">
        <v>62</v>
      </c>
      <c r="W523" s="78">
        <v>0.22457315551784104</v>
      </c>
      <c r="X523" s="78">
        <v>0.25165926702435332</v>
      </c>
      <c r="Y523" s="78">
        <v>0.25096657064441819</v>
      </c>
      <c r="Z523" s="79">
        <v>0.25143494000693106</v>
      </c>
      <c r="AA523" s="27"/>
      <c r="AB523" s="27"/>
      <c r="AC523" s="80" t="s">
        <v>62</v>
      </c>
      <c r="AD523" s="81" t="s">
        <v>62</v>
      </c>
      <c r="AE523" s="82" t="s">
        <v>62</v>
      </c>
      <c r="AF523" s="72">
        <v>0.2688020110690395</v>
      </c>
      <c r="AG523" s="72">
        <v>0.3071889927739001</v>
      </c>
      <c r="AH523" s="7">
        <v>0.10593109385831755</v>
      </c>
      <c r="AI523" s="84">
        <v>0.21820164623775878</v>
      </c>
      <c r="AJ523" s="7">
        <v>3.8157551643661337E-2</v>
      </c>
      <c r="BC523" t="str">
        <f>+IF(ABS(BL523)+ABS(BM523)+ABS(BN523)+ABS(BO523)&gt;219%,"F","")</f>
        <v/>
      </c>
      <c r="BI523" s="76">
        <v>3</v>
      </c>
      <c r="BJ523" s="65">
        <v>3.9000319991750243</v>
      </c>
      <c r="BK523" s="77">
        <v>1.9999999999999716E-2</v>
      </c>
      <c r="BL523" s="78">
        <v>-1.6492601871874419E-2</v>
      </c>
      <c r="BM523" s="78">
        <v>-2.3322036055934015E-2</v>
      </c>
      <c r="BN523" s="78">
        <v>-2.3322036055934015E-2</v>
      </c>
      <c r="BO523" s="79">
        <v>-7.03480089513846E-2</v>
      </c>
      <c r="BP523" s="27"/>
      <c r="BQ523" s="27"/>
      <c r="BR523" s="80" t="s">
        <v>62</v>
      </c>
      <c r="BS523" s="81" t="s">
        <v>62</v>
      </c>
      <c r="BT523" s="82">
        <v>3</v>
      </c>
      <c r="BU523" s="72">
        <v>-2.765419592138222E-2</v>
      </c>
      <c r="BV523" s="72">
        <v>0.50188069293549242</v>
      </c>
      <c r="BW523" s="7">
        <v>8.061017763113798E-3</v>
      </c>
      <c r="BX523" s="84">
        <v>-4.7198545863626595E-2</v>
      </c>
      <c r="BY523" s="7">
        <v>6.8837334400290606E-2</v>
      </c>
    </row>
    <row r="524" spans="14:77" x14ac:dyDescent="0.4">
      <c r="N524" t="str">
        <f>+IF(ABS(W524)+ABS(X524)+ABS(Y524)+ABS(Z524)&gt;219%,"F","")</f>
        <v/>
      </c>
      <c r="T524" s="76">
        <v>2</v>
      </c>
      <c r="U524" s="65">
        <v>10.700416999532008</v>
      </c>
      <c r="V524" s="77" t="s">
        <v>62</v>
      </c>
      <c r="W524" s="78">
        <v>0.1433483176467216</v>
      </c>
      <c r="X524" s="78">
        <v>0.13555756269065297</v>
      </c>
      <c r="Y524" s="78">
        <v>-3.8561752286503589E-3</v>
      </c>
      <c r="Z524" s="79">
        <v>-1.5340082840428535E-2</v>
      </c>
      <c r="AA524" s="27"/>
      <c r="AB524" s="27"/>
      <c r="AC524" s="80" t="s">
        <v>62</v>
      </c>
      <c r="AD524" s="85" t="s">
        <v>62</v>
      </c>
      <c r="AE524" s="82" t="s">
        <v>62</v>
      </c>
      <c r="AF524" s="72">
        <v>0.24358625090101407</v>
      </c>
      <c r="AG524" s="72">
        <v>0.6451613048305066</v>
      </c>
      <c r="AH524" s="7">
        <v>5.4102849863408561E-2</v>
      </c>
      <c r="AI524" s="84">
        <v>-1.3312514677207676E-2</v>
      </c>
      <c r="AJ524" s="7">
        <v>8.0138860397518788E-2</v>
      </c>
      <c r="BC524" t="str">
        <f>+IF(ABS(BL524)+ABS(BM524)+ABS(BN524)+ABS(BO524)&gt;219%,"F","")</f>
        <v/>
      </c>
      <c r="BI524" s="76">
        <v>2</v>
      </c>
      <c r="BJ524" s="65">
        <v>5.4002669997320059</v>
      </c>
      <c r="BK524" s="77" t="s">
        <v>62</v>
      </c>
      <c r="BL524" s="78">
        <v>0.50715139397052666</v>
      </c>
      <c r="BM524" s="78">
        <v>0.54882060007445344</v>
      </c>
      <c r="BN524" s="78">
        <v>0.54882060007445344</v>
      </c>
      <c r="BO524" s="79">
        <v>0.43110843915098596</v>
      </c>
      <c r="BP524" s="27"/>
      <c r="BQ524" s="27"/>
      <c r="BR524" s="80">
        <v>0.11771216092346748</v>
      </c>
      <c r="BS524" s="85" t="s">
        <v>560</v>
      </c>
      <c r="BT524" s="82" t="s">
        <v>62</v>
      </c>
      <c r="BU524" s="72">
        <v>0.42524112127132346</v>
      </c>
      <c r="BV524" s="72">
        <v>0.86146621723923367</v>
      </c>
      <c r="BW524" s="7">
        <v>6.1588058092926806E-2</v>
      </c>
      <c r="BX524" s="84">
        <v>0.2892433167728452</v>
      </c>
      <c r="BY524" s="7">
        <v>0.11815763966491649</v>
      </c>
    </row>
    <row r="525" spans="14:77" x14ac:dyDescent="0.4">
      <c r="T525" s="76">
        <v>11</v>
      </c>
      <c r="U525" s="65">
        <v>18.30058</v>
      </c>
      <c r="V525" s="77" t="s">
        <v>62</v>
      </c>
      <c r="W525" s="78">
        <v>0.17195261155957975</v>
      </c>
      <c r="X525" s="78">
        <v>0.16212782564587835</v>
      </c>
      <c r="Y525" s="78">
        <v>0.10575134675526426</v>
      </c>
      <c r="Z525" s="79">
        <v>0.10635775236670722</v>
      </c>
      <c r="AA525" s="27"/>
      <c r="AB525" s="27"/>
      <c r="AC525" s="80" t="s">
        <v>62</v>
      </c>
      <c r="AD525" s="85" t="s">
        <v>62</v>
      </c>
      <c r="AE525" s="82" t="s">
        <v>62</v>
      </c>
      <c r="AF525" s="72">
        <v>0.37974212520101747</v>
      </c>
      <c r="AG525" s="72">
        <v>0.85427154004388517</v>
      </c>
      <c r="AH525" s="7">
        <v>7.229946363492698E-2</v>
      </c>
      <c r="AI525" s="84">
        <v>9.2299966965305874E-2</v>
      </c>
      <c r="AJ525" s="7">
        <v>0.1061135365319776</v>
      </c>
      <c r="BI525" s="76">
        <v>6</v>
      </c>
      <c r="BJ525" s="65">
        <v>11.700272997252162</v>
      </c>
      <c r="BK525" s="77" t="s">
        <v>62</v>
      </c>
      <c r="BL525" s="78">
        <v>0.40930728784763731</v>
      </c>
      <c r="BM525" s="78">
        <v>0.37310531026763194</v>
      </c>
      <c r="BN525" s="78">
        <v>0.37310531026763194</v>
      </c>
      <c r="BO525" s="79">
        <v>0.10481775272593771</v>
      </c>
      <c r="BP525" s="27"/>
      <c r="BQ525" s="27"/>
      <c r="BR525" s="80" t="s">
        <v>62</v>
      </c>
      <c r="BS525" s="85" t="s">
        <v>62</v>
      </c>
      <c r="BT525" s="82" t="s">
        <v>62</v>
      </c>
      <c r="BU525" s="72">
        <v>0.84356784988085309</v>
      </c>
      <c r="BV525" s="72">
        <v>1.3819849683441088</v>
      </c>
      <c r="BW525" s="7">
        <v>-8.3112003662622197E-3</v>
      </c>
      <c r="BX525" s="84">
        <v>7.032530960153166E-2</v>
      </c>
      <c r="BY525" s="7">
        <v>0.1895513470455536</v>
      </c>
    </row>
    <row r="526" spans="14:77" x14ac:dyDescent="0.4">
      <c r="T526" s="76">
        <v>5</v>
      </c>
      <c r="U526" s="65">
        <v>20.800217998415079</v>
      </c>
      <c r="V526" s="77" t="s">
        <v>62</v>
      </c>
      <c r="W526" s="78">
        <v>-0.11586453437742338</v>
      </c>
      <c r="X526" s="78">
        <v>-0.11597998244908268</v>
      </c>
      <c r="Y526" s="78">
        <v>4.9374946231938714E-2</v>
      </c>
      <c r="Z526" s="79">
        <v>4.8048004740815053E-2</v>
      </c>
      <c r="AA526" s="27"/>
      <c r="AB526" s="27"/>
      <c r="AC526" s="80" t="s">
        <v>62</v>
      </c>
      <c r="AD526" s="85" t="s">
        <v>62</v>
      </c>
      <c r="AE526" s="82" t="s">
        <v>62</v>
      </c>
      <c r="AF526" s="72">
        <v>0.13613140467710266</v>
      </c>
      <c r="AG526" s="72">
        <v>0.63689065140808876</v>
      </c>
      <c r="AH526" s="7">
        <v>7.1498874913925314E-2</v>
      </c>
      <c r="AI526" s="84">
        <v>4.1697282535977209E-2</v>
      </c>
      <c r="AJ526" s="7">
        <v>7.9111519273597025E-2</v>
      </c>
      <c r="BI526" s="76">
        <v>8</v>
      </c>
      <c r="BJ526" s="65">
        <v>13.20065</v>
      </c>
      <c r="BK526" s="77" t="s">
        <v>62</v>
      </c>
      <c r="BL526" s="78">
        <v>-9.0596871017667488E-2</v>
      </c>
      <c r="BM526" s="78">
        <v>-9.903311358551857E-2</v>
      </c>
      <c r="BN526" s="78">
        <v>-9.903311358551857E-2</v>
      </c>
      <c r="BO526" s="79">
        <v>0.2341117772331921</v>
      </c>
      <c r="BP526" s="27"/>
      <c r="BQ526" s="27"/>
      <c r="BR526" s="80" t="s">
        <v>62</v>
      </c>
      <c r="BS526" s="85" t="s">
        <v>62</v>
      </c>
      <c r="BT526" s="82" t="s">
        <v>62</v>
      </c>
      <c r="BU526" s="72">
        <v>0.593178752092268</v>
      </c>
      <c r="BV526" s="72">
        <v>0.81434849199700354</v>
      </c>
      <c r="BW526" s="7">
        <v>5.8187516962871236E-2</v>
      </c>
      <c r="BX526" s="84">
        <v>0.15707246899613167</v>
      </c>
      <c r="BY526" s="7">
        <v>0.1116950308131803</v>
      </c>
    </row>
    <row r="527" spans="14:77" x14ac:dyDescent="0.4">
      <c r="T527" s="76">
        <v>1</v>
      </c>
      <c r="U527" s="65">
        <v>37.800582999696999</v>
      </c>
      <c r="V527" s="77" t="s">
        <v>62</v>
      </c>
      <c r="W527" s="78">
        <v>2.0446513329085543E-2</v>
      </c>
      <c r="X527" s="78">
        <v>2.5781689819946652E-2</v>
      </c>
      <c r="Y527" s="78">
        <v>9.6426456114983738E-2</v>
      </c>
      <c r="Z527" s="79">
        <v>8.872329256840901E-2</v>
      </c>
      <c r="AA527" s="27"/>
      <c r="AB527" s="27"/>
      <c r="AC527" s="80" t="s">
        <v>62</v>
      </c>
      <c r="AD527" s="85" t="s">
        <v>62</v>
      </c>
      <c r="AE527" s="82" t="s">
        <v>62</v>
      </c>
      <c r="AF527" s="72">
        <v>1.0052721754435952</v>
      </c>
      <c r="AG527" s="72">
        <v>1.0082492711301125</v>
      </c>
      <c r="AH527" s="7">
        <v>4.5984446940770904E-2</v>
      </c>
      <c r="AI527" s="84">
        <v>7.6996333514854742E-2</v>
      </c>
      <c r="AJ527" s="7">
        <v>0.12523991594043835</v>
      </c>
      <c r="BI527" s="76">
        <v>1</v>
      </c>
      <c r="BJ527" s="65">
        <v>17.800672999697007</v>
      </c>
      <c r="BK527" s="77" t="s">
        <v>62</v>
      </c>
      <c r="BL527" s="78">
        <v>1.9437372515257484E-2</v>
      </c>
      <c r="BM527" s="78">
        <v>-3.4980625841567629E-2</v>
      </c>
      <c r="BN527" s="78">
        <v>-3.4980625841567629E-2</v>
      </c>
      <c r="BO527" s="79">
        <v>-3.5801039741918485E-2</v>
      </c>
      <c r="BP527" s="27"/>
      <c r="BQ527" s="27"/>
      <c r="BR527" s="80" t="s">
        <v>62</v>
      </c>
      <c r="BS527" s="85" t="s">
        <v>62</v>
      </c>
      <c r="BT527" s="82" t="s">
        <v>62</v>
      </c>
      <c r="BU527" s="72">
        <v>7.7533114616934712E-2</v>
      </c>
      <c r="BV527" s="72">
        <v>0.49499659124120055</v>
      </c>
      <c r="BW527" s="7">
        <v>2.8506691513372068E-2</v>
      </c>
      <c r="BX527" s="84">
        <v>-2.4019969312737741E-2</v>
      </c>
      <c r="BY527" s="7">
        <v>6.7893119535989199E-2</v>
      </c>
    </row>
    <row r="528" spans="14:77" x14ac:dyDescent="0.4">
      <c r="T528" s="76">
        <v>7</v>
      </c>
      <c r="U528" s="65">
        <v>43.90175</v>
      </c>
      <c r="V528" s="77" t="s">
        <v>62</v>
      </c>
      <c r="W528" s="78" t="s">
        <v>62</v>
      </c>
      <c r="X528" s="78" t="s">
        <v>62</v>
      </c>
      <c r="Y528" s="78">
        <v>-5.1584762188054398E-2</v>
      </c>
      <c r="Z528" s="79">
        <v>-5.8446069723984841E-2</v>
      </c>
      <c r="AA528" s="27"/>
      <c r="AB528" s="27"/>
      <c r="AC528" s="80" t="s">
        <v>62</v>
      </c>
      <c r="AD528" s="85" t="s">
        <v>62</v>
      </c>
      <c r="AE528" s="82" t="s">
        <v>62</v>
      </c>
      <c r="AF528" s="72">
        <v>-0.7843616906840658</v>
      </c>
      <c r="AG528" s="72">
        <v>0.24332013763074742</v>
      </c>
      <c r="AH528" s="7">
        <v>1.7534480820115411E-2</v>
      </c>
      <c r="AI528" s="84">
        <v>-5.0720988218856039E-2</v>
      </c>
      <c r="AJ528" s="7">
        <v>3.0224067059660849E-2</v>
      </c>
      <c r="BI528" s="76">
        <v>4</v>
      </c>
      <c r="BJ528" s="65">
        <v>49.800633998856036</v>
      </c>
      <c r="BK528" s="77" t="s">
        <v>62</v>
      </c>
      <c r="BL528" s="78">
        <v>0.19493099512951675</v>
      </c>
      <c r="BM528" s="78">
        <v>5.6604148790035377E-2</v>
      </c>
      <c r="BN528" s="78">
        <v>5.6604148790035377E-2</v>
      </c>
      <c r="BO528" s="79">
        <v>4.969603968694955E-2</v>
      </c>
      <c r="BP528" s="27"/>
      <c r="BQ528" s="27"/>
      <c r="BR528" s="80" t="s">
        <v>62</v>
      </c>
      <c r="BS528" s="85" t="s">
        <v>62</v>
      </c>
      <c r="BT528" s="82" t="s">
        <v>62</v>
      </c>
      <c r="BU528" s="72">
        <v>0.47452760865650151</v>
      </c>
      <c r="BV528" s="72">
        <v>1.3209826748692024</v>
      </c>
      <c r="BW528" s="7">
        <v>2.1233830506817569E-2</v>
      </c>
      <c r="BX528" s="84">
        <v>3.3342532978098305E-2</v>
      </c>
      <c r="BY528" s="7">
        <v>0.18118434800728508</v>
      </c>
    </row>
    <row r="529" spans="14:77" x14ac:dyDescent="0.4">
      <c r="T529" s="76">
        <v>9</v>
      </c>
      <c r="U529" s="65">
        <v>53.900860000000002</v>
      </c>
      <c r="V529" s="77" t="s">
        <v>62</v>
      </c>
      <c r="W529" s="78">
        <v>3.3109330173923694E-2</v>
      </c>
      <c r="X529" s="78">
        <v>3.114205617466461E-2</v>
      </c>
      <c r="Y529" s="78">
        <v>2.7100165270574714E-2</v>
      </c>
      <c r="Z529" s="79">
        <v>2.8528433063318582E-2</v>
      </c>
      <c r="AA529" s="14"/>
      <c r="AB529" s="14"/>
      <c r="AC529" s="80" t="s">
        <v>62</v>
      </c>
      <c r="AD529" s="85" t="s">
        <v>62</v>
      </c>
      <c r="AE529" s="82" t="s">
        <v>62</v>
      </c>
      <c r="AF529" s="72">
        <v>7.369469253724352E-2</v>
      </c>
      <c r="AG529" s="72">
        <v>1.0766768228800614</v>
      </c>
      <c r="AH529" s="7">
        <v>4.3619591330097657E-2</v>
      </c>
      <c r="AI529" s="84">
        <v>2.4757700973572827E-2</v>
      </c>
      <c r="AJ529" s="7">
        <v>0.13373966007570354</v>
      </c>
      <c r="BI529" s="76">
        <v>7</v>
      </c>
      <c r="BJ529" s="65">
        <v>50.500959999999999</v>
      </c>
      <c r="BK529" s="77" t="s">
        <v>62</v>
      </c>
      <c r="BL529" s="78">
        <v>-6.2570286971561959E-2</v>
      </c>
      <c r="BM529" s="78">
        <v>0.1219821727488432</v>
      </c>
      <c r="BN529" s="78">
        <v>0.1219821727488432</v>
      </c>
      <c r="BO529" s="79">
        <v>0.12203637308149236</v>
      </c>
      <c r="BP529" s="14"/>
      <c r="BQ529" s="14"/>
      <c r="BR529" s="80" t="s">
        <v>62</v>
      </c>
      <c r="BS529" s="85" t="s">
        <v>62</v>
      </c>
      <c r="BT529" s="82" t="s">
        <v>62</v>
      </c>
      <c r="BU529" s="72" t="s">
        <v>62</v>
      </c>
      <c r="BV529" s="72">
        <v>0.95504722960915955</v>
      </c>
      <c r="BW529" s="7">
        <v>1.0108391319299383E-2</v>
      </c>
      <c r="BX529" s="84">
        <v>8.1877787840420393E-2</v>
      </c>
      <c r="BY529" s="7">
        <v>0.13099309544694299</v>
      </c>
    </row>
    <row r="530" spans="14:77" x14ac:dyDescent="0.4">
      <c r="T530" s="76" t="s">
        <v>62</v>
      </c>
      <c r="U530" s="65">
        <v>58.901138999418002</v>
      </c>
      <c r="V530" s="77" t="s">
        <v>62</v>
      </c>
      <c r="W530" s="78" t="s">
        <v>62</v>
      </c>
      <c r="X530" s="78" t="s">
        <v>62</v>
      </c>
      <c r="Y530" s="78" t="s">
        <v>62</v>
      </c>
      <c r="Z530" s="79" t="s">
        <v>62</v>
      </c>
      <c r="AA530" s="27"/>
      <c r="AB530" s="27"/>
      <c r="AC530" s="80" t="s">
        <v>62</v>
      </c>
      <c r="AD530" s="85" t="s">
        <v>62</v>
      </c>
      <c r="AE530" s="82" t="s">
        <v>62</v>
      </c>
      <c r="AF530" s="72">
        <v>0.39553855965558415</v>
      </c>
      <c r="AG530" s="72">
        <v>0.67087854509687384</v>
      </c>
      <c r="AH530" s="7" t="s">
        <v>62</v>
      </c>
      <c r="AI530" s="84" t="s">
        <v>62</v>
      </c>
      <c r="AJ530" s="7" t="s">
        <v>62</v>
      </c>
      <c r="BI530" s="76" t="s">
        <v>62</v>
      </c>
      <c r="BJ530" s="65" t="s">
        <v>62</v>
      </c>
      <c r="BK530" s="77" t="s">
        <v>62</v>
      </c>
      <c r="BL530" s="78" t="s">
        <v>62</v>
      </c>
      <c r="BM530" s="78" t="s">
        <v>62</v>
      </c>
      <c r="BN530" s="78" t="s">
        <v>62</v>
      </c>
      <c r="BO530" s="79" t="s">
        <v>62</v>
      </c>
      <c r="BP530" s="27"/>
      <c r="BQ530" s="27"/>
      <c r="BR530" s="80" t="s">
        <v>62</v>
      </c>
      <c r="BS530" s="85" t="s">
        <v>62</v>
      </c>
      <c r="BT530" s="82" t="s">
        <v>62</v>
      </c>
      <c r="BU530" s="72" t="s">
        <v>62</v>
      </c>
      <c r="BV530" s="72" t="s">
        <v>62</v>
      </c>
      <c r="BW530" s="7" t="s">
        <v>62</v>
      </c>
      <c r="BX530" s="84" t="s">
        <v>62</v>
      </c>
      <c r="BY530" s="7" t="s">
        <v>62</v>
      </c>
    </row>
    <row r="531" spans="14:77" x14ac:dyDescent="0.4">
      <c r="T531" s="76" t="s">
        <v>62</v>
      </c>
      <c r="U531" s="65">
        <v>60.100635994072348</v>
      </c>
      <c r="V531" s="77" t="s">
        <v>62</v>
      </c>
      <c r="W531" s="78" t="s">
        <v>62</v>
      </c>
      <c r="X531" s="78" t="s">
        <v>62</v>
      </c>
      <c r="Y531" s="78" t="s">
        <v>62</v>
      </c>
      <c r="Z531" s="79" t="s">
        <v>62</v>
      </c>
      <c r="AA531" s="89"/>
      <c r="AB531" s="89"/>
      <c r="AC531" s="80" t="s">
        <v>62</v>
      </c>
      <c r="AD531" s="85" t="s">
        <v>62</v>
      </c>
      <c r="AE531" s="82" t="s">
        <v>62</v>
      </c>
      <c r="AF531" s="72">
        <v>0.39553855965558415</v>
      </c>
      <c r="AG531" s="72">
        <v>0.67087854509687384</v>
      </c>
      <c r="AH531" s="7" t="s">
        <v>62</v>
      </c>
      <c r="AI531" s="84" t="s">
        <v>62</v>
      </c>
      <c r="AJ531" s="7" t="s">
        <v>62</v>
      </c>
      <c r="BI531" s="76" t="s">
        <v>62</v>
      </c>
      <c r="BJ531" s="65" t="s">
        <v>62</v>
      </c>
      <c r="BK531" s="77" t="s">
        <v>62</v>
      </c>
      <c r="BL531" s="78" t="s">
        <v>62</v>
      </c>
      <c r="BM531" s="78" t="s">
        <v>62</v>
      </c>
      <c r="BN531" s="78" t="s">
        <v>62</v>
      </c>
      <c r="BO531" s="79" t="s">
        <v>62</v>
      </c>
      <c r="BP531" s="89"/>
      <c r="BQ531" s="89"/>
      <c r="BR531" s="80" t="s">
        <v>62</v>
      </c>
      <c r="BS531" s="85" t="s">
        <v>62</v>
      </c>
      <c r="BT531" s="82" t="s">
        <v>62</v>
      </c>
      <c r="BU531" s="72" t="s">
        <v>62</v>
      </c>
      <c r="BV531" s="72" t="s">
        <v>62</v>
      </c>
      <c r="BW531" s="7" t="s">
        <v>62</v>
      </c>
      <c r="BX531" s="84" t="s">
        <v>62</v>
      </c>
      <c r="BY531" s="7" t="s">
        <v>62</v>
      </c>
    </row>
    <row r="532" spans="14:77" x14ac:dyDescent="0.4">
      <c r="T532" s="76" t="s">
        <v>62</v>
      </c>
      <c r="U532" s="65">
        <v>68.100294991285253</v>
      </c>
      <c r="V532" s="77" t="s">
        <v>62</v>
      </c>
      <c r="W532" s="78" t="s">
        <v>62</v>
      </c>
      <c r="X532" s="78" t="s">
        <v>62</v>
      </c>
      <c r="Y532" s="78" t="s">
        <v>62</v>
      </c>
      <c r="Z532" s="79" t="s">
        <v>62</v>
      </c>
      <c r="AA532" s="89"/>
      <c r="AB532" s="89"/>
      <c r="AC532" s="80" t="s">
        <v>62</v>
      </c>
      <c r="AD532" s="85" t="s">
        <v>62</v>
      </c>
      <c r="AE532" s="82" t="s">
        <v>62</v>
      </c>
      <c r="AF532" s="72">
        <v>0.39553855965558415</v>
      </c>
      <c r="AG532" s="72">
        <v>0.67087854509687384</v>
      </c>
      <c r="AH532" s="7" t="s">
        <v>62</v>
      </c>
      <c r="AI532" s="84" t="s">
        <v>62</v>
      </c>
      <c r="AJ532" s="7" t="s">
        <v>62</v>
      </c>
      <c r="BI532" s="76" t="s">
        <v>62</v>
      </c>
      <c r="BJ532" s="65" t="s">
        <v>62</v>
      </c>
      <c r="BK532" s="77" t="s">
        <v>62</v>
      </c>
      <c r="BL532" s="78" t="s">
        <v>62</v>
      </c>
      <c r="BM532" s="78" t="s">
        <v>62</v>
      </c>
      <c r="BN532" s="78" t="s">
        <v>62</v>
      </c>
      <c r="BO532" s="79" t="s">
        <v>62</v>
      </c>
      <c r="BP532" s="89"/>
      <c r="BQ532" s="89"/>
      <c r="BR532" s="80" t="s">
        <v>62</v>
      </c>
      <c r="BS532" s="85" t="s">
        <v>62</v>
      </c>
      <c r="BT532" s="82" t="s">
        <v>62</v>
      </c>
      <c r="BU532" s="72" t="s">
        <v>62</v>
      </c>
      <c r="BV532" s="72" t="s">
        <v>62</v>
      </c>
      <c r="BW532" s="7" t="s">
        <v>62</v>
      </c>
      <c r="BX532" s="84" t="s">
        <v>62</v>
      </c>
      <c r="BY532" s="7" t="s">
        <v>62</v>
      </c>
    </row>
    <row r="533" spans="14:77" x14ac:dyDescent="0.4">
      <c r="T533" s="76" t="s">
        <v>62</v>
      </c>
      <c r="U533" s="65">
        <v>103.60526</v>
      </c>
      <c r="V533" s="77" t="s">
        <v>62</v>
      </c>
      <c r="W533" s="78" t="s">
        <v>62</v>
      </c>
      <c r="X533" s="78" t="s">
        <v>62</v>
      </c>
      <c r="Y533" s="78" t="s">
        <v>62</v>
      </c>
      <c r="Z533" s="79" t="s">
        <v>62</v>
      </c>
      <c r="AA533" s="27"/>
      <c r="AB533" s="27"/>
      <c r="AC533" s="80" t="s">
        <v>62</v>
      </c>
      <c r="AD533" s="85" t="s">
        <v>62</v>
      </c>
      <c r="AE533" s="82" t="s">
        <v>62</v>
      </c>
      <c r="AF533" s="72">
        <v>0.39553855965558415</v>
      </c>
      <c r="AG533" s="72">
        <v>0.67087854509687384</v>
      </c>
      <c r="AH533" s="7" t="s">
        <v>62</v>
      </c>
      <c r="AI533" s="84" t="s">
        <v>62</v>
      </c>
      <c r="AJ533" s="7" t="s">
        <v>62</v>
      </c>
      <c r="BI533" s="76" t="s">
        <v>62</v>
      </c>
      <c r="BJ533" s="65" t="s">
        <v>62</v>
      </c>
      <c r="BK533" s="77" t="s">
        <v>62</v>
      </c>
      <c r="BL533" s="78" t="s">
        <v>62</v>
      </c>
      <c r="BM533" s="78" t="s">
        <v>62</v>
      </c>
      <c r="BN533" s="78" t="s">
        <v>62</v>
      </c>
      <c r="BO533" s="79" t="s">
        <v>62</v>
      </c>
      <c r="BP533" s="27"/>
      <c r="BQ533" s="27"/>
      <c r="BR533" s="80" t="s">
        <v>62</v>
      </c>
      <c r="BS533" s="85" t="s">
        <v>62</v>
      </c>
      <c r="BT533" s="82" t="s">
        <v>62</v>
      </c>
      <c r="BU533" s="72" t="s">
        <v>62</v>
      </c>
      <c r="BV533" s="72" t="s">
        <v>62</v>
      </c>
      <c r="BW533" s="7" t="s">
        <v>62</v>
      </c>
      <c r="BX533" s="84" t="s">
        <v>62</v>
      </c>
      <c r="BY533" s="7" t="s">
        <v>62</v>
      </c>
    </row>
    <row r="534" spans="14:77" ht="19.5" thickBot="1" x14ac:dyDescent="0.45">
      <c r="T534" s="76" t="s">
        <v>62</v>
      </c>
      <c r="U534" s="90" t="s">
        <v>62</v>
      </c>
      <c r="V534" s="91" t="s">
        <v>62</v>
      </c>
      <c r="W534" s="78" t="s">
        <v>62</v>
      </c>
      <c r="X534" s="78" t="s">
        <v>62</v>
      </c>
      <c r="Y534" s="78" t="s">
        <v>62</v>
      </c>
      <c r="Z534" s="79" t="s">
        <v>62</v>
      </c>
      <c r="AA534" s="27"/>
      <c r="AB534" s="27"/>
      <c r="AC534" s="80" t="s">
        <v>62</v>
      </c>
      <c r="AD534" s="85" t="s">
        <v>62</v>
      </c>
      <c r="AE534" s="82" t="s">
        <v>62</v>
      </c>
      <c r="AF534" s="72"/>
      <c r="AG534" s="72"/>
      <c r="AH534" s="27"/>
      <c r="AI534" s="107"/>
      <c r="AJ534" s="27"/>
      <c r="BI534" s="76" t="s">
        <v>62</v>
      </c>
      <c r="BJ534" s="90" t="s">
        <v>62</v>
      </c>
      <c r="BK534" s="91" t="s">
        <v>62</v>
      </c>
      <c r="BL534" s="78" t="s">
        <v>62</v>
      </c>
      <c r="BM534" s="78" t="s">
        <v>62</v>
      </c>
      <c r="BN534" s="78" t="s">
        <v>62</v>
      </c>
      <c r="BO534" s="79" t="s">
        <v>62</v>
      </c>
      <c r="BP534" s="27"/>
      <c r="BQ534" s="27"/>
      <c r="BR534" s="80" t="s">
        <v>62</v>
      </c>
      <c r="BS534" s="85" t="s">
        <v>62</v>
      </c>
      <c r="BT534" s="82" t="s">
        <v>62</v>
      </c>
      <c r="BU534" s="72"/>
      <c r="BV534" s="72"/>
      <c r="BW534" s="27"/>
      <c r="BX534" s="107"/>
      <c r="BY534" s="27"/>
    </row>
    <row r="535" spans="14:77" ht="19.5" thickBot="1" x14ac:dyDescent="0.45"/>
    <row r="536" spans="14:77" ht="19.5" thickBot="1" x14ac:dyDescent="0.45">
      <c r="T536" s="56" t="s">
        <v>62</v>
      </c>
      <c r="U536" s="57" t="s">
        <v>62</v>
      </c>
      <c r="V536" s="58" t="s">
        <v>541</v>
      </c>
      <c r="W536" s="59" t="s">
        <v>542</v>
      </c>
      <c r="X536" s="59" t="s">
        <v>543</v>
      </c>
      <c r="Y536" s="59" t="s">
        <v>544</v>
      </c>
      <c r="Z536" s="60" t="s">
        <v>545</v>
      </c>
      <c r="AA536" s="27"/>
      <c r="AB536" s="27"/>
      <c r="AC536" s="27"/>
      <c r="AD536" s="27"/>
      <c r="AE536" s="27"/>
      <c r="AF536" s="27" t="s">
        <v>330</v>
      </c>
      <c r="AG536" s="27"/>
      <c r="AH536" t="s">
        <v>495</v>
      </c>
      <c r="AI536" s="27"/>
      <c r="AJ536" s="27"/>
      <c r="BI536" s="56" t="s">
        <v>62</v>
      </c>
      <c r="BJ536" s="57" t="s">
        <v>62</v>
      </c>
      <c r="BK536" s="58" t="s">
        <v>541</v>
      </c>
      <c r="BL536" s="59" t="s">
        <v>542</v>
      </c>
      <c r="BM536" s="59" t="s">
        <v>543</v>
      </c>
      <c r="BN536" s="59" t="s">
        <v>544</v>
      </c>
      <c r="BO536" s="60" t="s">
        <v>545</v>
      </c>
      <c r="BP536" s="27"/>
      <c r="BQ536" s="27"/>
      <c r="BR536" s="27"/>
      <c r="BS536" s="27"/>
      <c r="BT536" s="27"/>
      <c r="BU536" s="27" t="s">
        <v>239</v>
      </c>
      <c r="BV536" s="27"/>
      <c r="BW536" t="s">
        <v>496</v>
      </c>
      <c r="BX536" s="27"/>
      <c r="BY536" s="27"/>
    </row>
    <row r="537" spans="14:77" ht="19.5" thickBot="1" x14ac:dyDescent="0.45">
      <c r="N537" t="str">
        <f>+IF(ABS(W537)+ABS(X537)+ABS(Y537)+ABS(Z537)&gt;219%,"F","")</f>
        <v/>
      </c>
      <c r="T537" s="76">
        <v>5</v>
      </c>
      <c r="U537" s="65">
        <v>1.7001179994150275</v>
      </c>
      <c r="V537" s="66">
        <v>0.45999999999999985</v>
      </c>
      <c r="W537" s="67">
        <v>3.883271039816559E-2</v>
      </c>
      <c r="X537" s="67">
        <v>5.6823543602056263E-2</v>
      </c>
      <c r="Y537" s="67">
        <v>5.6823543602056263E-2</v>
      </c>
      <c r="Z537" s="68">
        <v>0.16437866681474542</v>
      </c>
      <c r="AA537" s="104">
        <v>0.16437866681474542</v>
      </c>
      <c r="AB537" s="69" t="s">
        <v>62</v>
      </c>
      <c r="AC537" s="70" t="s">
        <v>62</v>
      </c>
      <c r="AD537" s="27"/>
      <c r="AE537" s="71">
        <v>5</v>
      </c>
      <c r="AF537" s="72">
        <v>0.39047139427760752</v>
      </c>
      <c r="AG537" s="72">
        <v>0.15002303687270341</v>
      </c>
      <c r="AH537" s="7" t="s">
        <v>62</v>
      </c>
      <c r="AI537" s="74">
        <v>0.11028647662251789</v>
      </c>
      <c r="AJ537" s="7">
        <v>2.0576973974730649E-2</v>
      </c>
      <c r="BC537" t="str">
        <f>+IF(ABS(BL537)+ABS(BM537)+ABS(BN537)+ABS(BO537)&gt;219%,"F","")</f>
        <v/>
      </c>
      <c r="BI537" s="76">
        <v>8</v>
      </c>
      <c r="BJ537" s="65">
        <v>2.0003500000000001</v>
      </c>
      <c r="BK537" s="66">
        <v>0.3999999999999998</v>
      </c>
      <c r="BL537" s="67">
        <v>0.45939702507546093</v>
      </c>
      <c r="BM537" s="67">
        <v>0.46613792289089812</v>
      </c>
      <c r="BN537" s="67">
        <v>0.49886546504164742</v>
      </c>
      <c r="BO537" s="68">
        <v>0.4726629734300668</v>
      </c>
      <c r="BP537" s="104">
        <v>0.49886546504164742</v>
      </c>
      <c r="BQ537" s="69" t="s">
        <v>62</v>
      </c>
      <c r="BR537" s="70">
        <v>3.9468439966186486E-2</v>
      </c>
      <c r="BS537" s="27"/>
      <c r="BT537" s="71">
        <v>8</v>
      </c>
      <c r="BU537" s="72">
        <v>0.51590605958385627</v>
      </c>
      <c r="BV537" s="72">
        <v>0.25379546989492363</v>
      </c>
      <c r="BW537" s="7" t="s">
        <v>62</v>
      </c>
      <c r="BX537" s="74">
        <v>0.29007982436216034</v>
      </c>
      <c r="BY537" s="7">
        <v>2.4714406653421596E-2</v>
      </c>
    </row>
    <row r="538" spans="14:77" x14ac:dyDescent="0.4">
      <c r="N538" t="str">
        <f>+IF(ABS(W538)+ABS(X538)+ABS(Y538)+ABS(Z538)&gt;219%,"F","")</f>
        <v/>
      </c>
      <c r="T538" s="76">
        <v>3</v>
      </c>
      <c r="U538" s="65">
        <v>3.9000319991750243</v>
      </c>
      <c r="V538" s="77">
        <v>1.9999999999999716E-2</v>
      </c>
      <c r="W538" s="78">
        <v>-1.6492601871874419E-2</v>
      </c>
      <c r="X538" s="78">
        <v>-2.3322036055934015E-2</v>
      </c>
      <c r="Y538" s="78">
        <v>-2.3322036055934015E-2</v>
      </c>
      <c r="Z538" s="79">
        <v>-7.03480089513846E-2</v>
      </c>
      <c r="AA538" s="27"/>
      <c r="AB538" s="27"/>
      <c r="AC538" s="80" t="s">
        <v>62</v>
      </c>
      <c r="AD538" s="81" t="s">
        <v>62</v>
      </c>
      <c r="AE538" s="82">
        <v>3</v>
      </c>
      <c r="AF538" s="72">
        <v>-2.765419592138222E-2</v>
      </c>
      <c r="AG538" s="72">
        <v>0.50188069293549242</v>
      </c>
      <c r="AH538" s="7">
        <v>8.061017763113798E-3</v>
      </c>
      <c r="AI538" s="84">
        <v>-4.7198545863626595E-2</v>
      </c>
      <c r="AJ538" s="7">
        <v>6.8837334400290606E-2</v>
      </c>
      <c r="BC538" t="str">
        <f>+IF(ABS(BL538)+ABS(BM538)+ABS(BN538)+ABS(BO538)&gt;219%,"F","")</f>
        <v/>
      </c>
      <c r="BI538" s="76">
        <v>1</v>
      </c>
      <c r="BJ538" s="65">
        <v>6.3003439997870023</v>
      </c>
      <c r="BK538" s="77" t="s">
        <v>62</v>
      </c>
      <c r="BL538" s="78">
        <v>0.10882712226439627</v>
      </c>
      <c r="BM538" s="78">
        <v>0.12564295461681588</v>
      </c>
      <c r="BN538" s="78">
        <v>0.13253318012495882</v>
      </c>
      <c r="BO538" s="79">
        <v>2.6330337861730207E-2</v>
      </c>
      <c r="BP538" s="27"/>
      <c r="BQ538" s="27"/>
      <c r="BR538" s="80" t="s">
        <v>62</v>
      </c>
      <c r="BS538" s="81" t="s">
        <v>62</v>
      </c>
      <c r="BT538" s="82" t="s">
        <v>62</v>
      </c>
      <c r="BU538" s="72">
        <v>6.3607201758935569E-2</v>
      </c>
      <c r="BV538" s="72">
        <v>0.63208342144372009</v>
      </c>
      <c r="BW538" s="7">
        <v>-5.8703349387258241E-4</v>
      </c>
      <c r="BX538" s="84">
        <v>1.6159293644051664E-2</v>
      </c>
      <c r="BY538" s="7">
        <v>6.1551794927284562E-2</v>
      </c>
    </row>
    <row r="539" spans="14:77" x14ac:dyDescent="0.4">
      <c r="N539" t="str">
        <f>+IF(ABS(W539)+ABS(X539)+ABS(Y539)+ABS(Z539)&gt;219%,"F","")</f>
        <v/>
      </c>
      <c r="T539" s="76">
        <v>2</v>
      </c>
      <c r="U539" s="65">
        <v>5.4002669997320059</v>
      </c>
      <c r="V539" s="77" t="s">
        <v>62</v>
      </c>
      <c r="W539" s="78">
        <v>0.50715139397052666</v>
      </c>
      <c r="X539" s="78">
        <v>0.54882060007445344</v>
      </c>
      <c r="Y539" s="78">
        <v>0.54882060007445344</v>
      </c>
      <c r="Z539" s="79">
        <v>0.43110843915098596</v>
      </c>
      <c r="AA539" s="27"/>
      <c r="AB539" s="27"/>
      <c r="AC539" s="80">
        <v>0.11771216092346748</v>
      </c>
      <c r="AD539" s="85" t="s">
        <v>560</v>
      </c>
      <c r="AE539" s="82" t="s">
        <v>62</v>
      </c>
      <c r="AF539" s="72">
        <v>0.42524112127132346</v>
      </c>
      <c r="AG539" s="72">
        <v>0.86146621723923367</v>
      </c>
      <c r="AH539" s="7">
        <v>6.1588058092926806E-2</v>
      </c>
      <c r="AI539" s="84">
        <v>0.2892433167728452</v>
      </c>
      <c r="AJ539" s="7">
        <v>0.11815763966491649</v>
      </c>
      <c r="BC539" t="str">
        <f>+IF(ABS(BL539)+ABS(BM539)+ABS(BN539)+ABS(BO539)&gt;219%,"F","")</f>
        <v/>
      </c>
      <c r="BI539" s="76">
        <v>14</v>
      </c>
      <c r="BJ539" s="65">
        <v>8.5006699999999995</v>
      </c>
      <c r="BK539" s="77" t="s">
        <v>62</v>
      </c>
      <c r="BL539" s="78">
        <v>0.17733440074346496</v>
      </c>
      <c r="BM539" s="78">
        <v>0.13028109090220347</v>
      </c>
      <c r="BN539" s="78">
        <v>0.11064970179112918</v>
      </c>
      <c r="BO539" s="79">
        <v>9.6244377976910767E-2</v>
      </c>
      <c r="BP539" s="27"/>
      <c r="BQ539" s="27"/>
      <c r="BR539" s="80" t="s">
        <v>62</v>
      </c>
      <c r="BS539" s="85" t="s">
        <v>62</v>
      </c>
      <c r="BT539" s="82" t="s">
        <v>62</v>
      </c>
      <c r="BU539" s="72">
        <v>5.3108967286182369E-2</v>
      </c>
      <c r="BV539" s="72">
        <v>0.86138692064578437</v>
      </c>
      <c r="BW539" s="7">
        <v>2.9570714216256622E-2</v>
      </c>
      <c r="BX539" s="84">
        <v>5.9066510026765107E-2</v>
      </c>
      <c r="BY539" s="7">
        <v>8.388119240896004E-2</v>
      </c>
    </row>
    <row r="540" spans="14:77" x14ac:dyDescent="0.4">
      <c r="T540" s="76">
        <v>6</v>
      </c>
      <c r="U540" s="65">
        <v>11.700272997252162</v>
      </c>
      <c r="V540" s="77" t="s">
        <v>62</v>
      </c>
      <c r="W540" s="78">
        <v>0.40930728784763731</v>
      </c>
      <c r="X540" s="78">
        <v>0.37310531026763194</v>
      </c>
      <c r="Y540" s="78">
        <v>0.37310531026763194</v>
      </c>
      <c r="Z540" s="79">
        <v>0.10481775272593771</v>
      </c>
      <c r="AA540" s="27"/>
      <c r="AB540" s="27"/>
      <c r="AC540" s="80" t="s">
        <v>62</v>
      </c>
      <c r="AD540" s="85" t="s">
        <v>62</v>
      </c>
      <c r="AE540" s="82" t="s">
        <v>62</v>
      </c>
      <c r="AF540" s="72">
        <v>0.84356784988085309</v>
      </c>
      <c r="AG540" s="72">
        <v>1.3819849683441088</v>
      </c>
      <c r="AH540" s="7">
        <v>-8.3112003662622197E-3</v>
      </c>
      <c r="AI540" s="84">
        <v>7.032530960153166E-2</v>
      </c>
      <c r="AJ540" s="7">
        <v>0.1895513470455536</v>
      </c>
      <c r="BI540" s="76">
        <v>5</v>
      </c>
      <c r="BJ540" s="65">
        <v>9.4002139986150688</v>
      </c>
      <c r="BK540" s="77" t="s">
        <v>62</v>
      </c>
      <c r="BL540" s="78">
        <v>-6.2964361378562789E-2</v>
      </c>
      <c r="BM540" s="78">
        <v>-7.8891810885825614E-2</v>
      </c>
      <c r="BN540" s="78">
        <v>-8.3200486337252022E-2</v>
      </c>
      <c r="BO540" s="79">
        <v>1.6074088360114359E-2</v>
      </c>
      <c r="BP540" s="27"/>
      <c r="BQ540" s="27"/>
      <c r="BR540" s="80" t="s">
        <v>62</v>
      </c>
      <c r="BS540" s="85" t="s">
        <v>62</v>
      </c>
      <c r="BT540" s="82" t="s">
        <v>62</v>
      </c>
      <c r="BU540" s="72">
        <v>0.22797181019767473</v>
      </c>
      <c r="BV540" s="72">
        <v>0.92452057877428195</v>
      </c>
      <c r="BW540" s="7">
        <v>8.5044397111531667E-3</v>
      </c>
      <c r="BX540" s="84">
        <v>9.8648910331320949E-3</v>
      </c>
      <c r="BY540" s="7">
        <v>9.002909922995958E-2</v>
      </c>
    </row>
    <row r="541" spans="14:77" x14ac:dyDescent="0.4">
      <c r="T541" s="76">
        <v>8</v>
      </c>
      <c r="U541" s="65">
        <v>13.20065</v>
      </c>
      <c r="V541" s="77" t="s">
        <v>62</v>
      </c>
      <c r="W541" s="78">
        <v>-9.0596871017667488E-2</v>
      </c>
      <c r="X541" s="78">
        <v>-9.903311358551857E-2</v>
      </c>
      <c r="Y541" s="78">
        <v>-9.903311358551857E-2</v>
      </c>
      <c r="Z541" s="79">
        <v>0.2341117772331921</v>
      </c>
      <c r="AA541" s="27"/>
      <c r="AB541" s="27"/>
      <c r="AC541" s="80" t="s">
        <v>62</v>
      </c>
      <c r="AD541" s="85" t="s">
        <v>62</v>
      </c>
      <c r="AE541" s="82" t="s">
        <v>62</v>
      </c>
      <c r="AF541" s="72">
        <v>0.593178752092268</v>
      </c>
      <c r="AG541" s="72">
        <v>0.81434849199700354</v>
      </c>
      <c r="AH541" s="7">
        <v>5.8187516962871236E-2</v>
      </c>
      <c r="AI541" s="84">
        <v>0.15707246899613167</v>
      </c>
      <c r="AJ541" s="7">
        <v>0.1116950308131803</v>
      </c>
      <c r="BI541" s="76">
        <v>3</v>
      </c>
      <c r="BJ541" s="65">
        <v>12.000057998395048</v>
      </c>
      <c r="BK541" s="77" t="s">
        <v>62</v>
      </c>
      <c r="BL541" s="78">
        <v>0.12144476116230746</v>
      </c>
      <c r="BM541" s="78">
        <v>0.16422475289768473</v>
      </c>
      <c r="BN541" s="78">
        <v>0.18881235235129873</v>
      </c>
      <c r="BO541" s="79">
        <v>0.17613109428220097</v>
      </c>
      <c r="BP541" s="27"/>
      <c r="BQ541" s="27"/>
      <c r="BR541" s="80" t="s">
        <v>62</v>
      </c>
      <c r="BS541" s="85" t="s">
        <v>62</v>
      </c>
      <c r="BT541" s="82" t="s">
        <v>62</v>
      </c>
      <c r="BU541" s="72">
        <v>0.50884471625957428</v>
      </c>
      <c r="BV541" s="72">
        <v>0.9893754535267979</v>
      </c>
      <c r="BW541" s="7">
        <v>5.3757467577488782E-3</v>
      </c>
      <c r="BX541" s="84">
        <v>0.10809409614492541</v>
      </c>
      <c r="BY541" s="7">
        <v>9.6344616795162832E-2</v>
      </c>
    </row>
    <row r="542" spans="14:77" x14ac:dyDescent="0.4">
      <c r="T542" s="76">
        <v>1</v>
      </c>
      <c r="U542" s="65">
        <v>17.800672999697007</v>
      </c>
      <c r="V542" s="77" t="s">
        <v>62</v>
      </c>
      <c r="W542" s="78">
        <v>1.9437372515257484E-2</v>
      </c>
      <c r="X542" s="78">
        <v>-3.4980625841567629E-2</v>
      </c>
      <c r="Y542" s="78">
        <v>-3.4980625841567629E-2</v>
      </c>
      <c r="Z542" s="79">
        <v>-3.5801039741918485E-2</v>
      </c>
      <c r="AA542" s="27"/>
      <c r="AB542" s="27"/>
      <c r="AC542" s="80" t="s">
        <v>62</v>
      </c>
      <c r="AD542" s="85" t="s">
        <v>62</v>
      </c>
      <c r="AE542" s="82" t="s">
        <v>62</v>
      </c>
      <c r="AF542" s="72">
        <v>7.7533114616934712E-2</v>
      </c>
      <c r="AG542" s="72">
        <v>0.49499659124120055</v>
      </c>
      <c r="AH542" s="7">
        <v>2.8506691513372068E-2</v>
      </c>
      <c r="AI542" s="84">
        <v>-2.4019969312737741E-2</v>
      </c>
      <c r="AJ542" s="7">
        <v>6.7893119535989199E-2</v>
      </c>
      <c r="BI542" s="76">
        <v>10</v>
      </c>
      <c r="BJ542" s="65">
        <v>12.400458999718003</v>
      </c>
      <c r="BK542" s="77" t="s">
        <v>62</v>
      </c>
      <c r="BL542" s="78">
        <v>8.8995623675687238E-2</v>
      </c>
      <c r="BM542" s="78">
        <v>8.8481537192216922E-2</v>
      </c>
      <c r="BN542" s="78">
        <v>9.9825663592666508E-2</v>
      </c>
      <c r="BO542" s="79">
        <v>8.6541804398502245E-2</v>
      </c>
      <c r="BP542" s="27"/>
      <c r="BQ542" s="27"/>
      <c r="BR542" s="80" t="s">
        <v>62</v>
      </c>
      <c r="BS542" s="85" t="s">
        <v>62</v>
      </c>
      <c r="BT542" s="82" t="s">
        <v>62</v>
      </c>
      <c r="BU542" s="72">
        <v>0.29896626352643202</v>
      </c>
      <c r="BV542" s="72">
        <v>0.60610606651758836</v>
      </c>
      <c r="BW542" s="7">
        <v>1.4874322754222812E-2</v>
      </c>
      <c r="BX542" s="84">
        <v>5.3111906011432591E-2</v>
      </c>
      <c r="BY542" s="7">
        <v>5.9022140187227574E-2</v>
      </c>
    </row>
    <row r="543" spans="14:77" x14ac:dyDescent="0.4">
      <c r="T543" s="76">
        <v>4</v>
      </c>
      <c r="U543" s="65">
        <v>49.800633998856036</v>
      </c>
      <c r="V543" s="77" t="s">
        <v>62</v>
      </c>
      <c r="W543" s="78">
        <v>0.19493099512951675</v>
      </c>
      <c r="X543" s="78">
        <v>5.6604148790035377E-2</v>
      </c>
      <c r="Y543" s="78">
        <v>5.6604148790035377E-2</v>
      </c>
      <c r="Z543" s="79">
        <v>4.969603968694955E-2</v>
      </c>
      <c r="AA543" s="27"/>
      <c r="AB543" s="27"/>
      <c r="AC543" s="80" t="s">
        <v>62</v>
      </c>
      <c r="AD543" s="85" t="s">
        <v>62</v>
      </c>
      <c r="AE543" s="82" t="s">
        <v>62</v>
      </c>
      <c r="AF543" s="72">
        <v>0.47452760865650151</v>
      </c>
      <c r="AG543" s="72">
        <v>1.3209826748692024</v>
      </c>
      <c r="AH543" s="7">
        <v>2.1233830506817569E-2</v>
      </c>
      <c r="AI543" s="84">
        <v>3.3342532978098305E-2</v>
      </c>
      <c r="AJ543" s="7">
        <v>0.18118434800728508</v>
      </c>
      <c r="BI543" s="76">
        <v>13</v>
      </c>
      <c r="BJ543" s="65">
        <v>18.901109999999999</v>
      </c>
      <c r="BK543" s="77" t="s">
        <v>62</v>
      </c>
      <c r="BL543" s="78">
        <v>-0.14705861258489242</v>
      </c>
      <c r="BM543" s="78">
        <v>-0.12967029404700128</v>
      </c>
      <c r="BN543" s="78">
        <v>-0.12653652862376449</v>
      </c>
      <c r="BO543" s="79">
        <v>-0.12290597843431103</v>
      </c>
      <c r="BP543" s="27"/>
      <c r="BQ543" s="27"/>
      <c r="BR543" s="80" t="s">
        <v>62</v>
      </c>
      <c r="BS543" s="85" t="s">
        <v>62</v>
      </c>
      <c r="BT543" s="82" t="s">
        <v>62</v>
      </c>
      <c r="BU543" s="72">
        <v>-0.76385857474800845</v>
      </c>
      <c r="BV543" s="72">
        <v>0.61529714624764409</v>
      </c>
      <c r="BW543" s="7">
        <v>1.1376461910773517E-2</v>
      </c>
      <c r="BX543" s="84">
        <v>-7.5429104121606028E-2</v>
      </c>
      <c r="BY543" s="7">
        <v>5.9917160425873528E-2</v>
      </c>
    </row>
    <row r="544" spans="14:77" x14ac:dyDescent="0.4">
      <c r="T544" s="76">
        <v>7</v>
      </c>
      <c r="U544" s="65">
        <v>50.500959999999999</v>
      </c>
      <c r="V544" s="77" t="s">
        <v>62</v>
      </c>
      <c r="W544" s="78">
        <v>-6.2570286971561959E-2</v>
      </c>
      <c r="X544" s="78">
        <v>0.1219821727488432</v>
      </c>
      <c r="Y544" s="78">
        <v>0.1219821727488432</v>
      </c>
      <c r="Z544" s="79">
        <v>0.12203637308149236</v>
      </c>
      <c r="AA544" s="14"/>
      <c r="AB544" s="14"/>
      <c r="AC544" s="80" t="s">
        <v>62</v>
      </c>
      <c r="AD544" s="85" t="s">
        <v>62</v>
      </c>
      <c r="AE544" s="82" t="s">
        <v>62</v>
      </c>
      <c r="AF544" s="72" t="s">
        <v>62</v>
      </c>
      <c r="AG544" s="72">
        <v>0.95504722960915955</v>
      </c>
      <c r="AH544" s="7">
        <v>1.0108391319299383E-2</v>
      </c>
      <c r="AI544" s="84">
        <v>8.1877787840420393E-2</v>
      </c>
      <c r="AJ544" s="7">
        <v>0.13099309544694299</v>
      </c>
      <c r="BI544" s="76">
        <v>6</v>
      </c>
      <c r="BJ544" s="65">
        <v>21.700436996412211</v>
      </c>
      <c r="BK544" s="77" t="s">
        <v>62</v>
      </c>
      <c r="BL544" s="78">
        <v>0.17047049803295086</v>
      </c>
      <c r="BM544" s="78">
        <v>0.15304028882401918</v>
      </c>
      <c r="BN544" s="78">
        <v>0.14041673067253305</v>
      </c>
      <c r="BO544" s="79">
        <v>0.14285428596245223</v>
      </c>
      <c r="BP544" s="14"/>
      <c r="BQ544" s="14"/>
      <c r="BR544" s="80" t="s">
        <v>62</v>
      </c>
      <c r="BS544" s="85" t="s">
        <v>62</v>
      </c>
      <c r="BT544" s="82" t="s">
        <v>62</v>
      </c>
      <c r="BU544" s="72">
        <v>1.2526630800655438</v>
      </c>
      <c r="BV544" s="72">
        <v>1.419744705295374</v>
      </c>
      <c r="BW544" s="7">
        <v>1.7198151189472669E-2</v>
      </c>
      <c r="BX544" s="84">
        <v>8.7671657207778156E-2</v>
      </c>
      <c r="BY544" s="7">
        <v>0.13825364182126365</v>
      </c>
    </row>
    <row r="545" spans="14:77" x14ac:dyDescent="0.4">
      <c r="T545" s="76" t="s">
        <v>62</v>
      </c>
      <c r="U545" s="65" t="s">
        <v>62</v>
      </c>
      <c r="V545" s="77" t="s">
        <v>62</v>
      </c>
      <c r="W545" s="78" t="s">
        <v>62</v>
      </c>
      <c r="X545" s="78" t="s">
        <v>62</v>
      </c>
      <c r="Y545" s="78" t="s">
        <v>62</v>
      </c>
      <c r="Z545" s="79" t="s">
        <v>62</v>
      </c>
      <c r="AA545" s="27"/>
      <c r="AB545" s="27"/>
      <c r="AC545" s="80" t="s">
        <v>62</v>
      </c>
      <c r="AD545" s="85" t="s">
        <v>62</v>
      </c>
      <c r="AE545" s="82" t="s">
        <v>62</v>
      </c>
      <c r="AF545" s="72" t="s">
        <v>62</v>
      </c>
      <c r="AG545" s="72" t="s">
        <v>62</v>
      </c>
      <c r="AH545" s="7" t="s">
        <v>62</v>
      </c>
      <c r="AI545" s="84" t="s">
        <v>62</v>
      </c>
      <c r="AJ545" s="7" t="s">
        <v>62</v>
      </c>
      <c r="BI545" s="76">
        <v>11</v>
      </c>
      <c r="BJ545" s="65">
        <v>32.001669999999997</v>
      </c>
      <c r="BK545" s="77" t="s">
        <v>62</v>
      </c>
      <c r="BL545" s="78">
        <v>3.5727856350364233E-2</v>
      </c>
      <c r="BM545" s="78">
        <v>3.3304142519273369E-2</v>
      </c>
      <c r="BN545" s="78">
        <v>9.3381506885418533E-2</v>
      </c>
      <c r="BO545" s="79">
        <v>7.2010095949890732E-2</v>
      </c>
      <c r="BP545" s="27"/>
      <c r="BQ545" s="27"/>
      <c r="BR545" s="80" t="s">
        <v>62</v>
      </c>
      <c r="BS545" s="85" t="s">
        <v>62</v>
      </c>
      <c r="BT545" s="82" t="s">
        <v>62</v>
      </c>
      <c r="BU545" s="72">
        <v>8.9023960332919191E-2</v>
      </c>
      <c r="BV545" s="72">
        <v>0.64522349641003007</v>
      </c>
      <c r="BW545" s="7">
        <v>1.5876584394538304E-2</v>
      </c>
      <c r="BX545" s="84">
        <v>4.4193594928453213E-2</v>
      </c>
      <c r="BY545" s="7">
        <v>6.2831365269136144E-2</v>
      </c>
    </row>
    <row r="546" spans="14:77" x14ac:dyDescent="0.4">
      <c r="T546" s="76" t="s">
        <v>62</v>
      </c>
      <c r="U546" s="65" t="s">
        <v>62</v>
      </c>
      <c r="V546" s="77" t="s">
        <v>62</v>
      </c>
      <c r="W546" s="78" t="s">
        <v>62</v>
      </c>
      <c r="X546" s="78" t="s">
        <v>62</v>
      </c>
      <c r="Y546" s="78" t="s">
        <v>62</v>
      </c>
      <c r="Z546" s="79" t="s">
        <v>62</v>
      </c>
      <c r="AA546" s="89"/>
      <c r="AB546" s="89"/>
      <c r="AC546" s="80" t="s">
        <v>62</v>
      </c>
      <c r="AD546" s="85" t="s">
        <v>62</v>
      </c>
      <c r="AE546" s="82" t="s">
        <v>62</v>
      </c>
      <c r="AF546" s="72" t="s">
        <v>62</v>
      </c>
      <c r="AG546" s="72" t="s">
        <v>62</v>
      </c>
      <c r="AH546" s="7" t="s">
        <v>62</v>
      </c>
      <c r="AI546" s="84" t="s">
        <v>62</v>
      </c>
      <c r="AJ546" s="7" t="s">
        <v>62</v>
      </c>
      <c r="BI546" s="76">
        <v>7</v>
      </c>
      <c r="BJ546" s="65">
        <v>42.802129999999998</v>
      </c>
      <c r="BK546" s="77" t="s">
        <v>62</v>
      </c>
      <c r="BL546" s="78" t="s">
        <v>62</v>
      </c>
      <c r="BM546" s="78" t="s">
        <v>62</v>
      </c>
      <c r="BN546" s="78">
        <v>-4.6007830918127185E-2</v>
      </c>
      <c r="BO546" s="79">
        <v>-4.4520049192290356E-2</v>
      </c>
      <c r="BP546" s="89"/>
      <c r="BQ546" s="89"/>
      <c r="BR546" s="80" t="s">
        <v>62</v>
      </c>
      <c r="BS546" s="85" t="s">
        <v>62</v>
      </c>
      <c r="BT546" s="82" t="s">
        <v>62</v>
      </c>
      <c r="BU546" s="72">
        <v>-6.9555823381006049E-2</v>
      </c>
      <c r="BV546" s="72">
        <v>0.78247394570559703</v>
      </c>
      <c r="BW546" s="7">
        <v>6.5165829510156759E-3</v>
      </c>
      <c r="BX546" s="84">
        <v>-2.7322571845592385E-2</v>
      </c>
      <c r="BY546" s="7">
        <v>7.6196707915558659E-2</v>
      </c>
    </row>
    <row r="547" spans="14:77" x14ac:dyDescent="0.4">
      <c r="T547" s="76" t="s">
        <v>62</v>
      </c>
      <c r="U547" s="65" t="s">
        <v>62</v>
      </c>
      <c r="V547" s="77" t="s">
        <v>62</v>
      </c>
      <c r="W547" s="78" t="s">
        <v>62</v>
      </c>
      <c r="X547" s="78" t="s">
        <v>62</v>
      </c>
      <c r="Y547" s="78" t="s">
        <v>62</v>
      </c>
      <c r="Z547" s="79" t="s">
        <v>62</v>
      </c>
      <c r="AA547" s="89"/>
      <c r="AB547" s="89"/>
      <c r="AC547" s="80" t="s">
        <v>62</v>
      </c>
      <c r="AD547" s="85" t="s">
        <v>62</v>
      </c>
      <c r="AE547" s="82" t="s">
        <v>62</v>
      </c>
      <c r="AF547" s="72" t="s">
        <v>62</v>
      </c>
      <c r="AG547" s="72" t="s">
        <v>62</v>
      </c>
      <c r="AH547" s="7" t="s">
        <v>62</v>
      </c>
      <c r="AI547" s="84" t="s">
        <v>62</v>
      </c>
      <c r="AJ547" s="7" t="s">
        <v>62</v>
      </c>
      <c r="BI547" s="76">
        <v>9</v>
      </c>
      <c r="BJ547" s="65">
        <v>47.101770000000002</v>
      </c>
      <c r="BK547" s="77" t="s">
        <v>62</v>
      </c>
      <c r="BL547" s="78">
        <v>0</v>
      </c>
      <c r="BM547" s="78">
        <v>0</v>
      </c>
      <c r="BN547" s="78" t="s">
        <v>62</v>
      </c>
      <c r="BO547" s="79">
        <v>6.3961761247105561E-3</v>
      </c>
      <c r="BP547" s="89"/>
      <c r="BQ547" s="89"/>
      <c r="BR547" s="80" t="s">
        <v>62</v>
      </c>
      <c r="BS547" s="85" t="s">
        <v>62</v>
      </c>
      <c r="BT547" s="82" t="s">
        <v>62</v>
      </c>
      <c r="BU547" s="72">
        <v>0.14460155653389895</v>
      </c>
      <c r="BV547" s="72">
        <v>0.92589457757167093</v>
      </c>
      <c r="BW547" s="7">
        <v>1.1266266830684546E-2</v>
      </c>
      <c r="BX547" s="84">
        <v>3.9254220261448064E-3</v>
      </c>
      <c r="BY547" s="7">
        <v>9.016289817063429E-2</v>
      </c>
    </row>
    <row r="548" spans="14:77" x14ac:dyDescent="0.4">
      <c r="T548" s="76" t="s">
        <v>62</v>
      </c>
      <c r="U548" s="65" t="s">
        <v>62</v>
      </c>
      <c r="V548" s="77" t="s">
        <v>62</v>
      </c>
      <c r="W548" s="78" t="s">
        <v>62</v>
      </c>
      <c r="X548" s="78" t="s">
        <v>62</v>
      </c>
      <c r="Y548" s="78" t="s">
        <v>62</v>
      </c>
      <c r="Z548" s="79" t="s">
        <v>62</v>
      </c>
      <c r="AA548" s="27"/>
      <c r="AB548" s="27"/>
      <c r="AC548" s="80" t="s">
        <v>62</v>
      </c>
      <c r="AD548" s="85" t="s">
        <v>62</v>
      </c>
      <c r="AE548" s="82" t="s">
        <v>62</v>
      </c>
      <c r="AF548" s="72" t="s">
        <v>62</v>
      </c>
      <c r="AG548" s="72" t="s">
        <v>62</v>
      </c>
      <c r="AH548" s="7" t="s">
        <v>62</v>
      </c>
      <c r="AI548" s="84" t="s">
        <v>62</v>
      </c>
      <c r="AJ548" s="7" t="s">
        <v>62</v>
      </c>
      <c r="BI548" s="76">
        <v>2</v>
      </c>
      <c r="BJ548" s="65">
        <v>48.001275998552032</v>
      </c>
      <c r="BK548" s="77" t="s">
        <v>62</v>
      </c>
      <c r="BL548" s="78">
        <v>8.9076865428425162E-2</v>
      </c>
      <c r="BM548" s="78">
        <v>8.3530620175735829E-2</v>
      </c>
      <c r="BN548" s="78">
        <v>8.2773834013597877E-2</v>
      </c>
      <c r="BO548" s="79">
        <v>0</v>
      </c>
      <c r="BP548" s="27"/>
      <c r="BQ548" s="27"/>
      <c r="BR548" s="80" t="s">
        <v>62</v>
      </c>
      <c r="BS548" s="85" t="s">
        <v>62</v>
      </c>
      <c r="BT548" s="82" t="s">
        <v>62</v>
      </c>
      <c r="BU548" s="72">
        <v>0.73910540847393913</v>
      </c>
      <c r="BV548" s="72">
        <v>0.82632866686522177</v>
      </c>
      <c r="BW548" s="7">
        <v>1.0188010853141E-2</v>
      </c>
      <c r="BX548" s="84">
        <v>4.4298354248152844E-2</v>
      </c>
      <c r="BY548" s="7">
        <v>8.0467246758746488E-2</v>
      </c>
    </row>
    <row r="549" spans="14:77" ht="19.5" thickBot="1" x14ac:dyDescent="0.45">
      <c r="T549" s="76" t="s">
        <v>62</v>
      </c>
      <c r="U549" s="90" t="s">
        <v>62</v>
      </c>
      <c r="V549" s="91" t="s">
        <v>62</v>
      </c>
      <c r="W549" s="78" t="s">
        <v>62</v>
      </c>
      <c r="X549" s="78" t="s">
        <v>62</v>
      </c>
      <c r="Y549" s="78" t="s">
        <v>62</v>
      </c>
      <c r="Z549" s="79" t="s">
        <v>62</v>
      </c>
      <c r="AA549" s="27"/>
      <c r="AB549" s="27"/>
      <c r="AC549" s="80" t="s">
        <v>62</v>
      </c>
      <c r="AD549" s="85" t="s">
        <v>62</v>
      </c>
      <c r="AE549" s="82" t="s">
        <v>62</v>
      </c>
      <c r="AF549" s="72"/>
      <c r="AG549" s="72"/>
      <c r="AH549" s="27"/>
      <c r="AI549" s="107"/>
      <c r="AJ549" s="27"/>
      <c r="BI549" s="76" t="s">
        <v>62</v>
      </c>
      <c r="BJ549" s="90">
        <v>58.103580000000001</v>
      </c>
      <c r="BK549" s="91" t="s">
        <v>62</v>
      </c>
      <c r="BL549" s="78" t="s">
        <v>62</v>
      </c>
      <c r="BM549" s="78" t="s">
        <v>62</v>
      </c>
      <c r="BN549" s="78" t="s">
        <v>62</v>
      </c>
      <c r="BO549" s="79" t="s">
        <v>62</v>
      </c>
      <c r="BP549" s="27"/>
      <c r="BQ549" s="27"/>
      <c r="BR549" s="80" t="s">
        <v>62</v>
      </c>
      <c r="BS549" s="85" t="s">
        <v>62</v>
      </c>
      <c r="BT549" s="82" t="s">
        <v>62</v>
      </c>
      <c r="BU549" s="72"/>
      <c r="BV549" s="72"/>
      <c r="BW549" s="27"/>
      <c r="BX549" s="107"/>
      <c r="BY549" s="27"/>
    </row>
    <row r="550" spans="14:77" ht="19.5" thickBot="1" x14ac:dyDescent="0.45"/>
    <row r="551" spans="14:77" ht="19.5" thickBot="1" x14ac:dyDescent="0.45">
      <c r="T551" s="56" t="s">
        <v>62</v>
      </c>
      <c r="U551" s="57" t="s">
        <v>62</v>
      </c>
      <c r="V551" s="58" t="s">
        <v>541</v>
      </c>
      <c r="W551" s="59" t="s">
        <v>542</v>
      </c>
      <c r="X551" s="59" t="s">
        <v>543</v>
      </c>
      <c r="Y551" s="59" t="s">
        <v>544</v>
      </c>
      <c r="Z551" s="60" t="s">
        <v>545</v>
      </c>
      <c r="AA551" s="27"/>
      <c r="AB551" s="27"/>
      <c r="AC551" t="s">
        <v>497</v>
      </c>
      <c r="AD551" s="27"/>
      <c r="AE551" s="27"/>
      <c r="AF551" s="27" t="s">
        <v>500</v>
      </c>
      <c r="AG551" s="27"/>
      <c r="AH551" t="s">
        <v>497</v>
      </c>
      <c r="AI551" s="27"/>
      <c r="AJ551" s="27"/>
      <c r="BI551" s="56" t="s">
        <v>62</v>
      </c>
      <c r="BJ551" s="57" t="s">
        <v>62</v>
      </c>
      <c r="BK551" s="58" t="s">
        <v>541</v>
      </c>
      <c r="BL551" s="59" t="s">
        <v>542</v>
      </c>
      <c r="BM551" s="59" t="s">
        <v>543</v>
      </c>
      <c r="BN551" s="59" t="s">
        <v>544</v>
      </c>
      <c r="BO551" s="60" t="s">
        <v>545</v>
      </c>
      <c r="BP551" s="27"/>
      <c r="BQ551" s="27"/>
      <c r="BR551" s="27"/>
      <c r="BS551" s="27"/>
      <c r="BT551" s="27"/>
      <c r="BU551" s="27" t="s">
        <v>501</v>
      </c>
      <c r="BV551" s="27"/>
      <c r="BW551" t="s">
        <v>498</v>
      </c>
      <c r="BX551" s="27"/>
      <c r="BY551" s="27"/>
    </row>
    <row r="552" spans="14:77" ht="19.5" thickBot="1" x14ac:dyDescent="0.45">
      <c r="N552" t="str">
        <f>+IF(ABS(W552)+ABS(X552)+ABS(Y552)+ABS(Z552)&gt;219%,"F","")</f>
        <v/>
      </c>
      <c r="T552" s="76">
        <v>1</v>
      </c>
      <c r="U552" s="65">
        <v>1.5001969998570015</v>
      </c>
      <c r="V552" s="66">
        <v>0.49999999999999989</v>
      </c>
      <c r="W552" s="67">
        <v>-8.9109902003745092E-3</v>
      </c>
      <c r="X552" s="67">
        <v>-4.8309458369437758E-2</v>
      </c>
      <c r="Y552" s="67">
        <v>-2.8835994542143684E-2</v>
      </c>
      <c r="Z552" s="68">
        <v>-1.957139183575447E-2</v>
      </c>
      <c r="AA552" s="104">
        <v>4.8309458369437758E-2</v>
      </c>
      <c r="AB552" s="69" t="s">
        <v>62</v>
      </c>
      <c r="AC552" s="70" t="s">
        <v>62</v>
      </c>
      <c r="AD552" s="27"/>
      <c r="AE552" s="71">
        <v>1</v>
      </c>
      <c r="AF552" s="72">
        <v>2.1689980708902105E-2</v>
      </c>
      <c r="AG552" s="72">
        <v>8.5727427512322429E-2</v>
      </c>
      <c r="AH552" s="7" t="s">
        <v>62</v>
      </c>
      <c r="AI552" s="74">
        <v>-1.8269703449003916E-2</v>
      </c>
      <c r="AJ552" s="7">
        <v>1.6897018006595432E-2</v>
      </c>
      <c r="BC552" t="str">
        <f>+IF(ABS(BL552)+ABS(BM552)+ABS(BN552)+ABS(BO552)&gt;219%,"F","")</f>
        <v/>
      </c>
      <c r="BI552" s="76">
        <v>9</v>
      </c>
      <c r="BJ552" s="65">
        <v>1.5003500000000001</v>
      </c>
      <c r="BK552" s="66">
        <v>0.49999999999999989</v>
      </c>
      <c r="BL552" s="67">
        <v>0.43734180970828129</v>
      </c>
      <c r="BM552" s="67">
        <v>0.41418241042483728</v>
      </c>
      <c r="BN552" s="67">
        <v>0.45398569606083805</v>
      </c>
      <c r="BO552" s="68">
        <v>0.49115797830838148</v>
      </c>
      <c r="BP552" s="104">
        <v>0.49115797830838148</v>
      </c>
      <c r="BQ552" s="69" t="s">
        <v>62</v>
      </c>
      <c r="BR552" s="70">
        <v>7.6975567883544205E-2</v>
      </c>
      <c r="BS552" s="27"/>
      <c r="BT552" s="71">
        <v>9</v>
      </c>
      <c r="BU552" s="72">
        <v>0.76708392242733558</v>
      </c>
      <c r="BV552" s="72">
        <v>0.25509667446948436</v>
      </c>
      <c r="BW552" s="7" t="s">
        <v>62</v>
      </c>
      <c r="BX552" s="74">
        <v>0.42437179113089379</v>
      </c>
      <c r="BY552" s="7">
        <v>4.0331491016118014E-2</v>
      </c>
    </row>
    <row r="553" spans="14:77" x14ac:dyDescent="0.4">
      <c r="N553" t="str">
        <f>+IF(ABS(W553)+ABS(X553)+ABS(Y553)+ABS(Z553)&gt;219%,"F","")</f>
        <v>F</v>
      </c>
      <c r="T553" s="76">
        <v>7</v>
      </c>
      <c r="U553" s="65">
        <v>2.6003800000000004</v>
      </c>
      <c r="V553" s="77">
        <v>0.27999999999999969</v>
      </c>
      <c r="W553" s="78">
        <v>0.70727080769718453</v>
      </c>
      <c r="X553" s="78">
        <v>0.70875988800673495</v>
      </c>
      <c r="Y553" s="78">
        <v>0.68780462184955671</v>
      </c>
      <c r="Z553" s="79">
        <v>0.7330561719801808</v>
      </c>
      <c r="AA553" s="27"/>
      <c r="AB553" s="27"/>
      <c r="AC553" s="80">
        <v>4.5251550130624096E-2</v>
      </c>
      <c r="AD553" s="81" t="s">
        <v>560</v>
      </c>
      <c r="AE553" s="82" t="s">
        <v>62</v>
      </c>
      <c r="AF553" s="72">
        <v>1.0876686018813659</v>
      </c>
      <c r="AG553" s="72">
        <v>0.73520859419454732</v>
      </c>
      <c r="AH553" s="7">
        <v>-0.10833130434087657</v>
      </c>
      <c r="AI553" s="84">
        <v>0.68430078892361168</v>
      </c>
      <c r="AJ553" s="7">
        <v>0.14491083210123537</v>
      </c>
      <c r="BC553" t="str">
        <f>+IF(ABS(BL553)+ABS(BM553)+ABS(BN553)+ABS(BO553)&gt;219%,"F","")</f>
        <v/>
      </c>
      <c r="BI553" s="76">
        <v>7</v>
      </c>
      <c r="BJ553" s="65">
        <v>7.0003799999999998</v>
      </c>
      <c r="BK553" s="77" t="s">
        <v>62</v>
      </c>
      <c r="BL553" s="78">
        <v>0.22355502319320164</v>
      </c>
      <c r="BM553" s="78">
        <v>0.25626764232773575</v>
      </c>
      <c r="BN553" s="78">
        <v>0.21283884520736401</v>
      </c>
      <c r="BO553" s="79">
        <v>0.19117326073964902</v>
      </c>
      <c r="BP553" s="27"/>
      <c r="BQ553" s="27"/>
      <c r="BR553" s="80" t="s">
        <v>62</v>
      </c>
      <c r="BS553" s="81" t="s">
        <v>62</v>
      </c>
      <c r="BT553" s="82" t="s">
        <v>62</v>
      </c>
      <c r="BU553" s="72">
        <v>0.35885288182174563</v>
      </c>
      <c r="BV553" s="72">
        <v>0.70055405745332233</v>
      </c>
      <c r="BW553" s="7">
        <v>0.13947614529083502</v>
      </c>
      <c r="BX553" s="84">
        <v>0.1651780947462903</v>
      </c>
      <c r="BY553" s="7">
        <v>0.11075953747042511</v>
      </c>
    </row>
    <row r="554" spans="14:77" x14ac:dyDescent="0.4">
      <c r="N554" t="str">
        <f>+IF(ABS(W554)+ABS(X554)+ABS(Y554)+ABS(Z554)&gt;219%,"F","")</f>
        <v/>
      </c>
      <c r="T554" s="76">
        <v>2</v>
      </c>
      <c r="U554" s="65">
        <v>9.4003789994920091</v>
      </c>
      <c r="V554" s="77" t="s">
        <v>62</v>
      </c>
      <c r="W554" s="78">
        <v>-4.9025514625826577E-2</v>
      </c>
      <c r="X554" s="78">
        <v>-2.0306451528035934E-2</v>
      </c>
      <c r="Y554" s="78">
        <v>-1.0874171282819523E-2</v>
      </c>
      <c r="Z554" s="79">
        <v>-2.0478346359794871E-3</v>
      </c>
      <c r="AA554" s="27"/>
      <c r="AB554" s="27"/>
      <c r="AC554" s="80" t="s">
        <v>62</v>
      </c>
      <c r="AD554" s="85" t="s">
        <v>62</v>
      </c>
      <c r="AE554" s="82" t="s">
        <v>62</v>
      </c>
      <c r="AF554" s="72">
        <v>8.9603601743180689E-2</v>
      </c>
      <c r="AG554" s="72">
        <v>0.53928401968450634</v>
      </c>
      <c r="AH554" s="7">
        <v>7.9577840924204765E-2</v>
      </c>
      <c r="AI554" s="84">
        <v>-1.9116336653990373E-3</v>
      </c>
      <c r="AJ554" s="7">
        <v>0.10629377383298329</v>
      </c>
      <c r="BC554" t="str">
        <f>+IF(ABS(BL554)+ABS(BM554)+ABS(BN554)+ABS(BO554)&gt;219%,"F","")</f>
        <v/>
      </c>
      <c r="BI554" s="76">
        <v>1</v>
      </c>
      <c r="BJ554" s="65">
        <v>7.8002679998470015</v>
      </c>
      <c r="BK554" s="77" t="s">
        <v>62</v>
      </c>
      <c r="BL554" s="78">
        <v>-3.7952058457300944E-2</v>
      </c>
      <c r="BM554" s="78">
        <v>-8.2038476045784223E-2</v>
      </c>
      <c r="BN554" s="78">
        <v>-7.588093030900081E-2</v>
      </c>
      <c r="BO554" s="79">
        <v>-6.7653477000387027E-2</v>
      </c>
      <c r="BP554" s="27"/>
      <c r="BQ554" s="27"/>
      <c r="BR554" s="80" t="s">
        <v>62</v>
      </c>
      <c r="BS554" s="85" t="s">
        <v>62</v>
      </c>
      <c r="BT554" s="82" t="s">
        <v>62</v>
      </c>
      <c r="BU554" s="72">
        <v>-0.25532765782857486</v>
      </c>
      <c r="BV554" s="72">
        <v>0.4854933962436136</v>
      </c>
      <c r="BW554" s="7">
        <v>1.8664547238874549E-2</v>
      </c>
      <c r="BX554" s="84">
        <v>-5.8454160328962002E-2</v>
      </c>
      <c r="BY554" s="7">
        <v>7.6757851076283787E-2</v>
      </c>
    </row>
    <row r="555" spans="14:77" x14ac:dyDescent="0.4">
      <c r="T555" s="76">
        <v>3</v>
      </c>
      <c r="U555" s="65">
        <v>15.50004999863504</v>
      </c>
      <c r="V555" s="77" t="s">
        <v>62</v>
      </c>
      <c r="W555" s="78">
        <v>0.26475014065295904</v>
      </c>
      <c r="X555" s="78">
        <v>0.27631857688308165</v>
      </c>
      <c r="Y555" s="78">
        <v>0.26486125093855856</v>
      </c>
      <c r="Z555" s="79">
        <v>0.21875922981186696</v>
      </c>
      <c r="AA555" s="27"/>
      <c r="AB555" s="27"/>
      <c r="AC555" s="80" t="s">
        <v>62</v>
      </c>
      <c r="AD555" s="85" t="s">
        <v>560</v>
      </c>
      <c r="AE555" s="82" t="s">
        <v>62</v>
      </c>
      <c r="AF555" s="72">
        <v>0.9453171706600032</v>
      </c>
      <c r="AG555" s="72">
        <v>0.85972722411189184</v>
      </c>
      <c r="AH555" s="7">
        <v>7.0368503388227199E-2</v>
      </c>
      <c r="AI555" s="84">
        <v>0.20420960803073288</v>
      </c>
      <c r="AJ555" s="7">
        <v>0.16945366037597318</v>
      </c>
      <c r="BI555" s="76">
        <v>8</v>
      </c>
      <c r="BJ555" s="65">
        <v>9.4006499999999988</v>
      </c>
      <c r="BK555" s="77" t="s">
        <v>62</v>
      </c>
      <c r="BL555" s="78">
        <v>-1.5606479798753526E-2</v>
      </c>
      <c r="BM555" s="78">
        <v>0.22702867069293106</v>
      </c>
      <c r="BN555" s="78">
        <v>0.23270762148512969</v>
      </c>
      <c r="BO555" s="79">
        <v>-3.64545396313216E-2</v>
      </c>
      <c r="BP555" s="27"/>
      <c r="BQ555" s="27"/>
      <c r="BR555" s="80" t="s">
        <v>62</v>
      </c>
      <c r="BS555" s="85" t="s">
        <v>62</v>
      </c>
      <c r="BT555" s="82" t="s">
        <v>62</v>
      </c>
      <c r="BU555" s="72">
        <v>8.3067433340719768E-2</v>
      </c>
      <c r="BV555" s="72">
        <v>0.86977520036992129</v>
      </c>
      <c r="BW555" s="7">
        <v>5.1669721600160978E-2</v>
      </c>
      <c r="BX555" s="84">
        <v>-3.1497560787830337E-2</v>
      </c>
      <c r="BY555" s="7">
        <v>0.13751386901736365</v>
      </c>
    </row>
    <row r="556" spans="14:77" x14ac:dyDescent="0.4">
      <c r="T556" s="76">
        <v>4</v>
      </c>
      <c r="U556" s="65">
        <v>30.401289996616136</v>
      </c>
      <c r="V556" s="77" t="s">
        <v>62</v>
      </c>
      <c r="W556" s="78">
        <v>-0.14131204669700181</v>
      </c>
      <c r="X556" s="78">
        <v>-0.16074942294189146</v>
      </c>
      <c r="Y556" s="78">
        <v>-0.14221940246706191</v>
      </c>
      <c r="Z556" s="79">
        <v>-0.13004023647287707</v>
      </c>
      <c r="AA556" s="27"/>
      <c r="AB556" s="27"/>
      <c r="AC556" s="80" t="s">
        <v>62</v>
      </c>
      <c r="AD556" s="85" t="s">
        <v>62</v>
      </c>
      <c r="AE556" s="82" t="s">
        <v>62</v>
      </c>
      <c r="AF556" s="72">
        <v>-1.0891729122024434</v>
      </c>
      <c r="AG556" s="72">
        <v>0.27786636403303083</v>
      </c>
      <c r="AH556" s="7">
        <v>1.1482174363507323E-2</v>
      </c>
      <c r="AI556" s="84">
        <v>-0.12139129279796676</v>
      </c>
      <c r="AJ556" s="7">
        <v>5.4767920754631882E-2</v>
      </c>
      <c r="BI556" s="76">
        <v>5</v>
      </c>
      <c r="BJ556" s="65">
        <v>9.6002289983650808</v>
      </c>
      <c r="BK556" s="77" t="s">
        <v>62</v>
      </c>
      <c r="BL556" s="78">
        <v>0.24365188511177024</v>
      </c>
      <c r="BM556" s="78">
        <v>2.5702438427576552E-2</v>
      </c>
      <c r="BN556" s="78">
        <v>3.7749972479337354E-2</v>
      </c>
      <c r="BO556" s="79">
        <v>0.28692441828388904</v>
      </c>
      <c r="BP556" s="27"/>
      <c r="BQ556" s="27"/>
      <c r="BR556" s="80" t="s">
        <v>62</v>
      </c>
      <c r="BS556" s="85" t="s">
        <v>62</v>
      </c>
      <c r="BT556" s="82" t="s">
        <v>62</v>
      </c>
      <c r="BU556" s="72">
        <v>0.87978371278579648</v>
      </c>
      <c r="BV556" s="72">
        <v>0.82395190262908313</v>
      </c>
      <c r="BW556" s="7">
        <v>4.7851615750371057E-2</v>
      </c>
      <c r="BX556" s="84">
        <v>0.24790929738267048</v>
      </c>
      <c r="BY556" s="7">
        <v>0.13026907868441637</v>
      </c>
    </row>
    <row r="557" spans="14:77" x14ac:dyDescent="0.4">
      <c r="T557" s="76">
        <v>5</v>
      </c>
      <c r="U557" s="65">
        <v>30.500577996415174</v>
      </c>
      <c r="V557" s="77" t="s">
        <v>62</v>
      </c>
      <c r="W557" s="78">
        <v>0.1260954954574362</v>
      </c>
      <c r="X557" s="78">
        <v>0.14605498171892309</v>
      </c>
      <c r="Y557" s="78">
        <v>0.1336083745160416</v>
      </c>
      <c r="Z557" s="79">
        <v>0.12788256522551916</v>
      </c>
      <c r="AA557" s="27"/>
      <c r="AB557" s="27"/>
      <c r="AC557" s="80" t="s">
        <v>62</v>
      </c>
      <c r="AD557" s="85" t="s">
        <v>62</v>
      </c>
      <c r="AE557" s="82" t="s">
        <v>62</v>
      </c>
      <c r="AF557" s="72">
        <v>1.003089890428801</v>
      </c>
      <c r="AG557" s="72">
        <v>1.1531295006931004</v>
      </c>
      <c r="AH557" s="7">
        <v>7.0079744620219681E-2</v>
      </c>
      <c r="AI557" s="84">
        <v>0.1193771277268012</v>
      </c>
      <c r="AJ557" s="7">
        <v>0.22728373523569259</v>
      </c>
      <c r="BI557" s="76">
        <v>4</v>
      </c>
      <c r="BJ557" s="65">
        <v>22.600480998976042</v>
      </c>
      <c r="BK557" s="77" t="s">
        <v>62</v>
      </c>
      <c r="BL557" s="78">
        <v>5.4156318807490618E-2</v>
      </c>
      <c r="BM557" s="78">
        <v>-5.3418991049985605E-2</v>
      </c>
      <c r="BN557" s="78">
        <v>-3.9655941101159463E-2</v>
      </c>
      <c r="BO557" s="79">
        <v>-1.1964919563243331E-2</v>
      </c>
      <c r="BP557" s="27"/>
      <c r="BQ557" s="27"/>
      <c r="BR557" s="80" t="s">
        <v>62</v>
      </c>
      <c r="BS557" s="85" t="s">
        <v>62</v>
      </c>
      <c r="BT557" s="82" t="s">
        <v>62</v>
      </c>
      <c r="BU557" s="72">
        <v>-0.25394821389547495</v>
      </c>
      <c r="BV557" s="72">
        <v>0.44357127961720288</v>
      </c>
      <c r="BW557" s="7">
        <v>2.0435533190605891E-2</v>
      </c>
      <c r="BX557" s="84">
        <v>-1.0337965725973827E-2</v>
      </c>
      <c r="BY557" s="7">
        <v>7.0129848286318006E-2</v>
      </c>
    </row>
    <row r="558" spans="14:77" x14ac:dyDescent="0.4">
      <c r="T558" s="76">
        <v>6</v>
      </c>
      <c r="U558" s="65">
        <v>64.80173098717276</v>
      </c>
      <c r="V558" s="77" t="s">
        <v>62</v>
      </c>
      <c r="W558" s="78">
        <v>0.101132107715623</v>
      </c>
      <c r="X558" s="78">
        <v>9.8231886230625412E-2</v>
      </c>
      <c r="Y558" s="78">
        <v>9.5655320987868067E-2</v>
      </c>
      <c r="Z558" s="79">
        <v>7.1961495927044192E-2</v>
      </c>
      <c r="AA558" s="27"/>
      <c r="AB558" s="27"/>
      <c r="AC558" s="80" t="s">
        <v>62</v>
      </c>
      <c r="AD558" s="85" t="s">
        <v>62</v>
      </c>
      <c r="AE558" s="82" t="s">
        <v>62</v>
      </c>
      <c r="AF558" s="72" t="s">
        <v>62</v>
      </c>
      <c r="AG558" s="72">
        <v>0.78839042815367266</v>
      </c>
      <c r="AH558" s="7">
        <v>1.524017516960827E-2</v>
      </c>
      <c r="AI558" s="84">
        <v>6.7175354791680242E-2</v>
      </c>
      <c r="AJ558" s="7">
        <v>0.1553930596928885</v>
      </c>
      <c r="BI558" s="76">
        <v>6</v>
      </c>
      <c r="BJ558" s="65">
        <v>26.700302997252162</v>
      </c>
      <c r="BK558" s="77" t="s">
        <v>62</v>
      </c>
      <c r="BL558" s="78">
        <v>5.0878884969145513E-2</v>
      </c>
      <c r="BM558" s="78">
        <v>0.10820604295168981</v>
      </c>
      <c r="BN558" s="78">
        <v>9.9475836403244158E-2</v>
      </c>
      <c r="BO558" s="79">
        <v>7.7752444896529863E-3</v>
      </c>
      <c r="BP558" s="27"/>
      <c r="BQ558" s="27"/>
      <c r="BR558" s="80" t="s">
        <v>62</v>
      </c>
      <c r="BS558" s="85" t="s">
        <v>62</v>
      </c>
      <c r="BT558" s="82" t="s">
        <v>62</v>
      </c>
      <c r="BU558" s="72">
        <v>8.8223063467310348E-2</v>
      </c>
      <c r="BV558" s="72">
        <v>0.77590587744731798</v>
      </c>
      <c r="BW558" s="7">
        <v>2.5216837461218874E-2</v>
      </c>
      <c r="BX558" s="84">
        <v>6.7179900892965771E-3</v>
      </c>
      <c r="BY558" s="7">
        <v>0.12267286898466843</v>
      </c>
    </row>
    <row r="559" spans="14:77" x14ac:dyDescent="0.4">
      <c r="T559" s="76" t="s">
        <v>62</v>
      </c>
      <c r="U559" s="65" t="s">
        <v>62</v>
      </c>
      <c r="V559" s="77" t="s">
        <v>62</v>
      </c>
      <c r="W559" s="78" t="s">
        <v>62</v>
      </c>
      <c r="X559" s="78" t="s">
        <v>62</v>
      </c>
      <c r="Y559" s="78" t="s">
        <v>62</v>
      </c>
      <c r="Z559" s="79" t="s">
        <v>62</v>
      </c>
      <c r="AA559" s="14"/>
      <c r="AB559" s="14"/>
      <c r="AC559" s="80" t="s">
        <v>62</v>
      </c>
      <c r="AD559" s="85" t="s">
        <v>62</v>
      </c>
      <c r="AE559" s="82" t="s">
        <v>62</v>
      </c>
      <c r="AF559" s="72" t="s">
        <v>62</v>
      </c>
      <c r="AG559" s="72" t="s">
        <v>62</v>
      </c>
      <c r="AH559" s="7" t="s">
        <v>62</v>
      </c>
      <c r="AI559" s="84" t="s">
        <v>62</v>
      </c>
      <c r="AJ559" s="7" t="s">
        <v>62</v>
      </c>
      <c r="BI559" s="76">
        <v>3</v>
      </c>
      <c r="BJ559" s="65">
        <v>31.400120996505102</v>
      </c>
      <c r="BK559" s="77" t="s">
        <v>62</v>
      </c>
      <c r="BL559" s="78">
        <v>-2.4747869157213456E-2</v>
      </c>
      <c r="BM559" s="78">
        <v>3.5253606834583895E-2</v>
      </c>
      <c r="BN559" s="78">
        <v>1.9650063113273164E-2</v>
      </c>
      <c r="BO559" s="79">
        <v>8.6166941476250924E-2</v>
      </c>
      <c r="BP559" s="14"/>
      <c r="BQ559" s="14"/>
      <c r="BR559" s="80" t="s">
        <v>62</v>
      </c>
      <c r="BS559" s="85" t="s">
        <v>62</v>
      </c>
      <c r="BT559" s="82" t="s">
        <v>62</v>
      </c>
      <c r="BU559" s="72">
        <v>0.77793093208790942</v>
      </c>
      <c r="BV559" s="72">
        <v>0.83923855041572271</v>
      </c>
      <c r="BW559" s="7">
        <v>2.3330804185296303E-2</v>
      </c>
      <c r="BX559" s="84">
        <v>7.4450219492491754E-2</v>
      </c>
      <c r="BY559" s="7">
        <v>0.13268594005336834</v>
      </c>
    </row>
    <row r="560" spans="14:77" x14ac:dyDescent="0.4">
      <c r="T560" s="76" t="s">
        <v>62</v>
      </c>
      <c r="U560" s="65" t="s">
        <v>62</v>
      </c>
      <c r="V560" s="77" t="s">
        <v>62</v>
      </c>
      <c r="W560" s="78" t="s">
        <v>62</v>
      </c>
      <c r="X560" s="78" t="s">
        <v>62</v>
      </c>
      <c r="Y560" s="78" t="s">
        <v>62</v>
      </c>
      <c r="Z560" s="79" t="s">
        <v>62</v>
      </c>
      <c r="AA560" s="27"/>
      <c r="AB560" s="27"/>
      <c r="AC560" s="80" t="s">
        <v>62</v>
      </c>
      <c r="AD560" s="85" t="s">
        <v>62</v>
      </c>
      <c r="AE560" s="82" t="s">
        <v>62</v>
      </c>
      <c r="AF560" s="72" t="s">
        <v>62</v>
      </c>
      <c r="AG560" s="72" t="s">
        <v>62</v>
      </c>
      <c r="AH560" s="7" t="s">
        <v>62</v>
      </c>
      <c r="AI560" s="84" t="s">
        <v>62</v>
      </c>
      <c r="AJ560" s="7" t="s">
        <v>62</v>
      </c>
      <c r="BI560" s="76">
        <v>2</v>
      </c>
      <c r="BJ560" s="65">
        <v>66.201596998332036</v>
      </c>
      <c r="BK560" s="77" t="s">
        <v>62</v>
      </c>
      <c r="BL560" s="78">
        <v>6.8722485623378626E-2</v>
      </c>
      <c r="BM560" s="78">
        <v>6.8816655436415505E-2</v>
      </c>
      <c r="BN560" s="78">
        <v>5.912883666097371E-2</v>
      </c>
      <c r="BO560" s="79">
        <v>5.2875092897128398E-2</v>
      </c>
      <c r="BP560" s="27"/>
      <c r="BQ560" s="27"/>
      <c r="BR560" s="80" t="s">
        <v>62</v>
      </c>
      <c r="BS560" s="85" t="s">
        <v>62</v>
      </c>
      <c r="BT560" s="82" t="s">
        <v>62</v>
      </c>
      <c r="BU560" s="72" t="s">
        <v>62</v>
      </c>
      <c r="BV560" s="72">
        <v>0.49891292283438848</v>
      </c>
      <c r="BW560" s="7">
        <v>8.5508092081758927E-3</v>
      </c>
      <c r="BX560" s="84">
        <v>4.568529652363354E-2</v>
      </c>
      <c r="BY560" s="7">
        <v>7.8879515411038326E-2</v>
      </c>
    </row>
    <row r="561" spans="14:77" x14ac:dyDescent="0.4">
      <c r="T561" s="76" t="s">
        <v>62</v>
      </c>
      <c r="U561" s="65" t="s">
        <v>62</v>
      </c>
      <c r="V561" s="77" t="s">
        <v>62</v>
      </c>
      <c r="W561" s="78" t="s">
        <v>62</v>
      </c>
      <c r="X561" s="78" t="s">
        <v>62</v>
      </c>
      <c r="Y561" s="78" t="s">
        <v>62</v>
      </c>
      <c r="Z561" s="79" t="s">
        <v>62</v>
      </c>
      <c r="AA561" s="89"/>
      <c r="AB561" s="89"/>
      <c r="AC561" s="80" t="s">
        <v>62</v>
      </c>
      <c r="AD561" s="85" t="s">
        <v>62</v>
      </c>
      <c r="AE561" s="82" t="s">
        <v>62</v>
      </c>
      <c r="AF561" s="72" t="s">
        <v>62</v>
      </c>
      <c r="AG561" s="72" t="s">
        <v>62</v>
      </c>
      <c r="AH561" s="7" t="s">
        <v>62</v>
      </c>
      <c r="AI561" s="84" t="s">
        <v>62</v>
      </c>
      <c r="AJ561" s="7" t="s">
        <v>62</v>
      </c>
      <c r="BI561" s="76" t="s">
        <v>62</v>
      </c>
      <c r="BJ561" s="65" t="s">
        <v>62</v>
      </c>
      <c r="BK561" s="77" t="s">
        <v>62</v>
      </c>
      <c r="BL561" s="78" t="s">
        <v>62</v>
      </c>
      <c r="BM561" s="78" t="s">
        <v>62</v>
      </c>
      <c r="BN561" s="78" t="s">
        <v>62</v>
      </c>
      <c r="BO561" s="79" t="s">
        <v>62</v>
      </c>
      <c r="BP561" s="89"/>
      <c r="BQ561" s="89"/>
      <c r="BR561" s="80" t="s">
        <v>62</v>
      </c>
      <c r="BS561" s="85" t="s">
        <v>62</v>
      </c>
      <c r="BT561" s="82" t="s">
        <v>62</v>
      </c>
      <c r="BU561" s="72" t="s">
        <v>62</v>
      </c>
      <c r="BV561" s="72" t="s">
        <v>62</v>
      </c>
      <c r="BW561" s="7" t="s">
        <v>62</v>
      </c>
      <c r="BX561" s="84" t="s">
        <v>62</v>
      </c>
      <c r="BY561" s="7" t="s">
        <v>62</v>
      </c>
    </row>
    <row r="562" spans="14:77" x14ac:dyDescent="0.4">
      <c r="T562" s="76" t="s">
        <v>62</v>
      </c>
      <c r="U562" s="65" t="s">
        <v>62</v>
      </c>
      <c r="V562" s="77" t="s">
        <v>62</v>
      </c>
      <c r="W562" s="78" t="s">
        <v>62</v>
      </c>
      <c r="X562" s="78" t="s">
        <v>62</v>
      </c>
      <c r="Y562" s="78" t="s">
        <v>62</v>
      </c>
      <c r="Z562" s="79" t="s">
        <v>62</v>
      </c>
      <c r="AA562" s="89"/>
      <c r="AB562" s="89"/>
      <c r="AC562" s="80" t="s">
        <v>62</v>
      </c>
      <c r="AD562" s="85" t="s">
        <v>62</v>
      </c>
      <c r="AE562" s="82" t="s">
        <v>62</v>
      </c>
      <c r="AF562" s="72" t="s">
        <v>62</v>
      </c>
      <c r="AG562" s="72" t="s">
        <v>62</v>
      </c>
      <c r="AH562" s="7" t="s">
        <v>62</v>
      </c>
      <c r="AI562" s="84" t="s">
        <v>62</v>
      </c>
      <c r="AJ562" s="7" t="s">
        <v>62</v>
      </c>
      <c r="BI562" s="76" t="s">
        <v>62</v>
      </c>
      <c r="BJ562" s="65" t="s">
        <v>62</v>
      </c>
      <c r="BK562" s="77" t="s">
        <v>62</v>
      </c>
      <c r="BL562" s="78" t="s">
        <v>62</v>
      </c>
      <c r="BM562" s="78" t="s">
        <v>62</v>
      </c>
      <c r="BN562" s="78" t="s">
        <v>62</v>
      </c>
      <c r="BO562" s="79" t="s">
        <v>62</v>
      </c>
      <c r="BP562" s="89"/>
      <c r="BQ562" s="89"/>
      <c r="BR562" s="80" t="s">
        <v>62</v>
      </c>
      <c r="BS562" s="85" t="s">
        <v>62</v>
      </c>
      <c r="BT562" s="82" t="s">
        <v>62</v>
      </c>
      <c r="BU562" s="72" t="s">
        <v>62</v>
      </c>
      <c r="BV562" s="72" t="s">
        <v>62</v>
      </c>
      <c r="BW562" s="7" t="s">
        <v>62</v>
      </c>
      <c r="BX562" s="84" t="s">
        <v>62</v>
      </c>
      <c r="BY562" s="7" t="s">
        <v>62</v>
      </c>
    </row>
    <row r="563" spans="14:77" x14ac:dyDescent="0.4">
      <c r="T563" s="76" t="s">
        <v>62</v>
      </c>
      <c r="U563" s="65" t="s">
        <v>62</v>
      </c>
      <c r="V563" s="77" t="s">
        <v>62</v>
      </c>
      <c r="W563" s="78" t="s">
        <v>62</v>
      </c>
      <c r="X563" s="78" t="s">
        <v>62</v>
      </c>
      <c r="Y563" s="78" t="s">
        <v>62</v>
      </c>
      <c r="Z563" s="79" t="s">
        <v>62</v>
      </c>
      <c r="AA563" s="27"/>
      <c r="AB563" s="27"/>
      <c r="AC563" s="80" t="s">
        <v>62</v>
      </c>
      <c r="AD563" s="85" t="s">
        <v>62</v>
      </c>
      <c r="AE563" s="82" t="s">
        <v>62</v>
      </c>
      <c r="AF563" s="72" t="s">
        <v>62</v>
      </c>
      <c r="AG563" s="72" t="s">
        <v>62</v>
      </c>
      <c r="AH563" s="7" t="s">
        <v>62</v>
      </c>
      <c r="AI563" s="84" t="s">
        <v>62</v>
      </c>
      <c r="AJ563" s="7" t="s">
        <v>62</v>
      </c>
      <c r="BI563" s="76" t="s">
        <v>62</v>
      </c>
      <c r="BJ563" s="65" t="s">
        <v>62</v>
      </c>
      <c r="BK563" s="77" t="s">
        <v>62</v>
      </c>
      <c r="BL563" s="78" t="s">
        <v>62</v>
      </c>
      <c r="BM563" s="78" t="s">
        <v>62</v>
      </c>
      <c r="BN563" s="78" t="s">
        <v>62</v>
      </c>
      <c r="BO563" s="79" t="s">
        <v>62</v>
      </c>
      <c r="BP563" s="27"/>
      <c r="BQ563" s="27"/>
      <c r="BR563" s="80" t="s">
        <v>62</v>
      </c>
      <c r="BS563" s="85" t="s">
        <v>62</v>
      </c>
      <c r="BT563" s="82" t="s">
        <v>62</v>
      </c>
      <c r="BU563" s="72" t="s">
        <v>62</v>
      </c>
      <c r="BV563" s="72" t="s">
        <v>62</v>
      </c>
      <c r="BW563" s="7" t="s">
        <v>62</v>
      </c>
      <c r="BX563" s="84" t="s">
        <v>62</v>
      </c>
      <c r="BY563" s="7" t="s">
        <v>62</v>
      </c>
    </row>
    <row r="564" spans="14:77" ht="19.5" thickBot="1" x14ac:dyDescent="0.45">
      <c r="T564" s="76" t="s">
        <v>62</v>
      </c>
      <c r="U564" s="90" t="s">
        <v>62</v>
      </c>
      <c r="V564" s="91" t="s">
        <v>62</v>
      </c>
      <c r="W564" s="78" t="s">
        <v>62</v>
      </c>
      <c r="X564" s="78" t="s">
        <v>62</v>
      </c>
      <c r="Y564" s="78" t="s">
        <v>62</v>
      </c>
      <c r="Z564" s="79" t="s">
        <v>62</v>
      </c>
      <c r="AA564" s="27"/>
      <c r="AB564" s="27"/>
      <c r="AC564" s="80" t="s">
        <v>62</v>
      </c>
      <c r="AD564" s="85" t="s">
        <v>62</v>
      </c>
      <c r="AE564" s="82" t="s">
        <v>62</v>
      </c>
      <c r="AF564" s="72"/>
      <c r="AG564" s="72"/>
      <c r="AH564" s="27"/>
      <c r="AI564" s="107"/>
      <c r="AJ564" s="27"/>
      <c r="BI564" s="76" t="s">
        <v>62</v>
      </c>
      <c r="BJ564" s="90" t="s">
        <v>62</v>
      </c>
      <c r="BK564" s="91" t="s">
        <v>62</v>
      </c>
      <c r="BL564" s="78" t="s">
        <v>62</v>
      </c>
      <c r="BM564" s="78" t="s">
        <v>62</v>
      </c>
      <c r="BN564" s="78" t="s">
        <v>62</v>
      </c>
      <c r="BO564" s="79" t="s">
        <v>62</v>
      </c>
      <c r="BP564" s="27"/>
      <c r="BQ564" s="27"/>
      <c r="BR564" s="80" t="s">
        <v>62</v>
      </c>
      <c r="BS564" s="85" t="s">
        <v>62</v>
      </c>
      <c r="BT564" s="82" t="s">
        <v>62</v>
      </c>
      <c r="BU564" s="72"/>
      <c r="BV564" s="72"/>
      <c r="BW564" s="27"/>
      <c r="BX564" s="107"/>
      <c r="BY564" s="27"/>
    </row>
    <row r="565" spans="14:77" ht="19.5" thickBot="1" x14ac:dyDescent="0.45"/>
    <row r="566" spans="14:77" ht="19.5" thickBot="1" x14ac:dyDescent="0.45">
      <c r="T566" s="56" t="s">
        <v>62</v>
      </c>
      <c r="U566" s="57" t="s">
        <v>62</v>
      </c>
      <c r="V566" s="58" t="s">
        <v>541</v>
      </c>
      <c r="W566" s="59" t="s">
        <v>542</v>
      </c>
      <c r="X566" s="59" t="s">
        <v>543</v>
      </c>
      <c r="Y566" s="59" t="s">
        <v>544</v>
      </c>
      <c r="Z566" s="60" t="s">
        <v>545</v>
      </c>
      <c r="AA566" s="27"/>
      <c r="AB566" s="27"/>
      <c r="AC566" s="27"/>
      <c r="AD566" s="27"/>
      <c r="AE566" s="27"/>
      <c r="AF566" s="27" t="s">
        <v>502</v>
      </c>
      <c r="AG566" s="27"/>
      <c r="AH566" s="27" t="s">
        <v>577</v>
      </c>
      <c r="AI566" s="27"/>
      <c r="AJ566" s="27"/>
      <c r="BI566" s="56" t="s">
        <v>62</v>
      </c>
      <c r="BJ566" s="57" t="s">
        <v>62</v>
      </c>
      <c r="BK566" s="58" t="s">
        <v>541</v>
      </c>
      <c r="BL566" s="59" t="s">
        <v>542</v>
      </c>
      <c r="BM566" s="59" t="s">
        <v>543</v>
      </c>
      <c r="BN566" s="59" t="s">
        <v>544</v>
      </c>
      <c r="BO566" s="60" t="s">
        <v>545</v>
      </c>
      <c r="BP566" s="27"/>
      <c r="BQ566" s="27"/>
      <c r="BR566" s="27"/>
      <c r="BS566" s="27"/>
      <c r="BT566" s="27"/>
      <c r="BU566" s="27" t="s">
        <v>223</v>
      </c>
      <c r="BV566" s="27"/>
      <c r="BW566" s="27" t="s">
        <v>503</v>
      </c>
      <c r="BX566" s="27"/>
      <c r="BY566" s="27"/>
    </row>
    <row r="567" spans="14:77" ht="19.5" thickBot="1" x14ac:dyDescent="0.45">
      <c r="N567" t="str">
        <f>+IF(ABS(W567)+ABS(X567)+ABS(Y567)+ABS(Z567)&gt;219%,"F","")</f>
        <v/>
      </c>
      <c r="T567" s="76">
        <v>5</v>
      </c>
      <c r="U567" s="65">
        <v>1.5001299993150325</v>
      </c>
      <c r="V567" s="66">
        <v>0.49999999999999989</v>
      </c>
      <c r="W567" s="67">
        <v>0.41999169842699891</v>
      </c>
      <c r="X567" s="67">
        <v>0.41999169842699891</v>
      </c>
      <c r="Y567" s="67">
        <v>0.43905227270751923</v>
      </c>
      <c r="Z567" s="68">
        <v>0.43827723130198215</v>
      </c>
      <c r="AA567" s="104">
        <v>0.43905227270751923</v>
      </c>
      <c r="AB567" s="69" t="s">
        <v>62</v>
      </c>
      <c r="AC567" s="70">
        <v>1.9060574280520326E-2</v>
      </c>
      <c r="AD567" s="27"/>
      <c r="AE567" s="71">
        <v>5</v>
      </c>
      <c r="AF567" s="72">
        <v>0.55307239000210517</v>
      </c>
      <c r="AG567" s="72">
        <v>0.12720153545489765</v>
      </c>
      <c r="AH567" s="7" t="s">
        <v>62</v>
      </c>
      <c r="AI567" s="74">
        <v>0.34698815216785728</v>
      </c>
      <c r="AJ567" s="7">
        <v>1.2309524053072861E-2</v>
      </c>
      <c r="BC567" t="str">
        <f>+IF(ABS(BL567)+ABS(BM567)+ABS(BN567)+ABS(BO567)&gt;219%,"F","")</f>
        <v/>
      </c>
      <c r="BI567" s="76">
        <v>3</v>
      </c>
      <c r="BJ567" s="65">
        <v>1.3000279992950208</v>
      </c>
      <c r="BK567" s="66">
        <v>0.53999999999999992</v>
      </c>
      <c r="BL567" s="67">
        <v>0.58291074765907802</v>
      </c>
      <c r="BM567" s="67">
        <v>0.50422814726340437</v>
      </c>
      <c r="BN567" s="67">
        <v>0.50085183835362623</v>
      </c>
      <c r="BO567" s="68">
        <v>0.53200598047604508</v>
      </c>
      <c r="BP567" s="104">
        <v>0.58291074765907802</v>
      </c>
      <c r="BQ567" s="69" t="s">
        <v>62</v>
      </c>
      <c r="BR567" s="70">
        <v>8.2058909305451788E-2</v>
      </c>
      <c r="BS567" s="27"/>
      <c r="BT567" s="71">
        <v>3</v>
      </c>
      <c r="BU567" s="72">
        <v>0.70102411945362009</v>
      </c>
      <c r="BV567" s="72">
        <v>0.14733522833111024</v>
      </c>
      <c r="BW567" s="7" t="s">
        <v>62</v>
      </c>
      <c r="BX567" s="74">
        <v>0.52584267439955923</v>
      </c>
      <c r="BY567" s="7">
        <v>2.608841508434161E-2</v>
      </c>
    </row>
    <row r="568" spans="14:77" x14ac:dyDescent="0.4">
      <c r="N568" t="str">
        <f>+IF(ABS(W568)+ABS(X568)+ABS(Y568)+ABS(Z568)&gt;219%,"F","")</f>
        <v/>
      </c>
      <c r="T568" s="76">
        <v>3</v>
      </c>
      <c r="U568" s="65">
        <v>7.2000409989050329</v>
      </c>
      <c r="V568" s="77" t="s">
        <v>62</v>
      </c>
      <c r="W568" s="78">
        <v>0.23543039397010873</v>
      </c>
      <c r="X568" s="78">
        <v>0.23543039397010873</v>
      </c>
      <c r="Y568" s="78">
        <v>0.18917120752606503</v>
      </c>
      <c r="Z568" s="79">
        <v>0.20485089146415858</v>
      </c>
      <c r="AA568" s="27"/>
      <c r="AB568" s="27"/>
      <c r="AC568" s="80" t="s">
        <v>62</v>
      </c>
      <c r="AD568" s="81" t="s">
        <v>62</v>
      </c>
      <c r="AE568" s="82" t="s">
        <v>62</v>
      </c>
      <c r="AF568" s="72">
        <v>0.57397476574041906</v>
      </c>
      <c r="AG568" s="72">
        <v>0.93535233427058184</v>
      </c>
      <c r="AH568" s="7">
        <v>2.9769197588725121E-2</v>
      </c>
      <c r="AI568" s="84">
        <v>0.16218235222470523</v>
      </c>
      <c r="AJ568" s="7">
        <v>9.0515747436744162E-2</v>
      </c>
      <c r="BC568" t="str">
        <f>+IF(ABS(BL568)+ABS(BM568)+ABS(BN568)+ABS(BO568)&gt;219%,"F","")</f>
        <v/>
      </c>
      <c r="BI568" s="76">
        <v>11</v>
      </c>
      <c r="BJ568" s="65">
        <v>5.5004900000000001</v>
      </c>
      <c r="BK568" s="77" t="s">
        <v>62</v>
      </c>
      <c r="BL568" s="78">
        <v>0.14408638920433872</v>
      </c>
      <c r="BM568" s="78">
        <v>0.13968130514265523</v>
      </c>
      <c r="BN568" s="78">
        <v>0.14227107356603702</v>
      </c>
      <c r="BO568" s="79">
        <v>0.11150908686481177</v>
      </c>
      <c r="BP568" s="27"/>
      <c r="BQ568" s="27"/>
      <c r="BR568" s="80" t="s">
        <v>62</v>
      </c>
      <c r="BS568" s="81" t="s">
        <v>62</v>
      </c>
      <c r="BT568" s="82" t="s">
        <v>62</v>
      </c>
      <c r="BU568" s="72">
        <v>0.60087127073712721</v>
      </c>
      <c r="BV568" s="72">
        <v>0.70875466339115267</v>
      </c>
      <c r="BW568" s="7">
        <v>2.6040948920650814E-2</v>
      </c>
      <c r="BX568" s="84">
        <v>0.11021725057371912</v>
      </c>
      <c r="BY568" s="7">
        <v>0.1254980635721249</v>
      </c>
    </row>
    <row r="569" spans="14:77" x14ac:dyDescent="0.4">
      <c r="N569" t="str">
        <f>+IF(ABS(W569)+ABS(X569)+ABS(Y569)+ABS(Z569)&gt;219%,"F","")</f>
        <v/>
      </c>
      <c r="T569" s="76">
        <v>8</v>
      </c>
      <c r="U569" s="65">
        <v>8.8005899999999997</v>
      </c>
      <c r="V569" s="77" t="s">
        <v>62</v>
      </c>
      <c r="W569" s="78">
        <v>-2.111118614500157E-2</v>
      </c>
      <c r="X569" s="78">
        <v>-2.111118614500157E-2</v>
      </c>
      <c r="Y569" s="78">
        <v>1.4752625689297303E-3</v>
      </c>
      <c r="Z569" s="79">
        <v>-2.2324873527838431E-2</v>
      </c>
      <c r="AA569" s="27"/>
      <c r="AB569" s="27"/>
      <c r="AC569" s="80" t="s">
        <v>62</v>
      </c>
      <c r="AD569" s="85" t="s">
        <v>62</v>
      </c>
      <c r="AE569" s="82" t="s">
        <v>62</v>
      </c>
      <c r="AF569" s="72">
        <v>-0.12721185581610941</v>
      </c>
      <c r="AG569" s="72">
        <v>0.62693137419200118</v>
      </c>
      <c r="AH569" s="7">
        <v>4.2518175455692322E-2</v>
      </c>
      <c r="AI569" s="84">
        <v>-1.7674809594359908E-2</v>
      </c>
      <c r="AJ569" s="7">
        <v>6.0669289900032598E-2</v>
      </c>
      <c r="BC569" t="str">
        <f>+IF(ABS(BL569)+ABS(BM569)+ABS(BN569)+ABS(BO569)&gt;219%,"F","")</f>
        <v/>
      </c>
      <c r="BI569" s="76">
        <v>6</v>
      </c>
      <c r="BJ569" s="65">
        <v>8.1001719985120868</v>
      </c>
      <c r="BK569" s="77" t="s">
        <v>62</v>
      </c>
      <c r="BL569" s="78">
        <v>-2.2123543324561682E-3</v>
      </c>
      <c r="BM569" s="78">
        <v>0.12152956779026246</v>
      </c>
      <c r="BN569" s="78">
        <v>0.12038146489883986</v>
      </c>
      <c r="BO569" s="79">
        <v>7.3382377650132488E-2</v>
      </c>
      <c r="BP569" s="27"/>
      <c r="BQ569" s="27"/>
      <c r="BR569" s="80" t="s">
        <v>62</v>
      </c>
      <c r="BS569" s="85" t="s">
        <v>62</v>
      </c>
      <c r="BT569" s="82" t="s">
        <v>62</v>
      </c>
      <c r="BU569" s="72">
        <v>-0.13806934161431758</v>
      </c>
      <c r="BV569" s="72">
        <v>0.45126185240815814</v>
      </c>
      <c r="BW569" s="7">
        <v>0.11641017696126037</v>
      </c>
      <c r="BX569" s="84">
        <v>7.2532240488754451E-2</v>
      </c>
      <c r="BY569" s="7">
        <v>7.9904220129186104E-2</v>
      </c>
    </row>
    <row r="570" spans="14:77" x14ac:dyDescent="0.4">
      <c r="T570" s="76">
        <v>10</v>
      </c>
      <c r="U570" s="65">
        <v>9.7003209997980022</v>
      </c>
      <c r="V570" s="77" t="s">
        <v>62</v>
      </c>
      <c r="W570" s="78">
        <v>0.23789175232884693</v>
      </c>
      <c r="X570" s="78">
        <v>0.23789175232884693</v>
      </c>
      <c r="Y570" s="78">
        <v>3.3860019967372645E-2</v>
      </c>
      <c r="Z570" s="79">
        <v>5.5178708622852631E-2</v>
      </c>
      <c r="AA570" s="27"/>
      <c r="AB570" s="27"/>
      <c r="AC570" s="80" t="s">
        <v>62</v>
      </c>
      <c r="AD570" s="85" t="s">
        <v>62</v>
      </c>
      <c r="AE570" s="82" t="s">
        <v>62</v>
      </c>
      <c r="AF570" s="72">
        <v>0.19337729162786488</v>
      </c>
      <c r="AG570" s="72">
        <v>0.82092480735198103</v>
      </c>
      <c r="AH570" s="7">
        <v>4.5210333875341055E-2</v>
      </c>
      <c r="AI570" s="84">
        <v>4.3685495792639084E-2</v>
      </c>
      <c r="AJ570" s="7">
        <v>7.9442387434438266E-2</v>
      </c>
      <c r="BI570" s="76">
        <v>10</v>
      </c>
      <c r="BJ570" s="65">
        <v>13.200234999858001</v>
      </c>
      <c r="BK570" s="77" t="s">
        <v>62</v>
      </c>
      <c r="BL570" s="78">
        <v>0.10334812970153083</v>
      </c>
      <c r="BM570" s="78">
        <v>8.2022224304965932E-2</v>
      </c>
      <c r="BN570" s="78">
        <v>8.3534140453750655E-2</v>
      </c>
      <c r="BO570" s="79">
        <v>0.19650930139525688</v>
      </c>
      <c r="BP570" s="27"/>
      <c r="BQ570" s="27"/>
      <c r="BR570" s="80" t="s">
        <v>62</v>
      </c>
      <c r="BS570" s="85" t="s">
        <v>62</v>
      </c>
      <c r="BT570" s="82" t="s">
        <v>62</v>
      </c>
      <c r="BU570" s="72">
        <v>0.82833098102121527</v>
      </c>
      <c r="BV570" s="72">
        <v>1.0157301794562683</v>
      </c>
      <c r="BW570" s="7">
        <v>8.8770187988703481E-2</v>
      </c>
      <c r="BX570" s="84">
        <v>0.19423273493581289</v>
      </c>
      <c r="BY570" s="7">
        <v>0.17985373108321731</v>
      </c>
    </row>
    <row r="571" spans="14:77" x14ac:dyDescent="0.4">
      <c r="T571" s="76">
        <v>2</v>
      </c>
      <c r="U571" s="65">
        <v>14.000322999612006</v>
      </c>
      <c r="V571" s="77" t="s">
        <v>62</v>
      </c>
      <c r="W571" s="78">
        <v>-2.3430269784181935E-2</v>
      </c>
      <c r="X571" s="78">
        <v>-2.3430269784181935E-2</v>
      </c>
      <c r="Y571" s="78">
        <v>0.18233849506627825</v>
      </c>
      <c r="Z571" s="79">
        <v>0.17199381215241893</v>
      </c>
      <c r="AA571" s="27"/>
      <c r="AB571" s="27"/>
      <c r="AC571" s="80" t="s">
        <v>62</v>
      </c>
      <c r="AD571" s="85" t="s">
        <v>62</v>
      </c>
      <c r="AE571" s="82" t="s">
        <v>62</v>
      </c>
      <c r="AF571" s="72">
        <v>0.80309307109232098</v>
      </c>
      <c r="AG571" s="72">
        <v>1.0234375916418579</v>
      </c>
      <c r="AH571" s="7">
        <v>3.5792971449445474E-2</v>
      </c>
      <c r="AI571" s="84">
        <v>0.13616909754993128</v>
      </c>
      <c r="AJ571" s="7">
        <v>9.9039918080244746E-2</v>
      </c>
      <c r="BI571" s="76">
        <v>1</v>
      </c>
      <c r="BJ571" s="65">
        <v>23.300488999737006</v>
      </c>
      <c r="BK571" s="77" t="s">
        <v>62</v>
      </c>
      <c r="BL571" s="78">
        <v>5.2013898962050609E-2</v>
      </c>
      <c r="BM571" s="78">
        <v>6.3961024194277641E-2</v>
      </c>
      <c r="BN571" s="78">
        <v>7.560936369483022E-2</v>
      </c>
      <c r="BO571" s="79">
        <v>-6.9497754853128244E-2</v>
      </c>
      <c r="BP571" s="27"/>
      <c r="BQ571" s="27"/>
      <c r="BR571" s="80" t="s">
        <v>62</v>
      </c>
      <c r="BS571" s="85" t="s">
        <v>62</v>
      </c>
      <c r="BT571" s="82" t="s">
        <v>62</v>
      </c>
      <c r="BU571" s="72">
        <v>-0.379850607305735</v>
      </c>
      <c r="BV571" s="72">
        <v>0.6958591730668251</v>
      </c>
      <c r="BW571" s="7">
        <v>3.81377273082672E-2</v>
      </c>
      <c r="BX571" s="84">
        <v>-6.8692621169470905E-2</v>
      </c>
      <c r="BY571" s="7">
        <v>0.1232146795633723</v>
      </c>
    </row>
    <row r="572" spans="14:77" x14ac:dyDescent="0.4">
      <c r="T572" s="76">
        <v>7</v>
      </c>
      <c r="U572" s="65">
        <v>18.500899999999998</v>
      </c>
      <c r="V572" s="77" t="s">
        <v>62</v>
      </c>
      <c r="W572" s="78">
        <v>2.8016905678049476E-2</v>
      </c>
      <c r="X572" s="78">
        <v>2.8016905678049476E-2</v>
      </c>
      <c r="Y572" s="78">
        <v>5.9677093347347849E-3</v>
      </c>
      <c r="Z572" s="79">
        <v>7.7672901100588644E-3</v>
      </c>
      <c r="AA572" s="27"/>
      <c r="AB572" s="27"/>
      <c r="AC572" s="80" t="s">
        <v>62</v>
      </c>
      <c r="AD572" s="85" t="s">
        <v>62</v>
      </c>
      <c r="AE572" s="82" t="s">
        <v>62</v>
      </c>
      <c r="AF572" s="72">
        <v>1.0769548602679891E-2</v>
      </c>
      <c r="AG572" s="72">
        <v>0.53569770026065866</v>
      </c>
      <c r="AH572" s="7">
        <v>1.7987261247723867E-2</v>
      </c>
      <c r="AI572" s="84">
        <v>6.1494356771273351E-3</v>
      </c>
      <c r="AJ572" s="7">
        <v>5.1840441256878693E-2</v>
      </c>
      <c r="BI572" s="76">
        <v>2</v>
      </c>
      <c r="BJ572" s="65">
        <v>26.00038499957201</v>
      </c>
      <c r="BK572" s="77" t="s">
        <v>62</v>
      </c>
      <c r="BL572" s="78">
        <v>9.774006051483379E-2</v>
      </c>
      <c r="BM572" s="78">
        <v>7.4158403330253211E-2</v>
      </c>
      <c r="BN572" s="78">
        <v>6.2161439607036316E-2</v>
      </c>
      <c r="BO572" s="79">
        <v>0.14037929345736197</v>
      </c>
      <c r="BP572" s="27"/>
      <c r="BQ572" s="27"/>
      <c r="BR572" s="80" t="s">
        <v>62</v>
      </c>
      <c r="BS572" s="85" t="s">
        <v>62</v>
      </c>
      <c r="BT572" s="82" t="s">
        <v>62</v>
      </c>
      <c r="BU572" s="72">
        <v>0.87028485882152051</v>
      </c>
      <c r="BV572" s="72">
        <v>1.1231260799146041</v>
      </c>
      <c r="BW572" s="7">
        <v>5.809232371678618E-2</v>
      </c>
      <c r="BX572" s="84">
        <v>0.13875299491161186</v>
      </c>
      <c r="BY572" s="7">
        <v>0.19887015275812839</v>
      </c>
    </row>
    <row r="573" spans="14:77" x14ac:dyDescent="0.4">
      <c r="T573" s="76">
        <v>1</v>
      </c>
      <c r="U573" s="65">
        <v>28.500776999557008</v>
      </c>
      <c r="V573" s="77" t="s">
        <v>62</v>
      </c>
      <c r="W573" s="78">
        <v>-2.5711959214518394E-3</v>
      </c>
      <c r="X573" s="78">
        <v>-2.5711959214518394E-3</v>
      </c>
      <c r="Y573" s="78">
        <v>-1.1714483530578659E-2</v>
      </c>
      <c r="Z573" s="79">
        <v>3.2178161560827492E-2</v>
      </c>
      <c r="AA573" s="27"/>
      <c r="AB573" s="27"/>
      <c r="AC573" s="80" t="s">
        <v>62</v>
      </c>
      <c r="AD573" s="85" t="s">
        <v>62</v>
      </c>
      <c r="AE573" s="82" t="s">
        <v>62</v>
      </c>
      <c r="AF573" s="72">
        <v>0.30969672661768899</v>
      </c>
      <c r="AG573" s="72">
        <v>0.85051781365077983</v>
      </c>
      <c r="AH573" s="7">
        <v>2.1998893295731431E-2</v>
      </c>
      <c r="AI573" s="84">
        <v>2.5475749189574223E-2</v>
      </c>
      <c r="AJ573" s="7">
        <v>8.2306156504010256E-2</v>
      </c>
      <c r="BI573" s="76">
        <v>4</v>
      </c>
      <c r="BJ573" s="65">
        <v>46.40109099777608</v>
      </c>
      <c r="BK573" s="77" t="s">
        <v>62</v>
      </c>
      <c r="BL573" s="78">
        <v>2.2113128290624173E-2</v>
      </c>
      <c r="BM573" s="78">
        <v>1.4419327974181146E-2</v>
      </c>
      <c r="BN573" s="78">
        <v>1.5190679425879665E-2</v>
      </c>
      <c r="BO573" s="79">
        <v>1.5711715009519976E-2</v>
      </c>
      <c r="BP573" s="27"/>
      <c r="BQ573" s="27"/>
      <c r="BR573" s="80" t="s">
        <v>62</v>
      </c>
      <c r="BS573" s="85" t="s">
        <v>62</v>
      </c>
      <c r="BT573" s="82" t="s">
        <v>62</v>
      </c>
      <c r="BU573" s="72">
        <v>0.84584936793006771</v>
      </c>
      <c r="BV573" s="72">
        <v>0.79952564817572092</v>
      </c>
      <c r="BW573" s="7">
        <v>8.4921342212273543E-3</v>
      </c>
      <c r="BX573" s="84">
        <v>1.5529694295197294E-2</v>
      </c>
      <c r="BY573" s="7">
        <v>0.14157073780962934</v>
      </c>
    </row>
    <row r="574" spans="14:77" x14ac:dyDescent="0.4">
      <c r="T574" s="76">
        <v>6</v>
      </c>
      <c r="U574" s="65">
        <v>35.900415996472205</v>
      </c>
      <c r="V574" s="77" t="s">
        <v>62</v>
      </c>
      <c r="W574" s="78">
        <v>-2.0341625886766981E-2</v>
      </c>
      <c r="X574" s="78">
        <v>-2.0341625886766981E-2</v>
      </c>
      <c r="Y574" s="78">
        <v>-2.4766365217315931E-2</v>
      </c>
      <c r="Z574" s="79">
        <v>-4.5325515607565973E-2</v>
      </c>
      <c r="AA574" s="14"/>
      <c r="AB574" s="14"/>
      <c r="AC574" s="80" t="s">
        <v>62</v>
      </c>
      <c r="AD574" s="85" t="s">
        <v>62</v>
      </c>
      <c r="AE574" s="82" t="s">
        <v>62</v>
      </c>
      <c r="AF574" s="72">
        <v>-0.65038295869191343</v>
      </c>
      <c r="AG574" s="72">
        <v>0.7723279376539266</v>
      </c>
      <c r="AH574" s="7">
        <v>2.1221631307944532E-2</v>
      </c>
      <c r="AI574" s="84">
        <v>-3.5884631423821728E-2</v>
      </c>
      <c r="AJ574" s="7">
        <v>7.4739579922618912E-2</v>
      </c>
      <c r="BI574" s="76" t="s">
        <v>62</v>
      </c>
      <c r="BJ574" s="65">
        <v>102.60356999999999</v>
      </c>
      <c r="BK574" s="77" t="s">
        <v>62</v>
      </c>
      <c r="BL574" s="78">
        <v>0</v>
      </c>
      <c r="BM574" s="78">
        <v>0</v>
      </c>
      <c r="BN574" s="78">
        <v>0</v>
      </c>
      <c r="BO574" s="79">
        <v>0</v>
      </c>
      <c r="BP574" s="14"/>
      <c r="BQ574" s="14"/>
      <c r="BR574" s="80" t="s">
        <v>62</v>
      </c>
      <c r="BS574" s="85" t="s">
        <v>62</v>
      </c>
      <c r="BT574" s="82" t="s">
        <v>62</v>
      </c>
      <c r="BU574" s="72" t="s">
        <v>62</v>
      </c>
      <c r="BV574" s="72" t="s">
        <v>62</v>
      </c>
      <c r="BW574" s="7" t="s">
        <v>62</v>
      </c>
      <c r="BX574" s="84" t="s">
        <v>62</v>
      </c>
      <c r="BY574" s="7" t="s">
        <v>62</v>
      </c>
    </row>
    <row r="575" spans="14:77" x14ac:dyDescent="0.4">
      <c r="T575" s="76">
        <v>11</v>
      </c>
      <c r="U575" s="65">
        <v>39.101579999999998</v>
      </c>
      <c r="V575" s="77" t="s">
        <v>62</v>
      </c>
      <c r="W575" s="78">
        <v>9.6503433346984302E-2</v>
      </c>
      <c r="X575" s="78">
        <v>9.6503433346984302E-2</v>
      </c>
      <c r="Y575" s="78">
        <v>4.5044948427041077E-2</v>
      </c>
      <c r="Z575" s="79">
        <v>2.0365178594823077E-2</v>
      </c>
      <c r="AA575" s="27"/>
      <c r="AB575" s="27"/>
      <c r="AC575" s="80" t="s">
        <v>62</v>
      </c>
      <c r="AD575" s="85" t="s">
        <v>62</v>
      </c>
      <c r="AE575" s="82" t="s">
        <v>62</v>
      </c>
      <c r="AF575" s="72">
        <v>0.52620381260194871</v>
      </c>
      <c r="AG575" s="72">
        <v>1.4117071038082105</v>
      </c>
      <c r="AH575" s="7">
        <v>1.8921041559284993E-2</v>
      </c>
      <c r="AI575" s="84">
        <v>1.6123300925749234E-2</v>
      </c>
      <c r="AJ575" s="7">
        <v>0.13661346530193877</v>
      </c>
      <c r="BI575" s="76" t="s">
        <v>62</v>
      </c>
      <c r="BJ575" s="65">
        <v>114.60527</v>
      </c>
      <c r="BK575" s="77" t="s">
        <v>62</v>
      </c>
      <c r="BL575" s="78">
        <v>0</v>
      </c>
      <c r="BM575" s="78">
        <v>0</v>
      </c>
      <c r="BN575" s="78">
        <v>0</v>
      </c>
      <c r="BO575" s="79">
        <v>0</v>
      </c>
      <c r="BP575" s="27"/>
      <c r="BQ575" s="27"/>
      <c r="BR575" s="80" t="s">
        <v>62</v>
      </c>
      <c r="BS575" s="85" t="s">
        <v>62</v>
      </c>
      <c r="BT575" s="82" t="s">
        <v>62</v>
      </c>
      <c r="BU575" s="72" t="s">
        <v>62</v>
      </c>
      <c r="BV575" s="72" t="s">
        <v>62</v>
      </c>
      <c r="BW575" s="7" t="s">
        <v>62</v>
      </c>
      <c r="BX575" s="84" t="s">
        <v>62</v>
      </c>
      <c r="BY575" s="7" t="s">
        <v>62</v>
      </c>
    </row>
    <row r="576" spans="14:77" x14ac:dyDescent="0.4">
      <c r="T576" s="76">
        <v>9</v>
      </c>
      <c r="U576" s="65">
        <v>46.901129999999995</v>
      </c>
      <c r="V576" s="77" t="s">
        <v>62</v>
      </c>
      <c r="W576" s="78">
        <v>-1.6131946387603856E-2</v>
      </c>
      <c r="X576" s="78">
        <v>-1.6131946387603856E-2</v>
      </c>
      <c r="Y576" s="78">
        <v>7.8335477557862937E-2</v>
      </c>
      <c r="Z576" s="79">
        <v>7.9074162813085339E-2</v>
      </c>
      <c r="AA576" s="89"/>
      <c r="AB576" s="89"/>
      <c r="AC576" s="80" t="s">
        <v>62</v>
      </c>
      <c r="AD576" s="85" t="s">
        <v>62</v>
      </c>
      <c r="AE576" s="82" t="s">
        <v>62</v>
      </c>
      <c r="AF576" s="72">
        <v>0.59623142259450335</v>
      </c>
      <c r="AG576" s="72">
        <v>1.1958501154465409</v>
      </c>
      <c r="AH576" s="7">
        <v>1.9047257245002478E-2</v>
      </c>
      <c r="AI576" s="84">
        <v>6.260374867574986E-2</v>
      </c>
      <c r="AJ576" s="7">
        <v>0.11572459174581744</v>
      </c>
      <c r="BI576" s="76" t="s">
        <v>62</v>
      </c>
      <c r="BJ576" s="65">
        <v>115.80181998531572</v>
      </c>
      <c r="BK576" s="77" t="s">
        <v>62</v>
      </c>
      <c r="BL576" s="78">
        <v>0</v>
      </c>
      <c r="BM576" s="78">
        <v>0</v>
      </c>
      <c r="BN576" s="78">
        <v>0</v>
      </c>
      <c r="BO576" s="79">
        <v>0</v>
      </c>
      <c r="BP576" s="89"/>
      <c r="BQ576" s="89"/>
      <c r="BR576" s="80" t="s">
        <v>62</v>
      </c>
      <c r="BS576" s="85" t="s">
        <v>62</v>
      </c>
      <c r="BT576" s="82" t="s">
        <v>62</v>
      </c>
      <c r="BU576" s="72" t="s">
        <v>62</v>
      </c>
      <c r="BV576" s="72" t="s">
        <v>62</v>
      </c>
      <c r="BW576" s="7" t="s">
        <v>62</v>
      </c>
      <c r="BX576" s="84" t="s">
        <v>62</v>
      </c>
      <c r="BY576" s="7" t="s">
        <v>62</v>
      </c>
    </row>
    <row r="577" spans="14:77" x14ac:dyDescent="0.4">
      <c r="T577" s="76">
        <v>4</v>
      </c>
      <c r="U577" s="65">
        <v>75.401298997056116</v>
      </c>
      <c r="V577" s="77" t="s">
        <v>62</v>
      </c>
      <c r="W577" s="78">
        <v>6.5752040374017939E-2</v>
      </c>
      <c r="X577" s="78">
        <v>6.5752040374017939E-2</v>
      </c>
      <c r="Y577" s="78">
        <v>6.1235455592090898E-2</v>
      </c>
      <c r="Z577" s="79">
        <v>5.7964952515197399E-2</v>
      </c>
      <c r="AA577" s="89"/>
      <c r="AB577" s="89"/>
      <c r="AC577" s="80" t="s">
        <v>62</v>
      </c>
      <c r="AD577" s="85" t="s">
        <v>62</v>
      </c>
      <c r="AE577" s="82" t="s">
        <v>62</v>
      </c>
      <c r="AF577" s="72" t="s">
        <v>62</v>
      </c>
      <c r="AG577" s="72">
        <v>1.1725062667700186</v>
      </c>
      <c r="AH577" s="7">
        <v>7.8726921655460046E-3</v>
      </c>
      <c r="AI577" s="84">
        <v>4.5891390944485445E-2</v>
      </c>
      <c r="AJ577" s="7">
        <v>0.11346556503087002</v>
      </c>
      <c r="BI577" s="76" t="s">
        <v>62</v>
      </c>
      <c r="BJ577" s="65">
        <v>139.90554</v>
      </c>
      <c r="BK577" s="77" t="s">
        <v>62</v>
      </c>
      <c r="BL577" s="78">
        <v>0</v>
      </c>
      <c r="BM577" s="78">
        <v>0</v>
      </c>
      <c r="BN577" s="78">
        <v>0</v>
      </c>
      <c r="BO577" s="79">
        <v>0</v>
      </c>
      <c r="BP577" s="89"/>
      <c r="BQ577" s="89"/>
      <c r="BR577" s="80" t="s">
        <v>62</v>
      </c>
      <c r="BS577" s="85" t="s">
        <v>62</v>
      </c>
      <c r="BT577" s="82" t="s">
        <v>62</v>
      </c>
      <c r="BU577" s="72" t="s">
        <v>62</v>
      </c>
      <c r="BV577" s="72" t="s">
        <v>62</v>
      </c>
      <c r="BW577" s="7" t="s">
        <v>62</v>
      </c>
      <c r="BX577" s="84" t="s">
        <v>62</v>
      </c>
      <c r="BY577" s="7" t="s">
        <v>62</v>
      </c>
    </row>
    <row r="578" spans="14:77" x14ac:dyDescent="0.4">
      <c r="T578" s="76" t="s">
        <v>62</v>
      </c>
      <c r="U578" s="65" t="s">
        <v>62</v>
      </c>
      <c r="V578" s="77" t="s">
        <v>62</v>
      </c>
      <c r="W578" s="78">
        <v>0</v>
      </c>
      <c r="X578" s="78">
        <v>0</v>
      </c>
      <c r="Y578" s="78">
        <v>0</v>
      </c>
      <c r="Z578" s="79">
        <v>0</v>
      </c>
      <c r="AA578" s="27"/>
      <c r="AB578" s="27"/>
      <c r="AC578" s="80" t="s">
        <v>62</v>
      </c>
      <c r="AD578" s="85" t="s">
        <v>62</v>
      </c>
      <c r="AE578" s="82" t="s">
        <v>62</v>
      </c>
      <c r="AF578" s="72" t="s">
        <v>62</v>
      </c>
      <c r="AG578" s="72" t="s">
        <v>62</v>
      </c>
      <c r="AH578" s="7" t="s">
        <v>62</v>
      </c>
      <c r="AI578" s="84" t="s">
        <v>62</v>
      </c>
      <c r="AJ578" s="7" t="s">
        <v>62</v>
      </c>
      <c r="BI578" s="76" t="s">
        <v>62</v>
      </c>
      <c r="BJ578" s="65" t="s">
        <v>62</v>
      </c>
      <c r="BK578" s="77" t="s">
        <v>62</v>
      </c>
      <c r="BL578" s="78">
        <v>0</v>
      </c>
      <c r="BM578" s="78">
        <v>0</v>
      </c>
      <c r="BN578" s="78">
        <v>0</v>
      </c>
      <c r="BO578" s="79">
        <v>0</v>
      </c>
      <c r="BP578" s="27"/>
      <c r="BQ578" s="27"/>
      <c r="BR578" s="80" t="s">
        <v>62</v>
      </c>
      <c r="BS578" s="85" t="s">
        <v>62</v>
      </c>
      <c r="BT578" s="82" t="s">
        <v>62</v>
      </c>
      <c r="BU578" s="72" t="s">
        <v>62</v>
      </c>
      <c r="BV578" s="72" t="s">
        <v>62</v>
      </c>
      <c r="BW578" s="7" t="s">
        <v>62</v>
      </c>
      <c r="BX578" s="84" t="s">
        <v>62</v>
      </c>
      <c r="BY578" s="7" t="s">
        <v>62</v>
      </c>
    </row>
    <row r="579" spans="14:77" ht="19.5" thickBot="1" x14ac:dyDescent="0.45">
      <c r="T579" s="76" t="s">
        <v>62</v>
      </c>
      <c r="U579" s="90" t="s">
        <v>62</v>
      </c>
      <c r="V579" s="91" t="s">
        <v>62</v>
      </c>
      <c r="W579" s="78">
        <v>0</v>
      </c>
      <c r="X579" s="78">
        <v>0</v>
      </c>
      <c r="Y579" s="78">
        <v>0</v>
      </c>
      <c r="Z579" s="79">
        <v>0</v>
      </c>
      <c r="AA579" s="27"/>
      <c r="AB579" s="27"/>
      <c r="AC579" s="80" t="s">
        <v>62</v>
      </c>
      <c r="AD579" s="85" t="s">
        <v>62</v>
      </c>
      <c r="AE579" s="82" t="s">
        <v>62</v>
      </c>
      <c r="AF579" s="72"/>
      <c r="AG579" s="72"/>
      <c r="AH579" s="27"/>
      <c r="AI579" s="107"/>
      <c r="AJ579" s="27"/>
      <c r="BI579" s="76" t="s">
        <v>62</v>
      </c>
      <c r="BJ579" s="90" t="s">
        <v>62</v>
      </c>
      <c r="BK579" s="91" t="s">
        <v>62</v>
      </c>
      <c r="BL579" s="78">
        <v>0</v>
      </c>
      <c r="BM579" s="78">
        <v>0</v>
      </c>
      <c r="BN579" s="78">
        <v>0</v>
      </c>
      <c r="BO579" s="79">
        <v>0</v>
      </c>
      <c r="BP579" s="27"/>
      <c r="BQ579" s="27"/>
      <c r="BR579" s="80" t="s">
        <v>62</v>
      </c>
      <c r="BS579" s="85" t="s">
        <v>62</v>
      </c>
      <c r="BT579" s="82" t="s">
        <v>62</v>
      </c>
      <c r="BU579" s="72"/>
      <c r="BV579" s="72"/>
      <c r="BW579" s="27"/>
      <c r="BX579" s="107"/>
      <c r="BY579" s="27"/>
    </row>
    <row r="580" spans="14:77" ht="19.5" thickBot="1" x14ac:dyDescent="0.45"/>
    <row r="581" spans="14:77" ht="19.5" thickBot="1" x14ac:dyDescent="0.45">
      <c r="T581" s="56" t="s">
        <v>62</v>
      </c>
      <c r="U581" s="57" t="s">
        <v>62</v>
      </c>
      <c r="V581" s="58" t="s">
        <v>541</v>
      </c>
      <c r="W581" s="59" t="s">
        <v>542</v>
      </c>
      <c r="X581" s="59" t="s">
        <v>543</v>
      </c>
      <c r="Y581" s="59" t="s">
        <v>544</v>
      </c>
      <c r="Z581" s="60" t="s">
        <v>545</v>
      </c>
      <c r="AA581" s="27"/>
      <c r="AB581" s="27"/>
      <c r="AC581" s="27"/>
      <c r="AD581" s="27"/>
      <c r="AE581" s="27"/>
      <c r="AF581" s="27" t="s">
        <v>227</v>
      </c>
      <c r="AG581" s="27"/>
      <c r="AH581" t="s">
        <v>218</v>
      </c>
      <c r="AI581" s="27"/>
      <c r="AJ581" s="27"/>
      <c r="BI581" s="56" t="s">
        <v>62</v>
      </c>
      <c r="BJ581" s="57" t="s">
        <v>62</v>
      </c>
      <c r="BK581" s="58" t="s">
        <v>541</v>
      </c>
      <c r="BL581" s="59" t="s">
        <v>542</v>
      </c>
      <c r="BM581" s="59" t="s">
        <v>543</v>
      </c>
      <c r="BN581" s="59" t="s">
        <v>544</v>
      </c>
      <c r="BO581" s="60" t="s">
        <v>545</v>
      </c>
      <c r="BP581" s="27"/>
      <c r="BQ581" s="27"/>
      <c r="BR581" s="27"/>
      <c r="BS581" s="27"/>
      <c r="BT581" s="27"/>
      <c r="BU581" s="27" t="s">
        <v>229</v>
      </c>
      <c r="BV581" s="27"/>
      <c r="BW581" t="s">
        <v>251</v>
      </c>
      <c r="BX581" s="27"/>
      <c r="BY581" s="27"/>
    </row>
    <row r="582" spans="14:77" ht="19.5" thickBot="1" x14ac:dyDescent="0.45">
      <c r="N582" t="str">
        <f>+IF(ABS(W582)+ABS(X582)+ABS(Y582)+ABS(Z582)&gt;219%,"F","")</f>
        <v/>
      </c>
      <c r="T582" s="76">
        <v>4</v>
      </c>
      <c r="U582" s="65">
        <v>1.7001789994560208</v>
      </c>
      <c r="V582" s="66">
        <v>0.45999999999999985</v>
      </c>
      <c r="W582" s="67">
        <v>0.34893113024489752</v>
      </c>
      <c r="X582" s="67">
        <v>0.34227038231185564</v>
      </c>
      <c r="Y582" s="67">
        <v>0.35966854970168927</v>
      </c>
      <c r="Z582" s="68">
        <v>0.38655917243427451</v>
      </c>
      <c r="AA582" s="104">
        <v>0.38655917243427451</v>
      </c>
      <c r="AB582" s="69" t="s">
        <v>62</v>
      </c>
      <c r="AC582" s="70">
        <v>4.4288790122418875E-2</v>
      </c>
      <c r="AD582" s="27"/>
      <c r="AE582" s="71">
        <v>4</v>
      </c>
      <c r="AF582" s="72">
        <v>0.79438631486382105</v>
      </c>
      <c r="AG582" s="72">
        <v>0.43912939137656626</v>
      </c>
      <c r="AH582" s="7" t="s">
        <v>62</v>
      </c>
      <c r="AI582" s="74">
        <v>0.35903081189473507</v>
      </c>
      <c r="AJ582" s="7">
        <v>0.10490842671167513</v>
      </c>
      <c r="BC582" t="str">
        <f>+IF(ABS(BL582)+ABS(BM582)+ABS(BN582)+ABS(BO582)&gt;219%,"F","")</f>
        <v/>
      </c>
      <c r="BI582" s="76">
        <v>6</v>
      </c>
      <c r="BJ582" s="65">
        <v>1.8001439989920578</v>
      </c>
      <c r="BK582" s="66">
        <v>0.43999999999999984</v>
      </c>
      <c r="BL582" s="67">
        <v>0.48165807540699873</v>
      </c>
      <c r="BM582" s="67">
        <v>0.4133779593016193</v>
      </c>
      <c r="BN582" s="67">
        <v>0.41221780628482474</v>
      </c>
      <c r="BO582" s="68">
        <v>0.43435166795869534</v>
      </c>
      <c r="BP582" s="104">
        <v>0.48165807540699873</v>
      </c>
      <c r="BQ582" s="69" t="s">
        <v>62</v>
      </c>
      <c r="BR582" s="70">
        <v>6.9440269122173992E-2</v>
      </c>
      <c r="BS582" s="27"/>
      <c r="BT582" s="71">
        <v>6</v>
      </c>
      <c r="BU582" s="72">
        <v>0.39645521412231538</v>
      </c>
      <c r="BV582" s="72">
        <v>0.18223692695905641</v>
      </c>
      <c r="BW582" s="7" t="s">
        <v>62</v>
      </c>
      <c r="BX582" s="74">
        <v>0.30128644492135287</v>
      </c>
      <c r="BY582" s="7">
        <v>1.9541475572787591E-2</v>
      </c>
    </row>
    <row r="583" spans="14:77" x14ac:dyDescent="0.4">
      <c r="N583" t="str">
        <f>+IF(ABS(W583)+ABS(X583)+ABS(Y583)+ABS(Z583)&gt;219%,"F","")</f>
        <v/>
      </c>
      <c r="T583" s="76">
        <v>1</v>
      </c>
      <c r="U583" s="65">
        <v>4.1002609998170012</v>
      </c>
      <c r="V583" s="77" t="s">
        <v>62</v>
      </c>
      <c r="W583" s="78">
        <v>0.17677327033906998</v>
      </c>
      <c r="X583" s="78">
        <v>0.14135983847299446</v>
      </c>
      <c r="Y583" s="78">
        <v>0.12872746999826232</v>
      </c>
      <c r="Z583" s="79">
        <v>8.9876717821686533E-2</v>
      </c>
      <c r="AA583" s="27"/>
      <c r="AB583" s="27"/>
      <c r="AC583" s="80" t="s">
        <v>62</v>
      </c>
      <c r="AD583" s="81" t="s">
        <v>62</v>
      </c>
      <c r="AE583" s="82" t="s">
        <v>62</v>
      </c>
      <c r="AF583" s="72">
        <v>0.18473794590736975</v>
      </c>
      <c r="AG583" s="72">
        <v>0.46607001478892079</v>
      </c>
      <c r="AH583" s="7">
        <v>8.1316678420034844E-2</v>
      </c>
      <c r="AI583" s="84">
        <v>8.3476252204158052E-2</v>
      </c>
      <c r="AJ583" s="7">
        <v>0.11134456711202971</v>
      </c>
      <c r="BC583" t="str">
        <f>+IF(ABS(BL583)+ABS(BM583)+ABS(BN583)+ABS(BO583)&gt;219%,"F","")</f>
        <v/>
      </c>
      <c r="BI583" s="76">
        <v>1</v>
      </c>
      <c r="BJ583" s="65">
        <v>4.600195999867001</v>
      </c>
      <c r="BK583" s="77" t="s">
        <v>62</v>
      </c>
      <c r="BL583" s="78">
        <v>5.6701452442182852E-2</v>
      </c>
      <c r="BM583" s="78">
        <v>-6.7881363957435562E-4</v>
      </c>
      <c r="BN583" s="78">
        <v>2.9933332158778661E-4</v>
      </c>
      <c r="BO583" s="79">
        <v>7.758934727421668E-2</v>
      </c>
      <c r="BP583" s="27"/>
      <c r="BQ583" s="27"/>
      <c r="BR583" s="80" t="s">
        <v>62</v>
      </c>
      <c r="BS583" s="81" t="s">
        <v>62</v>
      </c>
      <c r="BT583" s="82" t="s">
        <v>62</v>
      </c>
      <c r="BU583" s="72">
        <v>0.38751675153850712</v>
      </c>
      <c r="BV583" s="72">
        <v>0.61696234048066145</v>
      </c>
      <c r="BW583" s="7">
        <v>7.4947586896142449E-3</v>
      </c>
      <c r="BX583" s="84">
        <v>5.3819566789921947E-2</v>
      </c>
      <c r="BY583" s="7">
        <v>6.6157582368261914E-2</v>
      </c>
    </row>
    <row r="584" spans="14:77" x14ac:dyDescent="0.4">
      <c r="N584" t="str">
        <f>+IF(ABS(W584)+ABS(X584)+ABS(Y584)+ABS(Z584)&gt;219%,"F","")</f>
        <v/>
      </c>
      <c r="T584" s="76">
        <v>6</v>
      </c>
      <c r="U584" s="65">
        <v>4.9003829972521631</v>
      </c>
      <c r="V584" s="77" t="s">
        <v>62</v>
      </c>
      <c r="W584" s="78">
        <v>-4.7342514015543347E-2</v>
      </c>
      <c r="X584" s="78">
        <v>0.24136912029349536</v>
      </c>
      <c r="Y584" s="78">
        <v>6.6035719159820302E-2</v>
      </c>
      <c r="Z584" s="79">
        <v>0.10076846939326542</v>
      </c>
      <c r="AA584" s="27"/>
      <c r="AB584" s="27"/>
      <c r="AC584" s="80" t="s">
        <v>62</v>
      </c>
      <c r="AD584" s="85" t="s">
        <v>62</v>
      </c>
      <c r="AE584" s="82" t="s">
        <v>62</v>
      </c>
      <c r="AF584" s="72">
        <v>0.12806965138660428</v>
      </c>
      <c r="AG584" s="72">
        <v>0.45031904199324646</v>
      </c>
      <c r="AH584" s="7">
        <v>4.6193436360866535E-2</v>
      </c>
      <c r="AI584" s="84">
        <v>9.3592360392910467E-2</v>
      </c>
      <c r="AJ584" s="7">
        <v>0.1075816448216481</v>
      </c>
      <c r="BC584" t="str">
        <f>+IF(ABS(BL584)+ABS(BM584)+ABS(BN584)+ABS(BO584)&gt;219%,"F","")</f>
        <v/>
      </c>
      <c r="BI584" s="76">
        <v>3</v>
      </c>
      <c r="BJ584" s="65">
        <v>6.2000359990550278</v>
      </c>
      <c r="BK584" s="77" t="s">
        <v>62</v>
      </c>
      <c r="BL584" s="78">
        <v>0.13310078169864487</v>
      </c>
      <c r="BM584" s="78">
        <v>0.12480143315892771</v>
      </c>
      <c r="BN584" s="78">
        <v>0.13301874671780464</v>
      </c>
      <c r="BO584" s="79">
        <v>-6.1672705851048157E-2</v>
      </c>
      <c r="BP584" s="27"/>
      <c r="BQ584" s="27"/>
      <c r="BR584" s="80" t="s">
        <v>62</v>
      </c>
      <c r="BS584" s="85" t="s">
        <v>62</v>
      </c>
      <c r="BT584" s="82" t="s">
        <v>62</v>
      </c>
      <c r="BU584" s="72">
        <v>-0.39052805879976399</v>
      </c>
      <c r="BV584" s="72">
        <v>0.51905297753339108</v>
      </c>
      <c r="BW584" s="7">
        <v>4.8685079836991649E-2</v>
      </c>
      <c r="BX584" s="84">
        <v>-4.2779046715459124E-2</v>
      </c>
      <c r="BY584" s="7">
        <v>5.5658648610389994E-2</v>
      </c>
    </row>
    <row r="585" spans="14:77" x14ac:dyDescent="0.4">
      <c r="T585" s="76">
        <v>5</v>
      </c>
      <c r="U585" s="65">
        <v>6.7001539991150434</v>
      </c>
      <c r="V585" s="77" t="s">
        <v>62</v>
      </c>
      <c r="W585" s="78">
        <v>0.27858477700569367</v>
      </c>
      <c r="X585" s="78">
        <v>3.2594906306068823E-2</v>
      </c>
      <c r="Y585" s="78">
        <v>0.20465747865888603</v>
      </c>
      <c r="Z585" s="79">
        <v>0.21678098691072112</v>
      </c>
      <c r="AA585" s="27"/>
      <c r="AB585" s="27"/>
      <c r="AC585" s="80" t="s">
        <v>62</v>
      </c>
      <c r="AD585" s="85" t="s">
        <v>62</v>
      </c>
      <c r="AE585" s="82" t="s">
        <v>62</v>
      </c>
      <c r="AF585" s="72">
        <v>0.51821414626142748</v>
      </c>
      <c r="AG585" s="72">
        <v>0.57943391586918136</v>
      </c>
      <c r="AH585" s="7">
        <v>6.8246088643519831E-2</v>
      </c>
      <c r="AI585" s="84">
        <v>0.20134318180519054</v>
      </c>
      <c r="AJ585" s="7">
        <v>0.13842731024372243</v>
      </c>
      <c r="BI585" s="76">
        <v>2</v>
      </c>
      <c r="BJ585" s="65">
        <v>7.4002709996520073</v>
      </c>
      <c r="BK585" s="77" t="s">
        <v>62</v>
      </c>
      <c r="BL585" s="78">
        <v>-2.7131083899348925E-2</v>
      </c>
      <c r="BM585" s="78">
        <v>8.9977571852509042E-2</v>
      </c>
      <c r="BN585" s="78">
        <v>8.727375346320744E-2</v>
      </c>
      <c r="BO585" s="79">
        <v>0.23616245545564118</v>
      </c>
      <c r="BP585" s="27"/>
      <c r="BQ585" s="27"/>
      <c r="BR585" s="80" t="s">
        <v>62</v>
      </c>
      <c r="BS585" s="85" t="s">
        <v>62</v>
      </c>
      <c r="BT585" s="82" t="s">
        <v>62</v>
      </c>
      <c r="BU585" s="72">
        <v>0.72310472669649761</v>
      </c>
      <c r="BV585" s="72">
        <v>1.0383426788222381</v>
      </c>
      <c r="BW585" s="7">
        <v>2.3134430027488134E-2</v>
      </c>
      <c r="BX585" s="84">
        <v>0.16381322296405626</v>
      </c>
      <c r="BY585" s="7">
        <v>0.11134268138172876</v>
      </c>
    </row>
    <row r="586" spans="14:77" x14ac:dyDescent="0.4">
      <c r="T586" s="76">
        <v>2</v>
      </c>
      <c r="U586" s="65">
        <v>21.700572999212017</v>
      </c>
      <c r="V586" s="77" t="s">
        <v>62</v>
      </c>
      <c r="W586" s="78">
        <v>7.5587363925334952E-2</v>
      </c>
      <c r="X586" s="78">
        <v>7.9410336160168751E-2</v>
      </c>
      <c r="Y586" s="78">
        <v>9.0934563235006219E-2</v>
      </c>
      <c r="Z586" s="79">
        <v>7.9194526833708256E-2</v>
      </c>
      <c r="AA586" s="27"/>
      <c r="AB586" s="27"/>
      <c r="AC586" s="80" t="s">
        <v>62</v>
      </c>
      <c r="AD586" s="85" t="s">
        <v>62</v>
      </c>
      <c r="AE586" s="82" t="s">
        <v>62</v>
      </c>
      <c r="AF586" s="72">
        <v>0.29235055132228899</v>
      </c>
      <c r="AG586" s="72">
        <v>0.88380994488718023</v>
      </c>
      <c r="AH586" s="7">
        <v>9.8705366596880548E-2</v>
      </c>
      <c r="AI586" s="84">
        <v>7.3554780986499757E-2</v>
      </c>
      <c r="AJ586" s="7">
        <v>0.21114303130472323</v>
      </c>
      <c r="BI586" s="76">
        <v>7</v>
      </c>
      <c r="BJ586" s="65">
        <v>11.600589999999999</v>
      </c>
      <c r="BK586" s="77" t="s">
        <v>62</v>
      </c>
      <c r="BL586" s="78">
        <v>5.2106884711839004E-2</v>
      </c>
      <c r="BM586" s="78">
        <v>8.5485182187902561E-2</v>
      </c>
      <c r="BN586" s="78">
        <v>8.2859607716480932E-2</v>
      </c>
      <c r="BO586" s="79">
        <v>0.1004042696988498</v>
      </c>
      <c r="BP586" s="27"/>
      <c r="BQ586" s="27"/>
      <c r="BR586" s="80" t="s">
        <v>62</v>
      </c>
      <c r="BS586" s="85" t="s">
        <v>62</v>
      </c>
      <c r="BT586" s="82" t="s">
        <v>62</v>
      </c>
      <c r="BU586" s="72">
        <v>0.19608417877503542</v>
      </c>
      <c r="BV586" s="72">
        <v>0.82137111992066059</v>
      </c>
      <c r="BW586" s="7">
        <v>2.0936737508244291E-2</v>
      </c>
      <c r="BX586" s="84">
        <v>6.9645054236024795E-2</v>
      </c>
      <c r="BY586" s="7">
        <v>8.8076571219448549E-2</v>
      </c>
    </row>
    <row r="587" spans="14:77" x14ac:dyDescent="0.4">
      <c r="T587" s="76">
        <v>3</v>
      </c>
      <c r="U587" s="65">
        <v>25.300150995605129</v>
      </c>
      <c r="V587" s="77" t="s">
        <v>62</v>
      </c>
      <c r="W587" s="78">
        <v>0.16746597250054723</v>
      </c>
      <c r="X587" s="78">
        <v>0.1629954164554171</v>
      </c>
      <c r="Y587" s="78">
        <v>0.14997621924633586</v>
      </c>
      <c r="Z587" s="79">
        <v>0.12682012660634415</v>
      </c>
      <c r="AA587" s="27"/>
      <c r="AB587" s="27"/>
      <c r="AC587" s="80" t="s">
        <v>62</v>
      </c>
      <c r="AD587" s="85" t="s">
        <v>62</v>
      </c>
      <c r="AE587" s="82" t="s">
        <v>62</v>
      </c>
      <c r="AF587" s="72" t="s">
        <v>62</v>
      </c>
      <c r="AG587" s="72">
        <v>0.76909648353808768</v>
      </c>
      <c r="AH587" s="7">
        <v>3.1291826125986313E-2</v>
      </c>
      <c r="AI587" s="84">
        <v>0.11778877922709377</v>
      </c>
      <c r="AJ587" s="7">
        <v>0.1837378769490586</v>
      </c>
      <c r="BI587" s="76">
        <v>4</v>
      </c>
      <c r="BJ587" s="65">
        <v>16.800483998856048</v>
      </c>
      <c r="BK587" s="77" t="s">
        <v>62</v>
      </c>
      <c r="BL587" s="78">
        <v>0.1982655236833952</v>
      </c>
      <c r="BM587" s="78">
        <v>0.17831943640297798</v>
      </c>
      <c r="BN587" s="78">
        <v>0.17705192965898656</v>
      </c>
      <c r="BO587" s="79">
        <v>0.17127176629723284</v>
      </c>
      <c r="BP587" s="27"/>
      <c r="BQ587" s="27"/>
      <c r="BR587" s="80" t="s">
        <v>62</v>
      </c>
      <c r="BS587" s="85" t="s">
        <v>62</v>
      </c>
      <c r="BT587" s="82" t="s">
        <v>62</v>
      </c>
      <c r="BU587" s="72">
        <v>0.92656285743667388</v>
      </c>
      <c r="BV587" s="72">
        <v>1.0146196941591457</v>
      </c>
      <c r="BW587" s="7">
        <v>2.2902688600469873E-2</v>
      </c>
      <c r="BX587" s="84">
        <v>0.11880203390401425</v>
      </c>
      <c r="BY587" s="7">
        <v>0.10879883841289079</v>
      </c>
    </row>
    <row r="588" spans="14:77" x14ac:dyDescent="0.4">
      <c r="T588" s="76" t="s">
        <v>62</v>
      </c>
      <c r="U588" s="65" t="s">
        <v>62</v>
      </c>
      <c r="V588" s="77" t="s">
        <v>62</v>
      </c>
      <c r="W588" s="78" t="s">
        <v>62</v>
      </c>
      <c r="X588" s="78" t="s">
        <v>62</v>
      </c>
      <c r="Y588" s="78" t="s">
        <v>62</v>
      </c>
      <c r="Z588" s="79" t="s">
        <v>62</v>
      </c>
      <c r="AA588" s="27"/>
      <c r="AB588" s="27"/>
      <c r="AC588" s="80" t="s">
        <v>62</v>
      </c>
      <c r="AD588" s="85" t="s">
        <v>62</v>
      </c>
      <c r="AE588" s="82" t="s">
        <v>62</v>
      </c>
      <c r="AF588" s="72" t="s">
        <v>62</v>
      </c>
      <c r="AG588" s="72" t="s">
        <v>62</v>
      </c>
      <c r="AH588" s="7" t="s">
        <v>62</v>
      </c>
      <c r="AI588" s="84" t="s">
        <v>62</v>
      </c>
      <c r="AJ588" s="7" t="s">
        <v>62</v>
      </c>
      <c r="BI588" s="76">
        <v>8</v>
      </c>
      <c r="BJ588" s="65">
        <v>50.401470000000003</v>
      </c>
      <c r="BK588" s="77" t="s">
        <v>62</v>
      </c>
      <c r="BL588" s="78">
        <v>-3.9464436277175993E-3</v>
      </c>
      <c r="BM588" s="78">
        <v>-4.4758133060128239E-3</v>
      </c>
      <c r="BN588" s="78">
        <v>-3.3537430815876305E-3</v>
      </c>
      <c r="BO588" s="79">
        <v>-7.7062785715990706E-3</v>
      </c>
      <c r="BP588" s="27"/>
      <c r="BQ588" s="27"/>
      <c r="BR588" s="80" t="s">
        <v>62</v>
      </c>
      <c r="BS588" s="85" t="s">
        <v>62</v>
      </c>
      <c r="BT588" s="82" t="s">
        <v>62</v>
      </c>
      <c r="BU588" s="72">
        <v>-0.68680589737170672</v>
      </c>
      <c r="BV588" s="72">
        <v>0.94708904301543539</v>
      </c>
      <c r="BW588" s="7">
        <v>1.0530976127344747E-2</v>
      </c>
      <c r="BX588" s="84">
        <v>-5.3454319292069036E-3</v>
      </c>
      <c r="BY588" s="7">
        <v>0.10155744891099394</v>
      </c>
    </row>
    <row r="589" spans="14:77" x14ac:dyDescent="0.4">
      <c r="T589" s="76" t="s">
        <v>62</v>
      </c>
      <c r="U589" s="65" t="s">
        <v>62</v>
      </c>
      <c r="V589" s="77" t="s">
        <v>62</v>
      </c>
      <c r="W589" s="78" t="s">
        <v>62</v>
      </c>
      <c r="X589" s="78" t="s">
        <v>62</v>
      </c>
      <c r="Y589" s="78" t="s">
        <v>62</v>
      </c>
      <c r="Z589" s="79" t="s">
        <v>62</v>
      </c>
      <c r="AA589" s="14"/>
      <c r="AB589" s="14"/>
      <c r="AC589" s="80" t="s">
        <v>62</v>
      </c>
      <c r="AD589" s="85" t="s">
        <v>62</v>
      </c>
      <c r="AE589" s="82" t="s">
        <v>62</v>
      </c>
      <c r="AF589" s="72" t="s">
        <v>62</v>
      </c>
      <c r="AG589" s="72" t="s">
        <v>62</v>
      </c>
      <c r="AH589" s="7" t="s">
        <v>62</v>
      </c>
      <c r="AI589" s="84" t="s">
        <v>62</v>
      </c>
      <c r="AJ589" s="7" t="s">
        <v>62</v>
      </c>
      <c r="BI589" s="76">
        <v>10</v>
      </c>
      <c r="BJ589" s="65">
        <v>64.401051999388017</v>
      </c>
      <c r="BK589" s="77" t="s">
        <v>62</v>
      </c>
      <c r="BL589" s="78">
        <v>1.640234126263931E-2</v>
      </c>
      <c r="BM589" s="78">
        <v>2.5500203649209994E-2</v>
      </c>
      <c r="BN589" s="78">
        <v>2.4160839149410165E-2</v>
      </c>
      <c r="BO589" s="79">
        <v>3.2765708827251744E-2</v>
      </c>
      <c r="BP589" s="14"/>
      <c r="BQ589" s="14"/>
      <c r="BR589" s="80" t="s">
        <v>62</v>
      </c>
      <c r="BS589" s="85" t="s">
        <v>62</v>
      </c>
      <c r="BT589" s="82" t="s">
        <v>62</v>
      </c>
      <c r="BU589" s="72">
        <v>0.88020475469248571</v>
      </c>
      <c r="BV589" s="72">
        <v>1.9200722255064209</v>
      </c>
      <c r="BW589" s="7">
        <v>1.0569329356113152E-2</v>
      </c>
      <c r="BX589" s="84">
        <v>2.2727814018270634E-2</v>
      </c>
      <c r="BY589" s="7">
        <v>0.20589155622203598</v>
      </c>
    </row>
    <row r="590" spans="14:77" x14ac:dyDescent="0.4">
      <c r="T590" s="76" t="s">
        <v>62</v>
      </c>
      <c r="U590" s="65" t="s">
        <v>62</v>
      </c>
      <c r="V590" s="77" t="s">
        <v>62</v>
      </c>
      <c r="W590" s="78" t="s">
        <v>62</v>
      </c>
      <c r="X590" s="78" t="s">
        <v>62</v>
      </c>
      <c r="Y590" s="78" t="s">
        <v>62</v>
      </c>
      <c r="Z590" s="79" t="s">
        <v>62</v>
      </c>
      <c r="AA590" s="27"/>
      <c r="AB590" s="27"/>
      <c r="AC590" s="80" t="s">
        <v>62</v>
      </c>
      <c r="AD590" s="85" t="s">
        <v>62</v>
      </c>
      <c r="AE590" s="82" t="s">
        <v>62</v>
      </c>
      <c r="AF590" s="72" t="s">
        <v>62</v>
      </c>
      <c r="AG590" s="72" t="s">
        <v>62</v>
      </c>
      <c r="AH590" s="7" t="s">
        <v>62</v>
      </c>
      <c r="AI590" s="84" t="s">
        <v>62</v>
      </c>
      <c r="AJ590" s="7" t="s">
        <v>62</v>
      </c>
      <c r="BI590" s="76">
        <v>5</v>
      </c>
      <c r="BJ590" s="65">
        <v>70.501414990065484</v>
      </c>
      <c r="BK590" s="77" t="s">
        <v>62</v>
      </c>
      <c r="BL590" s="78">
        <v>1.8764878876869572E-2</v>
      </c>
      <c r="BM590" s="78">
        <v>2.1806544944584488E-2</v>
      </c>
      <c r="BN590" s="78">
        <v>2.0502713779276663E-2</v>
      </c>
      <c r="BO590" s="79">
        <v>1.6833768910759637E-2</v>
      </c>
      <c r="BP590" s="27"/>
      <c r="BQ590" s="27"/>
      <c r="BR590" s="80" t="s">
        <v>62</v>
      </c>
      <c r="BS590" s="85" t="s">
        <v>62</v>
      </c>
      <c r="BT590" s="82" t="s">
        <v>62</v>
      </c>
      <c r="BU590" s="72">
        <v>0.5979077269257782</v>
      </c>
      <c r="BV590" s="72">
        <v>1.3333363947125161</v>
      </c>
      <c r="BW590" s="7">
        <v>7.7653872449560818E-3</v>
      </c>
      <c r="BX590" s="84">
        <v>1.1676682199900444E-2</v>
      </c>
      <c r="BY590" s="7">
        <v>0.14297519730146252</v>
      </c>
    </row>
    <row r="591" spans="14:77" x14ac:dyDescent="0.4">
      <c r="T591" s="76" t="s">
        <v>62</v>
      </c>
      <c r="U591" s="65" t="s">
        <v>62</v>
      </c>
      <c r="V591" s="77" t="s">
        <v>62</v>
      </c>
      <c r="W591" s="78" t="s">
        <v>62</v>
      </c>
      <c r="X591" s="78" t="s">
        <v>62</v>
      </c>
      <c r="Y591" s="78" t="s">
        <v>62</v>
      </c>
      <c r="Z591" s="79" t="s">
        <v>62</v>
      </c>
      <c r="AA591" s="89"/>
      <c r="AB591" s="89"/>
      <c r="AC591" s="80" t="s">
        <v>62</v>
      </c>
      <c r="AD591" s="85" t="s">
        <v>62</v>
      </c>
      <c r="AE591" s="82" t="s">
        <v>62</v>
      </c>
      <c r="AF591" s="72" t="s">
        <v>62</v>
      </c>
      <c r="AG591" s="72" t="s">
        <v>62</v>
      </c>
      <c r="AH591" s="7" t="s">
        <v>62</v>
      </c>
      <c r="AI591" s="84" t="s">
        <v>62</v>
      </c>
      <c r="AJ591" s="7" t="s">
        <v>62</v>
      </c>
      <c r="BI591" s="76">
        <v>9</v>
      </c>
      <c r="BJ591" s="65">
        <v>101.80347</v>
      </c>
      <c r="BK591" s="77" t="s">
        <v>62</v>
      </c>
      <c r="BL591" s="78">
        <v>7.4077589444496855E-2</v>
      </c>
      <c r="BM591" s="78">
        <v>6.5886295447856263E-2</v>
      </c>
      <c r="BN591" s="78">
        <v>6.5969012990008721E-2</v>
      </c>
      <c r="BO591" s="79" t="s">
        <v>62</v>
      </c>
      <c r="BP591" s="89"/>
      <c r="BQ591" s="89"/>
      <c r="BR591" s="80" t="s">
        <v>62</v>
      </c>
      <c r="BS591" s="85" t="s">
        <v>62</v>
      </c>
      <c r="BT591" s="82" t="s">
        <v>62</v>
      </c>
      <c r="BU591" s="72" t="s">
        <v>62</v>
      </c>
      <c r="BV591" s="72" t="s">
        <v>62</v>
      </c>
      <c r="BW591" s="7" t="s">
        <v>62</v>
      </c>
      <c r="BX591" s="84" t="s">
        <v>62</v>
      </c>
      <c r="BY591" s="7" t="s">
        <v>62</v>
      </c>
    </row>
    <row r="592" spans="14:77" x14ac:dyDescent="0.4">
      <c r="T592" s="76" t="s">
        <v>62</v>
      </c>
      <c r="U592" s="65" t="s">
        <v>62</v>
      </c>
      <c r="V592" s="77" t="s">
        <v>62</v>
      </c>
      <c r="W592" s="78" t="s">
        <v>62</v>
      </c>
      <c r="X592" s="78" t="s">
        <v>62</v>
      </c>
      <c r="Y592" s="78" t="s">
        <v>62</v>
      </c>
      <c r="Z592" s="79" t="s">
        <v>62</v>
      </c>
      <c r="AA592" s="89"/>
      <c r="AB592" s="89"/>
      <c r="AC592" s="80" t="s">
        <v>62</v>
      </c>
      <c r="AD592" s="85" t="s">
        <v>62</v>
      </c>
      <c r="AE592" s="82" t="s">
        <v>62</v>
      </c>
      <c r="AF592" s="72" t="s">
        <v>62</v>
      </c>
      <c r="AG592" s="72" t="s">
        <v>62</v>
      </c>
      <c r="AH592" s="7" t="s">
        <v>62</v>
      </c>
      <c r="AI592" s="84" t="s">
        <v>62</v>
      </c>
      <c r="AJ592" s="7" t="s">
        <v>62</v>
      </c>
      <c r="BI592" s="76" t="s">
        <v>62</v>
      </c>
      <c r="BJ592" s="65" t="s">
        <v>62</v>
      </c>
      <c r="BK592" s="77" t="s">
        <v>62</v>
      </c>
      <c r="BL592" s="78" t="s">
        <v>62</v>
      </c>
      <c r="BM592" s="78" t="s">
        <v>62</v>
      </c>
      <c r="BN592" s="78" t="s">
        <v>62</v>
      </c>
      <c r="BO592" s="79" t="s">
        <v>62</v>
      </c>
      <c r="BP592" s="89"/>
      <c r="BQ592" s="89"/>
      <c r="BR592" s="80" t="s">
        <v>62</v>
      </c>
      <c r="BS592" s="85" t="s">
        <v>62</v>
      </c>
      <c r="BT592" s="82" t="s">
        <v>62</v>
      </c>
      <c r="BU592" s="72" t="s">
        <v>62</v>
      </c>
      <c r="BV592" s="72" t="s">
        <v>62</v>
      </c>
      <c r="BW592" s="7" t="s">
        <v>62</v>
      </c>
      <c r="BX592" s="84" t="s">
        <v>62</v>
      </c>
      <c r="BY592" s="7" t="s">
        <v>62</v>
      </c>
    </row>
    <row r="593" spans="14:77" x14ac:dyDescent="0.4">
      <c r="T593" s="76" t="s">
        <v>62</v>
      </c>
      <c r="U593" s="65" t="s">
        <v>62</v>
      </c>
      <c r="V593" s="77" t="s">
        <v>62</v>
      </c>
      <c r="W593" s="78" t="s">
        <v>62</v>
      </c>
      <c r="X593" s="78" t="s">
        <v>62</v>
      </c>
      <c r="Y593" s="78" t="s">
        <v>62</v>
      </c>
      <c r="Z593" s="79" t="s">
        <v>62</v>
      </c>
      <c r="AA593" s="27"/>
      <c r="AB593" s="27"/>
      <c r="AC593" s="80" t="s">
        <v>62</v>
      </c>
      <c r="AD593" s="85" t="s">
        <v>62</v>
      </c>
      <c r="AE593" s="82" t="s">
        <v>62</v>
      </c>
      <c r="AF593" s="72" t="s">
        <v>62</v>
      </c>
      <c r="AG593" s="72" t="s">
        <v>62</v>
      </c>
      <c r="AH593" s="7" t="s">
        <v>62</v>
      </c>
      <c r="AI593" s="84" t="s">
        <v>62</v>
      </c>
      <c r="AJ593" s="7" t="s">
        <v>62</v>
      </c>
      <c r="BI593" s="76" t="s">
        <v>62</v>
      </c>
      <c r="BJ593" s="65" t="s">
        <v>62</v>
      </c>
      <c r="BK593" s="77" t="s">
        <v>62</v>
      </c>
      <c r="BL593" s="78" t="s">
        <v>62</v>
      </c>
      <c r="BM593" s="78" t="s">
        <v>62</v>
      </c>
      <c r="BN593" s="78" t="s">
        <v>62</v>
      </c>
      <c r="BO593" s="79" t="s">
        <v>62</v>
      </c>
      <c r="BP593" s="27"/>
      <c r="BQ593" s="27"/>
      <c r="BR593" s="80" t="s">
        <v>62</v>
      </c>
      <c r="BS593" s="85" t="s">
        <v>62</v>
      </c>
      <c r="BT593" s="82" t="s">
        <v>62</v>
      </c>
      <c r="BU593" s="72" t="s">
        <v>62</v>
      </c>
      <c r="BV593" s="72" t="s">
        <v>62</v>
      </c>
      <c r="BW593" s="7" t="s">
        <v>62</v>
      </c>
      <c r="BX593" s="84" t="s">
        <v>62</v>
      </c>
      <c r="BY593" s="7" t="s">
        <v>62</v>
      </c>
    </row>
    <row r="594" spans="14:77" ht="19.5" thickBot="1" x14ac:dyDescent="0.45">
      <c r="T594" s="76" t="s">
        <v>62</v>
      </c>
      <c r="U594" s="90" t="s">
        <v>62</v>
      </c>
      <c r="V594" s="91" t="s">
        <v>62</v>
      </c>
      <c r="W594" s="78" t="s">
        <v>62</v>
      </c>
      <c r="X594" s="78" t="s">
        <v>62</v>
      </c>
      <c r="Y594" s="78" t="s">
        <v>62</v>
      </c>
      <c r="Z594" s="79" t="s">
        <v>62</v>
      </c>
      <c r="AA594" s="27"/>
      <c r="AB594" s="27"/>
      <c r="AC594" s="80" t="s">
        <v>62</v>
      </c>
      <c r="AD594" s="85" t="s">
        <v>62</v>
      </c>
      <c r="AE594" s="82" t="s">
        <v>62</v>
      </c>
      <c r="AF594" s="72"/>
      <c r="AG594" s="72"/>
      <c r="AH594" s="27"/>
      <c r="AI594" s="107"/>
      <c r="AJ594" s="27"/>
      <c r="BI594" s="76" t="s">
        <v>62</v>
      </c>
      <c r="BJ594" s="90" t="s">
        <v>62</v>
      </c>
      <c r="BK594" s="91" t="s">
        <v>62</v>
      </c>
      <c r="BL594" s="78" t="s">
        <v>62</v>
      </c>
      <c r="BM594" s="78" t="s">
        <v>62</v>
      </c>
      <c r="BN594" s="78" t="s">
        <v>62</v>
      </c>
      <c r="BO594" s="79" t="s">
        <v>62</v>
      </c>
      <c r="BP594" s="27"/>
      <c r="BQ594" s="27"/>
      <c r="BR594" s="80" t="s">
        <v>62</v>
      </c>
      <c r="BS594" s="85" t="s">
        <v>62</v>
      </c>
      <c r="BT594" s="82" t="s">
        <v>62</v>
      </c>
      <c r="BU594" s="72"/>
      <c r="BV594" s="72"/>
      <c r="BW594" s="27"/>
      <c r="BX594" s="107"/>
      <c r="BY594" s="27"/>
    </row>
    <row r="595" spans="14:77" ht="19.5" thickBot="1" x14ac:dyDescent="0.45"/>
    <row r="596" spans="14:77" ht="19.5" thickBot="1" x14ac:dyDescent="0.45">
      <c r="T596" s="56" t="s">
        <v>62</v>
      </c>
      <c r="U596" s="57" t="s">
        <v>62</v>
      </c>
      <c r="V596" s="58" t="s">
        <v>541</v>
      </c>
      <c r="W596" s="59" t="s">
        <v>542</v>
      </c>
      <c r="X596" s="59" t="s">
        <v>543</v>
      </c>
      <c r="Y596" s="59" t="s">
        <v>544</v>
      </c>
      <c r="Z596" s="60" t="s">
        <v>545</v>
      </c>
      <c r="AA596" s="27"/>
      <c r="AB596" s="27"/>
      <c r="AC596" s="27"/>
      <c r="AD596" s="27"/>
      <c r="AE596" s="27"/>
      <c r="AF596" s="27" t="s">
        <v>231</v>
      </c>
      <c r="AG596" s="27"/>
      <c r="AH596" t="s">
        <v>504</v>
      </c>
      <c r="AI596" s="27"/>
    </row>
    <row r="597" spans="14:77" ht="19.5" thickBot="1" x14ac:dyDescent="0.45">
      <c r="N597" t="str">
        <f>+IF(ABS(W597)+ABS(X597)+ABS(Y597)+ABS(Z597)&gt;219%,"F","")</f>
        <v/>
      </c>
      <c r="T597" s="76">
        <v>8</v>
      </c>
      <c r="U597" s="65">
        <v>3.4003999999999999</v>
      </c>
      <c r="V597" s="66">
        <v>0.11999999999999973</v>
      </c>
      <c r="W597" s="67">
        <v>-0.40031718674249894</v>
      </c>
      <c r="X597" s="67">
        <v>-0.33970732496362399</v>
      </c>
      <c r="Y597" s="67">
        <v>-0.2748994018317889</v>
      </c>
      <c r="Z597" s="68">
        <v>-0.25412915205533848</v>
      </c>
      <c r="AA597" s="104">
        <v>0.40031718674249894</v>
      </c>
      <c r="AB597" s="69" t="s">
        <v>62</v>
      </c>
      <c r="AC597" s="70" t="s">
        <v>62</v>
      </c>
      <c r="AD597" s="27"/>
      <c r="AE597" s="71">
        <v>8</v>
      </c>
      <c r="AF597" s="72">
        <v>-0.18938421549842069</v>
      </c>
      <c r="AG597" s="72">
        <v>0.47344542287461688</v>
      </c>
      <c r="AH597" s="7" t="s">
        <v>62</v>
      </c>
      <c r="AI597" s="74">
        <v>-0.11207583340724758</v>
      </c>
      <c r="BI597" s="56" t="s">
        <v>62</v>
      </c>
      <c r="BJ597" s="57" t="s">
        <v>62</v>
      </c>
      <c r="BK597" s="58" t="s">
        <v>541</v>
      </c>
      <c r="BL597" s="59" t="s">
        <v>542</v>
      </c>
      <c r="BM597" s="59" t="s">
        <v>543</v>
      </c>
      <c r="BN597" s="59" t="s">
        <v>544</v>
      </c>
      <c r="BO597" s="60" t="s">
        <v>545</v>
      </c>
      <c r="BP597" s="27"/>
      <c r="BQ597" s="27"/>
      <c r="BR597" s="27"/>
      <c r="BS597" s="27"/>
      <c r="BT597" s="27"/>
      <c r="BU597" s="27" t="s">
        <v>233</v>
      </c>
      <c r="BV597" s="27"/>
      <c r="BW597" t="s">
        <v>505</v>
      </c>
      <c r="BX597" s="27"/>
      <c r="BY597" s="27"/>
    </row>
    <row r="598" spans="14:77" ht="19.5" thickBot="1" x14ac:dyDescent="0.45">
      <c r="N598" t="str">
        <f>+IF(ABS(W598)+ABS(X598)+ABS(Y598)+ABS(Z598)&gt;219%,"F","")</f>
        <v/>
      </c>
      <c r="T598" s="76">
        <v>2</v>
      </c>
      <c r="U598" s="65">
        <v>3.8002079997120051</v>
      </c>
      <c r="V598" s="77">
        <v>3.9999999999999716E-2</v>
      </c>
      <c r="W598" s="78">
        <v>0.60378943108208472</v>
      </c>
      <c r="X598" s="78">
        <v>0.55149563116300448</v>
      </c>
      <c r="Y598" s="78">
        <v>0.5082651100328418</v>
      </c>
      <c r="Z598" s="79">
        <v>0.50446231832466104</v>
      </c>
      <c r="AA598" s="27"/>
      <c r="AB598" s="27"/>
      <c r="AC598" s="80">
        <v>9.9327112757423675E-2</v>
      </c>
      <c r="AD598" s="81" t="s">
        <v>560</v>
      </c>
      <c r="AE598" s="82" t="s">
        <v>62</v>
      </c>
      <c r="AF598" s="72">
        <v>0.57221867362488954</v>
      </c>
      <c r="AG598" s="72">
        <v>0.75084622831678061</v>
      </c>
      <c r="AH598" s="7">
        <v>-7.1582036602600541E-2</v>
      </c>
      <c r="AI598" s="84">
        <v>0.22247756422874715</v>
      </c>
      <c r="BC598" t="str">
        <f>+IF(ABS(BL598)+ABS(BM598)+ABS(BN598)+ABS(BO598)&gt;219%,"F","")</f>
        <v/>
      </c>
      <c r="BI598" s="76">
        <v>2</v>
      </c>
      <c r="BJ598" s="65">
        <v>3.1002079997120053</v>
      </c>
      <c r="BK598" s="66">
        <v>0.17999999999999972</v>
      </c>
      <c r="BL598" s="67">
        <v>0.18059495034389453</v>
      </c>
      <c r="BM598" s="67">
        <v>0.15543569744338551</v>
      </c>
      <c r="BN598" s="67">
        <v>0.13697221619890446</v>
      </c>
      <c r="BO598" s="68">
        <v>0.15276846969045582</v>
      </c>
      <c r="BP598" s="104">
        <v>0.18059495034389453</v>
      </c>
      <c r="BQ598" s="69" t="s">
        <v>62</v>
      </c>
      <c r="BR598" s="70" t="s">
        <v>62</v>
      </c>
      <c r="BS598" s="27"/>
      <c r="BT598" s="71">
        <v>2</v>
      </c>
      <c r="BU598" s="72">
        <v>0.22628636125949686</v>
      </c>
      <c r="BV598" s="72">
        <v>0.64553298452207364</v>
      </c>
      <c r="BW598" s="7" t="s">
        <v>62</v>
      </c>
      <c r="BX598" s="74">
        <v>8.2194471952781234E-2</v>
      </c>
      <c r="BY598" s="7">
        <v>8.7420706667744458E-2</v>
      </c>
    </row>
    <row r="599" spans="14:77" x14ac:dyDescent="0.4">
      <c r="N599" t="str">
        <f>+IF(ABS(W599)+ABS(X599)+ABS(Y599)+ABS(Z599)&gt;219%,"F","")</f>
        <v/>
      </c>
      <c r="T599" s="76">
        <v>10</v>
      </c>
      <c r="U599" s="65">
        <v>6.5002899998080013</v>
      </c>
      <c r="V599" s="77" t="s">
        <v>62</v>
      </c>
      <c r="W599" s="78">
        <v>0.5177881632437813</v>
      </c>
      <c r="X599" s="78">
        <v>0.51530275229542166</v>
      </c>
      <c r="Y599" s="78">
        <v>0.47036511586176644</v>
      </c>
      <c r="Z599" s="79">
        <v>0.26659014211419291</v>
      </c>
      <c r="AA599" s="27"/>
      <c r="AB599" s="27"/>
      <c r="AC599" s="80">
        <v>0.25119802112958839</v>
      </c>
      <c r="AD599" s="85" t="s">
        <v>62</v>
      </c>
      <c r="AE599" s="82" t="s">
        <v>62</v>
      </c>
      <c r="AF599" s="72">
        <v>0.4364355373771836</v>
      </c>
      <c r="AG599" s="72">
        <v>0.73831709577214677</v>
      </c>
      <c r="AH599" s="7">
        <v>2.6011204072470817E-3</v>
      </c>
      <c r="AI599" s="84">
        <v>0.11757136917963085</v>
      </c>
      <c r="BC599" t="str">
        <f>+IF(ABS(BL599)+ABS(BM599)+ABS(BN599)+ABS(BO599)&gt;219%,"F","")</f>
        <v/>
      </c>
      <c r="BI599" s="76">
        <v>6</v>
      </c>
      <c r="BJ599" s="65">
        <v>4.0001669988120687</v>
      </c>
      <c r="BK599" s="77" t="s">
        <v>62</v>
      </c>
      <c r="BL599" s="78">
        <v>0.33862456914126804</v>
      </c>
      <c r="BM599" s="78">
        <v>0.32148440879629803</v>
      </c>
      <c r="BN599" s="78">
        <v>0.29889551512541818</v>
      </c>
      <c r="BO599" s="79">
        <v>0.28135321306929545</v>
      </c>
      <c r="BP599" s="27"/>
      <c r="BQ599" s="27"/>
      <c r="BR599" s="80">
        <v>5.727135607197259E-2</v>
      </c>
      <c r="BS599" s="81" t="s">
        <v>62</v>
      </c>
      <c r="BT599" s="82" t="s">
        <v>62</v>
      </c>
      <c r="BU599" s="72">
        <v>0.42992404891141767</v>
      </c>
      <c r="BV599" s="72">
        <v>0.73230871639771844</v>
      </c>
      <c r="BW599" s="7">
        <v>-6.5400420115547364E-2</v>
      </c>
      <c r="BX599" s="84">
        <v>0.15137730205262284</v>
      </c>
      <c r="BY599" s="7">
        <v>9.9172229802996711E-2</v>
      </c>
    </row>
    <row r="600" spans="14:77" x14ac:dyDescent="0.4">
      <c r="T600" s="76">
        <v>11</v>
      </c>
      <c r="U600" s="65">
        <v>8.8006000000000011</v>
      </c>
      <c r="V600" s="77" t="s">
        <v>62</v>
      </c>
      <c r="W600" s="78">
        <v>0.27584255599794461</v>
      </c>
      <c r="X600" s="78">
        <v>0.19713580001395212</v>
      </c>
      <c r="Y600" s="78">
        <v>0.18016502611495064</v>
      </c>
      <c r="Z600" s="79">
        <v>0.18694779051687033</v>
      </c>
      <c r="AA600" s="27"/>
      <c r="AB600" s="27"/>
      <c r="AC600" s="80" t="s">
        <v>62</v>
      </c>
      <c r="AD600" s="85" t="s">
        <v>62</v>
      </c>
      <c r="AE600" s="82" t="s">
        <v>62</v>
      </c>
      <c r="AF600" s="72">
        <v>-6.0330638565924487E-2</v>
      </c>
      <c r="AG600" s="72">
        <v>0.60260773611393881</v>
      </c>
      <c r="AH600" s="7">
        <v>1.5654715764066338E-2</v>
      </c>
      <c r="AI600" s="84">
        <v>8.244756359655761E-2</v>
      </c>
      <c r="BC600" t="str">
        <f>+IF(ABS(BL600)+ABS(BM600)+ABS(BN600)+ABS(BO600)&gt;219%,"F","")</f>
        <v/>
      </c>
      <c r="BI600" s="76">
        <v>13</v>
      </c>
      <c r="BJ600" s="65">
        <v>5.5005299999999995</v>
      </c>
      <c r="BK600" s="77" t="s">
        <v>62</v>
      </c>
      <c r="BL600" s="78">
        <v>0.20857058957702815</v>
      </c>
      <c r="BM600" s="78">
        <v>-1.6079531840083143E-2</v>
      </c>
      <c r="BN600" s="78">
        <v>-1.1861876329108003E-2</v>
      </c>
      <c r="BO600" s="79">
        <v>-2.5435854569879755E-2</v>
      </c>
      <c r="BP600" s="27"/>
      <c r="BQ600" s="27"/>
      <c r="BR600" s="80" t="s">
        <v>62</v>
      </c>
      <c r="BS600" s="85" t="s">
        <v>62</v>
      </c>
      <c r="BT600" s="82" t="s">
        <v>62</v>
      </c>
      <c r="BU600" s="72">
        <v>0.10732601659868843</v>
      </c>
      <c r="BV600" s="72">
        <v>0.66360020091827632</v>
      </c>
      <c r="BW600" s="7">
        <v>-1.5866015973952624E-2</v>
      </c>
      <c r="BX600" s="84">
        <v>-1.3685328126119334E-2</v>
      </c>
      <c r="BY600" s="7">
        <v>8.9867442718024604E-2</v>
      </c>
    </row>
    <row r="601" spans="14:77" x14ac:dyDescent="0.4">
      <c r="T601" s="76">
        <v>3</v>
      </c>
      <c r="U601" s="65">
        <v>10.000075997855063</v>
      </c>
      <c r="V601" s="77" t="s">
        <v>62</v>
      </c>
      <c r="W601" s="78">
        <v>-2.3404272021974933E-2</v>
      </c>
      <c r="X601" s="78">
        <v>-0.22008412462520777</v>
      </c>
      <c r="Y601" s="78">
        <v>-0.20252847950960887</v>
      </c>
      <c r="Z601" s="79">
        <v>-1.6346413294714913E-2</v>
      </c>
      <c r="AA601" s="27"/>
      <c r="AB601" s="27"/>
      <c r="AC601" s="80" t="s">
        <v>62</v>
      </c>
      <c r="AD601" s="85" t="s">
        <v>62</v>
      </c>
      <c r="AE601" s="82" t="s">
        <v>62</v>
      </c>
      <c r="AF601" s="72">
        <v>0.35772778641979242</v>
      </c>
      <c r="AG601" s="72">
        <v>0.76287584067054226</v>
      </c>
      <c r="AH601" s="7">
        <v>-1.1643598795758756E-2</v>
      </c>
      <c r="AI601" s="84">
        <v>-7.2090819900329506E-3</v>
      </c>
      <c r="BI601" s="76">
        <v>14</v>
      </c>
      <c r="BJ601" s="65">
        <v>5.7005699999999999</v>
      </c>
      <c r="BK601" s="77" t="s">
        <v>62</v>
      </c>
      <c r="BL601" s="78">
        <v>0.27709101731955765</v>
      </c>
      <c r="BM601" s="78">
        <v>0.27175823205554439</v>
      </c>
      <c r="BN601" s="78">
        <v>0.28219121225088739</v>
      </c>
      <c r="BO601" s="79">
        <v>0.30976102483255558</v>
      </c>
      <c r="BP601" s="27"/>
      <c r="BQ601" s="27"/>
      <c r="BR601" s="80">
        <v>3.8002792777011185E-2</v>
      </c>
      <c r="BS601" s="85" t="s">
        <v>62</v>
      </c>
      <c r="BT601" s="82" t="s">
        <v>62</v>
      </c>
      <c r="BU601" s="72">
        <v>0.55254579469587528</v>
      </c>
      <c r="BV601" s="72">
        <v>0.60914325107708223</v>
      </c>
      <c r="BW601" s="7">
        <v>1.7584290594223229E-2</v>
      </c>
      <c r="BX601" s="84">
        <v>0.16666164110469525</v>
      </c>
      <c r="BY601" s="7">
        <v>8.2492660712715146E-2</v>
      </c>
    </row>
    <row r="602" spans="14:77" x14ac:dyDescent="0.4">
      <c r="T602" s="76">
        <v>13</v>
      </c>
      <c r="U602" s="65">
        <v>13.60083</v>
      </c>
      <c r="V602" s="77" t="s">
        <v>62</v>
      </c>
      <c r="W602" s="78">
        <v>-0.21097428796517409</v>
      </c>
      <c r="X602" s="78">
        <v>9.8277595532669501E-2</v>
      </c>
      <c r="Y602" s="78">
        <v>9.5683815438712544E-2</v>
      </c>
      <c r="Z602" s="79">
        <v>9.3410235970307245E-2</v>
      </c>
      <c r="AA602" s="27"/>
      <c r="AB602" s="27"/>
      <c r="AC602" s="80" t="s">
        <v>62</v>
      </c>
      <c r="AD602" s="85" t="s">
        <v>62</v>
      </c>
      <c r="AE602" s="82" t="s">
        <v>62</v>
      </c>
      <c r="AF602" s="72">
        <v>0.31136960870134472</v>
      </c>
      <c r="AG602" s="72">
        <v>0.69832299656675956</v>
      </c>
      <c r="AH602" s="7">
        <v>1.8882123092322185E-2</v>
      </c>
      <c r="AI602" s="84">
        <v>4.1195706830439244E-2</v>
      </c>
      <c r="BI602" s="76">
        <v>16</v>
      </c>
      <c r="BJ602" s="65">
        <v>8.3008300000000013</v>
      </c>
      <c r="BK602" s="77" t="s">
        <v>62</v>
      </c>
      <c r="BL602" s="78">
        <v>-0.21909755256749799</v>
      </c>
      <c r="BM602" s="78">
        <v>4.4327731079067276E-2</v>
      </c>
      <c r="BN602" s="78">
        <v>3.9376747509064156E-2</v>
      </c>
      <c r="BO602" s="79">
        <v>3.6556537532729527E-2</v>
      </c>
      <c r="BP602" s="27"/>
      <c r="BQ602" s="27"/>
      <c r="BR602" s="80" t="s">
        <v>62</v>
      </c>
      <c r="BS602" s="85" t="s">
        <v>62</v>
      </c>
      <c r="BT602" s="82" t="s">
        <v>62</v>
      </c>
      <c r="BU602" s="72">
        <v>6.1216103424427161E-2</v>
      </c>
      <c r="BV602" s="72">
        <v>0.35130492143596082</v>
      </c>
      <c r="BW602" s="7">
        <v>3.4087705652107968E-2</v>
      </c>
      <c r="BX602" s="84">
        <v>1.966862209861131E-2</v>
      </c>
      <c r="BY602" s="7">
        <v>4.7575143678406387E-2</v>
      </c>
    </row>
    <row r="603" spans="14:77" x14ac:dyDescent="0.4">
      <c r="T603" s="76">
        <v>5</v>
      </c>
      <c r="U603" s="65">
        <v>16.400481996715158</v>
      </c>
      <c r="V603" s="77" t="s">
        <v>62</v>
      </c>
      <c r="W603" s="78">
        <v>6.841958691925447E-3</v>
      </c>
      <c r="X603" s="78">
        <v>-3.8528163453839366E-2</v>
      </c>
      <c r="Y603" s="78">
        <v>-3.5201893279552421E-2</v>
      </c>
      <c r="Z603" s="79">
        <v>-1.9145287209119382E-2</v>
      </c>
      <c r="AA603" s="27"/>
      <c r="AB603" s="27"/>
      <c r="AC603" s="80" t="s">
        <v>62</v>
      </c>
      <c r="AD603" s="85" t="s">
        <v>62</v>
      </c>
      <c r="AE603" s="82" t="s">
        <v>62</v>
      </c>
      <c r="AF603" s="72">
        <v>-0.24142255515706018</v>
      </c>
      <c r="AG603" s="72">
        <v>0.56384677564549524</v>
      </c>
      <c r="AH603" s="7">
        <v>1.5579228324198002E-2</v>
      </c>
      <c r="AI603" s="84">
        <v>-8.4434391034206302E-3</v>
      </c>
      <c r="BI603" s="76">
        <v>1</v>
      </c>
      <c r="BJ603" s="65">
        <v>20.300578999637008</v>
      </c>
      <c r="BK603" s="77" t="s">
        <v>62</v>
      </c>
      <c r="BL603" s="78">
        <v>8.2585042651085391E-2</v>
      </c>
      <c r="BM603" s="78">
        <v>8.688311092755277E-2</v>
      </c>
      <c r="BN603" s="78">
        <v>8.6780788210640197E-2</v>
      </c>
      <c r="BO603" s="79">
        <v>7.8473182757814383E-2</v>
      </c>
      <c r="BP603" s="27"/>
      <c r="BQ603" s="27"/>
      <c r="BR603" s="80" t="s">
        <v>62</v>
      </c>
      <c r="BS603" s="85" t="s">
        <v>62</v>
      </c>
      <c r="BT603" s="82" t="s">
        <v>62</v>
      </c>
      <c r="BU603" s="72">
        <v>0.42013592829891383</v>
      </c>
      <c r="BV603" s="72">
        <v>0.93567572458297865</v>
      </c>
      <c r="BW603" s="7">
        <v>2.8874769987483735E-2</v>
      </c>
      <c r="BX603" s="84">
        <v>4.2221158805229669E-2</v>
      </c>
      <c r="BY603" s="7">
        <v>0.12671301856938777</v>
      </c>
    </row>
    <row r="604" spans="14:77" x14ac:dyDescent="0.4">
      <c r="T604" s="76">
        <v>12</v>
      </c>
      <c r="U604" s="65">
        <v>22.60134</v>
      </c>
      <c r="V604" s="77" t="s">
        <v>62</v>
      </c>
      <c r="W604" s="78">
        <v>3.6149242111819982E-2</v>
      </c>
      <c r="X604" s="78">
        <v>5.0978131248379396E-2</v>
      </c>
      <c r="Y604" s="78">
        <v>4.7115138695498125E-2</v>
      </c>
      <c r="Z604" s="79">
        <v>3.6717589007140346E-2</v>
      </c>
      <c r="AA604" s="14"/>
      <c r="AB604" s="14"/>
      <c r="AC604" s="80" t="s">
        <v>62</v>
      </c>
      <c r="AD604" s="85" t="s">
        <v>62</v>
      </c>
      <c r="AE604" s="82" t="s">
        <v>62</v>
      </c>
      <c r="AF604" s="72">
        <v>-3.9889533602465214E-2</v>
      </c>
      <c r="AG604" s="72">
        <v>1.0750189941438044</v>
      </c>
      <c r="AH604" s="7">
        <v>1.4228028502775839E-2</v>
      </c>
      <c r="AI604" s="84">
        <v>1.6193161451166144E-2</v>
      </c>
      <c r="BI604" s="76">
        <v>3</v>
      </c>
      <c r="BJ604" s="65">
        <v>30.2001179965951</v>
      </c>
      <c r="BK604" s="77" t="s">
        <v>62</v>
      </c>
      <c r="BL604" s="78">
        <v>7.2463495037041692E-2</v>
      </c>
      <c r="BM604" s="78">
        <v>7.4836150518162295E-2</v>
      </c>
      <c r="BN604" s="78">
        <v>0.1380080943277322</v>
      </c>
      <c r="BO604" s="79">
        <v>7.5582930772301854E-2</v>
      </c>
      <c r="BP604" s="27"/>
      <c r="BQ604" s="27"/>
      <c r="BR604" s="80" t="s">
        <v>62</v>
      </c>
      <c r="BS604" s="85" t="s">
        <v>62</v>
      </c>
      <c r="BT604" s="82" t="s">
        <v>62</v>
      </c>
      <c r="BU604" s="72">
        <v>0.55861423475655692</v>
      </c>
      <c r="BV604" s="72">
        <v>0.92407957967825549</v>
      </c>
      <c r="BW604" s="7">
        <v>2.3023403691673092E-2</v>
      </c>
      <c r="BX604" s="84">
        <v>4.0666107974118793E-2</v>
      </c>
      <c r="BY604" s="7">
        <v>0.12514262138365295</v>
      </c>
    </row>
    <row r="605" spans="14:77" x14ac:dyDescent="0.4">
      <c r="T605" s="76">
        <v>7</v>
      </c>
      <c r="U605" s="65">
        <v>23.70129</v>
      </c>
      <c r="V605" s="77" t="s">
        <v>62</v>
      </c>
      <c r="W605" s="78">
        <v>0.24925082324492129</v>
      </c>
      <c r="X605" s="78">
        <v>0.23482284147931645</v>
      </c>
      <c r="Y605" s="78">
        <v>0.17890156862494061</v>
      </c>
      <c r="Z605" s="79">
        <v>0.20623620117444807</v>
      </c>
      <c r="AA605" s="27"/>
      <c r="AB605" s="27"/>
      <c r="AC605" s="80" t="s">
        <v>62</v>
      </c>
      <c r="AD605" s="85" t="s">
        <v>62</v>
      </c>
      <c r="AE605" s="82" t="s">
        <v>62</v>
      </c>
      <c r="AF605" s="72">
        <v>1.4316048574104931</v>
      </c>
      <c r="AG605" s="72">
        <v>1.1641674664690476</v>
      </c>
      <c r="AH605" s="7">
        <v>1.3327378005944385E-2</v>
      </c>
      <c r="AI605" s="84">
        <v>9.0954122887632272E-2</v>
      </c>
      <c r="BI605" s="76">
        <v>12</v>
      </c>
      <c r="BJ605" s="65">
        <v>43.101580000000006</v>
      </c>
      <c r="BK605" s="77" t="s">
        <v>62</v>
      </c>
      <c r="BL605" s="78">
        <v>7.1300000112391501E-2</v>
      </c>
      <c r="BM605" s="78">
        <v>6.7009123665310602E-2</v>
      </c>
      <c r="BN605" s="78">
        <v>6.6072160898707766E-2</v>
      </c>
      <c r="BO605" s="79">
        <v>6.1682200547550886E-2</v>
      </c>
      <c r="BP605" s="14"/>
      <c r="BQ605" s="14"/>
      <c r="BR605" s="80" t="s">
        <v>62</v>
      </c>
      <c r="BS605" s="85" t="s">
        <v>62</v>
      </c>
      <c r="BT605" s="82" t="s">
        <v>62</v>
      </c>
      <c r="BU605" s="72">
        <v>0.49502182678064122</v>
      </c>
      <c r="BV605" s="72">
        <v>0.70028818400699111</v>
      </c>
      <c r="BW605" s="7">
        <v>1.7347110385108309E-2</v>
      </c>
      <c r="BX605" s="84">
        <v>3.3187056944174141E-2</v>
      </c>
      <c r="BY605" s="7">
        <v>9.4835878854877084E-2</v>
      </c>
    </row>
    <row r="606" spans="14:77" x14ac:dyDescent="0.4">
      <c r="T606" s="76">
        <v>15</v>
      </c>
      <c r="U606" s="65">
        <v>37.102579999999996</v>
      </c>
      <c r="V606" s="77" t="s">
        <v>62</v>
      </c>
      <c r="W606" s="78">
        <v>-3.6741032223038025E-2</v>
      </c>
      <c r="X606" s="78">
        <v>-3.7285753193551451E-2</v>
      </c>
      <c r="Y606" s="78">
        <v>-4.5449414254916325E-2</v>
      </c>
      <c r="Z606" s="79">
        <v>-3.8100447173020996E-2</v>
      </c>
      <c r="AA606" s="89"/>
      <c r="AB606" s="89"/>
      <c r="AC606" s="80" t="s">
        <v>62</v>
      </c>
      <c r="AD606" s="85" t="s">
        <v>62</v>
      </c>
      <c r="AE606" s="82" t="s">
        <v>62</v>
      </c>
      <c r="AF606" s="72">
        <v>-0.82089699147977968</v>
      </c>
      <c r="AG606" s="72">
        <v>6.0837433967226087E-2</v>
      </c>
      <c r="AH606" s="7">
        <v>1.0126735537578825E-2</v>
      </c>
      <c r="AI606" s="84">
        <v>-1.6803028442700207E-2</v>
      </c>
      <c r="BI606" s="76">
        <v>7</v>
      </c>
      <c r="BJ606" s="65">
        <v>48.302349999999997</v>
      </c>
      <c r="BK606" s="77" t="s">
        <v>62</v>
      </c>
      <c r="BL606" s="78">
        <v>-2.5933593047223484E-3</v>
      </c>
      <c r="BM606" s="78">
        <v>5.5092257352199955E-3</v>
      </c>
      <c r="BN606" s="78">
        <v>-6.3785504488764425E-2</v>
      </c>
      <c r="BO606" s="79">
        <v>-3.9190061503071861E-4</v>
      </c>
      <c r="BP606" s="27"/>
      <c r="BQ606" s="27"/>
      <c r="BR606" s="80" t="s">
        <v>62</v>
      </c>
      <c r="BS606" s="85" t="s">
        <v>62</v>
      </c>
      <c r="BT606" s="82" t="s">
        <v>62</v>
      </c>
      <c r="BU606" s="72">
        <v>2.9297865462615653E-2</v>
      </c>
      <c r="BV606" s="72">
        <v>0.34522303681753674</v>
      </c>
      <c r="BW606" s="7">
        <v>1.1699255829818858E-2</v>
      </c>
      <c r="BX606" s="84">
        <v>-2.1085544795787503E-4</v>
      </c>
      <c r="BY606" s="7">
        <v>4.6751510085758979E-2</v>
      </c>
    </row>
    <row r="607" spans="14:77" x14ac:dyDescent="0.4">
      <c r="T607" s="76">
        <v>6</v>
      </c>
      <c r="U607" s="65">
        <v>40.601018991492502</v>
      </c>
      <c r="V607" s="77" t="s">
        <v>62</v>
      </c>
      <c r="W607" s="78">
        <v>3.9928369036317968E-2</v>
      </c>
      <c r="X607" s="78">
        <v>3.9614724705914983E-2</v>
      </c>
      <c r="Y607" s="78">
        <v>3.4236618691293706E-2</v>
      </c>
      <c r="Z607" s="79">
        <v>3.76090865297792E-2</v>
      </c>
      <c r="AA607" s="89"/>
      <c r="AB607" s="89"/>
      <c r="AC607" s="80" t="s">
        <v>62</v>
      </c>
      <c r="AD607" s="85" t="s">
        <v>62</v>
      </c>
      <c r="AE607" s="82" t="s">
        <v>62</v>
      </c>
      <c r="AF607" s="72">
        <v>0.81625534333125038</v>
      </c>
      <c r="AG607" s="72">
        <v>0.78910499229360642</v>
      </c>
      <c r="AH607" s="7">
        <v>8.1302132013987526E-3</v>
      </c>
      <c r="AI607" s="84">
        <v>1.6586328968635721E-2</v>
      </c>
      <c r="BI607" s="76">
        <v>8</v>
      </c>
      <c r="BJ607" s="65">
        <v>59.202110000000005</v>
      </c>
      <c r="BK607" s="77" t="s">
        <v>62</v>
      </c>
      <c r="BL607" s="78">
        <v>1.1699876372810119E-2</v>
      </c>
      <c r="BM607" s="78">
        <v>-8.9181978484502798E-3</v>
      </c>
      <c r="BN607" s="78">
        <v>2.8535044749397637E-2</v>
      </c>
      <c r="BO607" s="79">
        <v>4.1132585611285675E-4</v>
      </c>
      <c r="BP607" s="89"/>
      <c r="BQ607" s="89"/>
      <c r="BR607" s="80" t="s">
        <v>62</v>
      </c>
      <c r="BS607" s="85" t="s">
        <v>62</v>
      </c>
      <c r="BT607" s="82" t="s">
        <v>62</v>
      </c>
      <c r="BU607" s="72">
        <v>-6.3067650362553407E-2</v>
      </c>
      <c r="BV607" s="72">
        <v>0.40118441825894885</v>
      </c>
      <c r="BW607" s="7">
        <v>1.0003709929399994E-2</v>
      </c>
      <c r="BX607" s="84">
        <v>2.2130686791735354E-4</v>
      </c>
      <c r="BY607" s="7">
        <v>5.4330028347429872E-2</v>
      </c>
    </row>
    <row r="608" spans="14:77" x14ac:dyDescent="0.4">
      <c r="T608" s="76">
        <v>16</v>
      </c>
      <c r="U608" s="65">
        <v>56.403150000000004</v>
      </c>
      <c r="V608" s="77" t="s">
        <v>62</v>
      </c>
      <c r="W608" s="78">
        <v>0</v>
      </c>
      <c r="X608" s="78">
        <v>0</v>
      </c>
      <c r="Y608" s="78" t="s">
        <v>62</v>
      </c>
      <c r="Z608" s="79">
        <v>0</v>
      </c>
      <c r="AA608" s="27"/>
      <c r="AB608" s="27"/>
      <c r="AC608" s="80" t="s">
        <v>62</v>
      </c>
      <c r="AD608" s="85" t="s">
        <v>62</v>
      </c>
      <c r="AE608" s="82" t="s">
        <v>62</v>
      </c>
      <c r="AF608" s="72">
        <v>3.2211065027142709E-2</v>
      </c>
      <c r="AG608" s="72">
        <v>0.2022610467579089</v>
      </c>
      <c r="AH608" s="7">
        <v>9.0762022498951447E-3</v>
      </c>
      <c r="AI608" s="84">
        <v>-1.8752417895488045E-3</v>
      </c>
      <c r="BI608" s="76">
        <v>10</v>
      </c>
      <c r="BJ608" s="65">
        <v>60.301087999328004</v>
      </c>
      <c r="BK608" s="77" t="s">
        <v>62</v>
      </c>
      <c r="BL608" s="78">
        <v>-2.1238628682856784E-2</v>
      </c>
      <c r="BM608" s="78">
        <v>-2.245950532007393E-3</v>
      </c>
      <c r="BN608" s="78">
        <v>-1.1843984528795654E-3</v>
      </c>
      <c r="BO608" s="79">
        <v>2.9238870126093875E-2</v>
      </c>
      <c r="BP608" s="89"/>
      <c r="BQ608" s="89"/>
      <c r="BR608" s="80" t="s">
        <v>62</v>
      </c>
      <c r="BS608" s="85" t="s">
        <v>62</v>
      </c>
      <c r="BT608" s="82" t="s">
        <v>62</v>
      </c>
      <c r="BU608" s="72">
        <v>0.35460250286018563</v>
      </c>
      <c r="BV608" s="72">
        <v>0.46051949259752928</v>
      </c>
      <c r="BW608" s="7">
        <v>9.1155607685722145E-3</v>
      </c>
      <c r="BX608" s="84">
        <v>1.5731475843018018E-2</v>
      </c>
      <c r="BY608" s="7">
        <v>6.2365425845672624E-2</v>
      </c>
    </row>
    <row r="609" spans="14:77" ht="19.5" thickBot="1" x14ac:dyDescent="0.45">
      <c r="T609" s="76" t="s">
        <v>62</v>
      </c>
      <c r="U609" s="90">
        <v>60.00329</v>
      </c>
      <c r="V609" s="91" t="s">
        <v>62</v>
      </c>
      <c r="W609" s="78" t="s">
        <v>62</v>
      </c>
      <c r="X609" s="78" t="s">
        <v>62</v>
      </c>
      <c r="Y609" s="78" t="s">
        <v>62</v>
      </c>
      <c r="Z609" s="79" t="s">
        <v>62</v>
      </c>
      <c r="AA609" s="27"/>
      <c r="AB609" s="27"/>
      <c r="AC609" s="80" t="s">
        <v>62</v>
      </c>
      <c r="AD609" s="85" t="s">
        <v>62</v>
      </c>
      <c r="AE609" s="82" t="s">
        <v>62</v>
      </c>
      <c r="AF609" s="72"/>
      <c r="AG609" s="72"/>
      <c r="AH609" s="27"/>
      <c r="AI609" s="107"/>
      <c r="BI609" s="76" t="s">
        <v>62</v>
      </c>
      <c r="BJ609" s="65">
        <v>91.101670988765548</v>
      </c>
      <c r="BK609" s="77" t="s">
        <v>62</v>
      </c>
      <c r="BL609" s="78" t="s">
        <v>62</v>
      </c>
      <c r="BM609" s="78" t="s">
        <v>62</v>
      </c>
      <c r="BN609" s="78" t="s">
        <v>62</v>
      </c>
      <c r="BO609" s="79" t="s">
        <v>62</v>
      </c>
      <c r="BP609" s="27"/>
      <c r="BQ609" s="27"/>
      <c r="BR609" s="80" t="s">
        <v>62</v>
      </c>
      <c r="BS609" s="85" t="s">
        <v>62</v>
      </c>
      <c r="BT609" s="82" t="s">
        <v>62</v>
      </c>
      <c r="BU609" s="72" t="s">
        <v>62</v>
      </c>
      <c r="BV609" s="72" t="s">
        <v>62</v>
      </c>
      <c r="BW609" s="7" t="s">
        <v>62</v>
      </c>
      <c r="BX609" s="84" t="s">
        <v>62</v>
      </c>
      <c r="BY609" s="7" t="s">
        <v>62</v>
      </c>
    </row>
    <row r="610" spans="14:77" ht="19.5" thickBot="1" x14ac:dyDescent="0.45">
      <c r="BI610" s="76" t="s">
        <v>62</v>
      </c>
      <c r="BJ610" s="90">
        <v>95.203500000000005</v>
      </c>
      <c r="BK610" s="91" t="s">
        <v>62</v>
      </c>
      <c r="BL610" s="78" t="s">
        <v>62</v>
      </c>
      <c r="BM610" s="78" t="s">
        <v>62</v>
      </c>
      <c r="BN610" s="78" t="s">
        <v>62</v>
      </c>
      <c r="BO610" s="79" t="s">
        <v>62</v>
      </c>
      <c r="BP610" s="27"/>
      <c r="BQ610" s="27"/>
      <c r="BR610" s="80" t="s">
        <v>62</v>
      </c>
      <c r="BS610" s="85" t="s">
        <v>62</v>
      </c>
      <c r="BT610" s="82" t="s">
        <v>62</v>
      </c>
      <c r="BU610" s="72"/>
      <c r="BV610" s="72"/>
      <c r="BW610" s="27"/>
      <c r="BX610" s="107"/>
      <c r="BY610" s="27"/>
    </row>
    <row r="611" spans="14:77" ht="19.5" thickBot="1" x14ac:dyDescent="0.45">
      <c r="T611" s="56" t="s">
        <v>62</v>
      </c>
      <c r="U611" s="57" t="s">
        <v>62</v>
      </c>
      <c r="V611" s="58" t="s">
        <v>541</v>
      </c>
      <c r="W611" s="59" t="s">
        <v>542</v>
      </c>
      <c r="X611" s="59" t="s">
        <v>543</v>
      </c>
      <c r="Y611" s="59" t="s">
        <v>544</v>
      </c>
      <c r="Z611" s="60" t="s">
        <v>545</v>
      </c>
      <c r="AA611" s="27"/>
      <c r="AB611" s="27"/>
      <c r="AC611" s="27"/>
      <c r="AD611" s="27"/>
      <c r="AE611" s="27"/>
      <c r="AF611" s="27" t="s">
        <v>236</v>
      </c>
      <c r="AG611" s="27"/>
      <c r="AH611" t="s">
        <v>506</v>
      </c>
      <c r="AI611" s="27"/>
      <c r="AJ611" s="27"/>
    </row>
    <row r="612" spans="14:77" ht="19.5" thickBot="1" x14ac:dyDescent="0.45">
      <c r="N612" t="str">
        <f>+IF(ABS(W612)+ABS(X612)+ABS(Y612)+ABS(Z612)&gt;149%,"F","")</f>
        <v/>
      </c>
      <c r="T612" s="76">
        <v>9</v>
      </c>
      <c r="U612" s="65">
        <v>2.4003799999999997</v>
      </c>
      <c r="V612" s="66">
        <v>0.31999999999999973</v>
      </c>
      <c r="W612" s="67">
        <v>-5.2058522249367883E-2</v>
      </c>
      <c r="X612" s="67">
        <v>-4.3814696241202405E-2</v>
      </c>
      <c r="Y612" s="67">
        <v>-8.0340777533408729E-3</v>
      </c>
      <c r="Z612" s="68">
        <v>1.2989633018667183E-2</v>
      </c>
      <c r="AA612" s="104">
        <v>1.2989633018667183E-2</v>
      </c>
      <c r="AB612" s="69" t="s">
        <v>62</v>
      </c>
      <c r="AC612" s="70" t="s">
        <v>62</v>
      </c>
      <c r="AD612" s="27"/>
      <c r="AE612" s="71">
        <v>9</v>
      </c>
      <c r="AF612" s="72">
        <v>-6.0511341619582319E-2</v>
      </c>
      <c r="AG612" s="72">
        <v>0.40289193851107091</v>
      </c>
      <c r="AH612" s="7" t="s">
        <v>62</v>
      </c>
      <c r="AI612" s="74">
        <v>8.9808740851240465E-3</v>
      </c>
      <c r="AJ612" s="7">
        <v>6.2113703146931556E-2</v>
      </c>
      <c r="BI612" s="56" t="s">
        <v>62</v>
      </c>
      <c r="BJ612" s="57" t="s">
        <v>62</v>
      </c>
      <c r="BK612" s="58" t="s">
        <v>549</v>
      </c>
      <c r="BL612" s="59" t="s">
        <v>550</v>
      </c>
      <c r="BM612" s="59" t="s">
        <v>551</v>
      </c>
      <c r="BN612" s="59" t="s">
        <v>552</v>
      </c>
      <c r="BO612" s="60" t="s">
        <v>553</v>
      </c>
      <c r="BP612" s="27"/>
      <c r="BQ612" s="27"/>
      <c r="BR612" s="27"/>
      <c r="BS612" s="27"/>
      <c r="BT612" s="27"/>
      <c r="BU612" s="27" t="s">
        <v>235</v>
      </c>
      <c r="BV612" s="27"/>
      <c r="BW612" t="s">
        <v>507</v>
      </c>
      <c r="BX612" s="27"/>
      <c r="BY612" s="27"/>
    </row>
    <row r="613" spans="14:77" ht="19.5" thickBot="1" x14ac:dyDescent="0.45">
      <c r="N613" t="str">
        <f>+IF(ABS(W613)+ABS(X613)+ABS(Y613)+ABS(Z613)&gt;149%,"F","")</f>
        <v>F</v>
      </c>
      <c r="T613" s="76">
        <v>10</v>
      </c>
      <c r="U613" s="65">
        <v>2.9001949998580012</v>
      </c>
      <c r="V613" s="77">
        <v>0.2199999999999997</v>
      </c>
      <c r="W613" s="78">
        <v>0.57174825975279309</v>
      </c>
      <c r="X613" s="78">
        <v>0.57128099831358969</v>
      </c>
      <c r="Y613" s="78">
        <v>0.5437641701453173</v>
      </c>
      <c r="Z613" s="79">
        <v>0.53117047165168496</v>
      </c>
      <c r="AA613" s="27"/>
      <c r="AB613" s="27"/>
      <c r="AC613" s="80">
        <v>4.0577788101108125E-2</v>
      </c>
      <c r="AD613" s="81" t="s">
        <v>560</v>
      </c>
      <c r="AE613" s="82" t="s">
        <v>62</v>
      </c>
      <c r="AF613" s="72">
        <v>0.74803597437316516</v>
      </c>
      <c r="AG613" s="72">
        <v>0.67210620494506457</v>
      </c>
      <c r="AH613" s="7">
        <v>-9.2473915603365403E-2</v>
      </c>
      <c r="AI613" s="84">
        <v>0.36724479566007051</v>
      </c>
      <c r="AJ613" s="7">
        <v>0.10361836836807628</v>
      </c>
      <c r="BC613" t="str">
        <f>+IF(ABS(BL613)+ABS(BM613)+ABS(BN613)+ABS(BO613)&gt;149%,"F","")</f>
        <v/>
      </c>
      <c r="BI613" s="76">
        <v>1</v>
      </c>
      <c r="BJ613" s="65">
        <v>2.2001539998870014</v>
      </c>
      <c r="BK613" s="66">
        <v>0.35999999999999976</v>
      </c>
      <c r="BL613" s="67">
        <v>0.26687307923487519</v>
      </c>
      <c r="BM613" s="67">
        <v>0.27577466972524367</v>
      </c>
      <c r="BN613" s="67">
        <v>0.27127630193956404</v>
      </c>
      <c r="BO613" s="68">
        <v>0.27556832387063362</v>
      </c>
      <c r="BP613" s="104">
        <v>0.27577466972524367</v>
      </c>
      <c r="BQ613" s="69" t="s">
        <v>62</v>
      </c>
      <c r="BR613" s="70" t="s">
        <v>62</v>
      </c>
      <c r="BS613" s="27"/>
      <c r="BT613" s="71">
        <v>1</v>
      </c>
      <c r="BU613" s="72">
        <v>0.32941085753079979</v>
      </c>
      <c r="BV613" s="72">
        <v>0.47401170860639363</v>
      </c>
      <c r="BW613" s="7" t="s">
        <v>62</v>
      </c>
      <c r="BX613" s="74">
        <v>0.21724750647887203</v>
      </c>
      <c r="BY613" s="7">
        <v>6.9079848701189689E-2</v>
      </c>
    </row>
    <row r="614" spans="14:77" x14ac:dyDescent="0.4">
      <c r="N614" t="str">
        <f>+IF(ABS(W614)+ABS(X614)+ABS(Y614)+ABS(Z614)&gt;149%,"F","")</f>
        <v/>
      </c>
      <c r="T614" s="76">
        <v>7</v>
      </c>
      <c r="U614" s="65">
        <v>7.2005300000000005</v>
      </c>
      <c r="V614" s="77" t="s">
        <v>62</v>
      </c>
      <c r="W614" s="78">
        <v>0.16786111674555934</v>
      </c>
      <c r="X614" s="78">
        <v>0.16373357184011711</v>
      </c>
      <c r="Y614" s="78">
        <v>0.17265184971160166</v>
      </c>
      <c r="Z614" s="79">
        <v>0.17012878998012693</v>
      </c>
      <c r="AA614" s="27"/>
      <c r="AB614" s="27"/>
      <c r="AC614" s="80" t="s">
        <v>62</v>
      </c>
      <c r="AD614" s="85" t="s">
        <v>62</v>
      </c>
      <c r="AE614" s="82" t="s">
        <v>62</v>
      </c>
      <c r="AF614" s="72">
        <v>0.39540026912197385</v>
      </c>
      <c r="AG614" s="72">
        <v>0.75667873707565703</v>
      </c>
      <c r="AH614" s="7">
        <v>1.953537873917835E-2</v>
      </c>
      <c r="AI614" s="84">
        <v>0.11762497361321192</v>
      </c>
      <c r="AJ614" s="7">
        <v>0.11665688478654168</v>
      </c>
      <c r="BC614" t="str">
        <f>+IF(ABS(BL614)+ABS(BM614)+ABS(BN614)+ABS(BO614)&gt;149%,"F","")</f>
        <v/>
      </c>
      <c r="BI614" s="76">
        <v>5</v>
      </c>
      <c r="BJ614" s="65">
        <v>2.7001439991150429</v>
      </c>
      <c r="BK614" s="77">
        <v>0.25999999999999968</v>
      </c>
      <c r="BL614" s="78">
        <v>0.29496719250318287</v>
      </c>
      <c r="BM614" s="78">
        <v>0.27704327202530421</v>
      </c>
      <c r="BN614" s="78">
        <v>0.27556697624787896</v>
      </c>
      <c r="BO614" s="79">
        <v>0.28815860157250284</v>
      </c>
      <c r="BP614" s="27"/>
      <c r="BQ614" s="27"/>
      <c r="BR614" s="80">
        <v>1.9400216255303915E-2</v>
      </c>
      <c r="BS614" s="81" t="s">
        <v>62</v>
      </c>
      <c r="BT614" s="82">
        <v>5</v>
      </c>
      <c r="BU614" s="72">
        <v>0.53401466917695983</v>
      </c>
      <c r="BV614" s="72">
        <v>0.40827759047391038</v>
      </c>
      <c r="BW614" s="7">
        <v>-7.1534813575279299E-2</v>
      </c>
      <c r="BX614" s="84">
        <v>0.22717319894667426</v>
      </c>
      <c r="BY614" s="7">
        <v>5.9500121338655877E-2</v>
      </c>
    </row>
    <row r="615" spans="14:77" x14ac:dyDescent="0.4">
      <c r="T615" s="76">
        <v>1</v>
      </c>
      <c r="U615" s="65">
        <v>9.3002999998270024</v>
      </c>
      <c r="V615" s="77" t="s">
        <v>62</v>
      </c>
      <c r="W615" s="78">
        <v>5.030792592156156E-2</v>
      </c>
      <c r="X615" s="78">
        <v>4.6899806249335554E-2</v>
      </c>
      <c r="Y615" s="78">
        <v>4.1791633860272362E-2</v>
      </c>
      <c r="Z615" s="79">
        <v>2.9130855330707712E-2</v>
      </c>
      <c r="AA615" s="27"/>
      <c r="AB615" s="27"/>
      <c r="AC615" s="80" t="s">
        <v>62</v>
      </c>
      <c r="AD615" s="85" t="s">
        <v>62</v>
      </c>
      <c r="AE615" s="82" t="s">
        <v>62</v>
      </c>
      <c r="AF615" s="72">
        <v>0.23225709159082497</v>
      </c>
      <c r="AG615" s="72">
        <v>0.62625619432039858</v>
      </c>
      <c r="AH615" s="7">
        <v>2.911394610048644E-2</v>
      </c>
      <c r="AI615" s="84">
        <v>2.0140718628546328E-2</v>
      </c>
      <c r="AJ615" s="7">
        <v>9.6549688960518701E-2</v>
      </c>
      <c r="BC615" t="str">
        <f>+IF(ABS(BL615)+ABS(BM615)+ABS(BN615)+ABS(BO615)&gt;149%,"F","")</f>
        <v/>
      </c>
      <c r="BI615" s="76">
        <v>10</v>
      </c>
      <c r="BJ615" s="65">
        <v>6.6002669998380004</v>
      </c>
      <c r="BK615" s="77" t="s">
        <v>62</v>
      </c>
      <c r="BL615" s="78">
        <v>2.1452178951597969E-2</v>
      </c>
      <c r="BM615" s="78">
        <v>3.701518236591203E-2</v>
      </c>
      <c r="BN615" s="78">
        <v>3.8097610699803205E-2</v>
      </c>
      <c r="BO615" s="79">
        <v>8.1799395434364146E-3</v>
      </c>
      <c r="BP615" s="27"/>
      <c r="BQ615" s="27"/>
      <c r="BR615" s="80" t="s">
        <v>62</v>
      </c>
      <c r="BS615" s="85" t="s">
        <v>62</v>
      </c>
      <c r="BT615" s="82" t="s">
        <v>62</v>
      </c>
      <c r="BU615" s="72">
        <v>-6.7258429554863511E-2</v>
      </c>
      <c r="BV615" s="72">
        <v>0.55674179576346294</v>
      </c>
      <c r="BW615" s="7">
        <v>4.5909188230093018E-2</v>
      </c>
      <c r="BX615" s="84">
        <v>6.4487508723743425E-3</v>
      </c>
      <c r="BY615" s="7">
        <v>8.1136474729793018E-2</v>
      </c>
    </row>
    <row r="616" spans="14:77" x14ac:dyDescent="0.4">
      <c r="T616" s="76">
        <v>2</v>
      </c>
      <c r="U616" s="65">
        <v>13.800375999552008</v>
      </c>
      <c r="V616" s="77" t="s">
        <v>62</v>
      </c>
      <c r="W616" s="78">
        <v>6.8256546475997867E-2</v>
      </c>
      <c r="X616" s="78">
        <v>6.6367560905116155E-2</v>
      </c>
      <c r="Y616" s="78">
        <v>6.0832625680506493E-2</v>
      </c>
      <c r="Z616" s="79">
        <v>6.8811609996435166E-2</v>
      </c>
      <c r="AA616" s="27"/>
      <c r="AB616" s="27"/>
      <c r="AC616" s="80" t="s">
        <v>62</v>
      </c>
      <c r="AD616" s="85" t="s">
        <v>62</v>
      </c>
      <c r="AE616" s="82" t="s">
        <v>62</v>
      </c>
      <c r="AF616" s="72">
        <v>0.29824735927499019</v>
      </c>
      <c r="AG616" s="72">
        <v>0.72323908778462709</v>
      </c>
      <c r="AH616" s="7">
        <v>1.9855578068783256E-2</v>
      </c>
      <c r="AI616" s="84">
        <v>4.7575509183711867E-2</v>
      </c>
      <c r="AJ616" s="7">
        <v>0.11150150625730992</v>
      </c>
      <c r="BI616" s="76">
        <v>2</v>
      </c>
      <c r="BJ616" s="65">
        <v>9.0003109996520063</v>
      </c>
      <c r="BK616" s="77" t="s">
        <v>62</v>
      </c>
      <c r="BL616" s="78">
        <v>0.14577431444774772</v>
      </c>
      <c r="BM616" s="78">
        <v>0.13784526951777387</v>
      </c>
      <c r="BN616" s="78">
        <v>0.13727007860961798</v>
      </c>
      <c r="BO616" s="79">
        <v>0.16102712472904654</v>
      </c>
      <c r="BP616" s="27"/>
      <c r="BQ616" s="27"/>
      <c r="BR616" s="80" t="s">
        <v>62</v>
      </c>
      <c r="BS616" s="85" t="s">
        <v>62</v>
      </c>
      <c r="BT616" s="82" t="s">
        <v>62</v>
      </c>
      <c r="BU616" s="72">
        <v>0.61933654152591944</v>
      </c>
      <c r="BV616" s="72">
        <v>0.90895705640285751</v>
      </c>
      <c r="BW616" s="7">
        <v>5.1486175744519677E-2</v>
      </c>
      <c r="BX616" s="84">
        <v>0.12694761441184518</v>
      </c>
      <c r="BY616" s="7">
        <v>0.13246638172038858</v>
      </c>
    </row>
    <row r="617" spans="14:77" x14ac:dyDescent="0.4">
      <c r="T617" s="76">
        <v>8</v>
      </c>
      <c r="U617" s="65">
        <v>19.100800000000003</v>
      </c>
      <c r="V617" s="77" t="s">
        <v>62</v>
      </c>
      <c r="W617" s="78">
        <v>1.4793021555351612E-2</v>
      </c>
      <c r="X617" s="78">
        <v>1.5683693956485039E-2</v>
      </c>
      <c r="Y617" s="78">
        <v>1.7133796503968266E-2</v>
      </c>
      <c r="Z617" s="79">
        <v>1.2753257575337098E-2</v>
      </c>
      <c r="AA617" s="27"/>
      <c r="AB617" s="27"/>
      <c r="AC617" s="80" t="s">
        <v>62</v>
      </c>
      <c r="AD617" s="85" t="s">
        <v>62</v>
      </c>
      <c r="AE617" s="82" t="s">
        <v>62</v>
      </c>
      <c r="AF617" s="72">
        <v>-7.5160291013290524E-3</v>
      </c>
      <c r="AG617" s="72">
        <v>0.70913250585634702</v>
      </c>
      <c r="AH617" s="7">
        <v>2.1078725979379716E-2</v>
      </c>
      <c r="AI617" s="84">
        <v>8.8174469821171997E-3</v>
      </c>
      <c r="AJ617" s="7">
        <v>0.10932669966885052</v>
      </c>
      <c r="BI617" s="76">
        <v>4</v>
      </c>
      <c r="BJ617" s="65">
        <v>14.700323999256028</v>
      </c>
      <c r="BK617" s="77" t="s">
        <v>62</v>
      </c>
      <c r="BL617" s="78">
        <v>0.12819264080343698</v>
      </c>
      <c r="BM617" s="78">
        <v>0.13621967900050336</v>
      </c>
      <c r="BN617" s="78">
        <v>0.14092457896838659</v>
      </c>
      <c r="BO617" s="79">
        <v>0.1364235529105125</v>
      </c>
      <c r="BP617" s="27"/>
      <c r="BQ617" s="27"/>
      <c r="BR617" s="80" t="s">
        <v>62</v>
      </c>
      <c r="BS617" s="85" t="s">
        <v>62</v>
      </c>
      <c r="BT617" s="82" t="s">
        <v>62</v>
      </c>
      <c r="BU617" s="72">
        <v>0.24051860574696002</v>
      </c>
      <c r="BV617" s="72">
        <v>0.76611277515944864</v>
      </c>
      <c r="BW617" s="7">
        <v>4.9425531878271131E-2</v>
      </c>
      <c r="BX617" s="84">
        <v>0.10755110122421327</v>
      </c>
      <c r="BY617" s="7">
        <v>0.11164904502392585</v>
      </c>
    </row>
    <row r="618" spans="14:77" x14ac:dyDescent="0.4">
      <c r="T618" s="76">
        <v>11</v>
      </c>
      <c r="U618" s="65">
        <v>20.900769999999998</v>
      </c>
      <c r="V618" s="77" t="s">
        <v>62</v>
      </c>
      <c r="W618" s="78">
        <v>6.8660597025073766E-2</v>
      </c>
      <c r="X618" s="78">
        <v>6.9974557538546187E-2</v>
      </c>
      <c r="Y618" s="78">
        <v>7.2220362876952604E-2</v>
      </c>
      <c r="Z618" s="79">
        <v>7.883537465816029E-2</v>
      </c>
      <c r="AA618" s="27"/>
      <c r="AB618" s="27"/>
      <c r="AC618" s="80" t="s">
        <v>62</v>
      </c>
      <c r="AD618" s="85" t="s">
        <v>62</v>
      </c>
      <c r="AE618" s="82" t="s">
        <v>62</v>
      </c>
      <c r="AF618" s="72">
        <v>0.45841812900894729</v>
      </c>
      <c r="AG618" s="72">
        <v>0.79009110256129178</v>
      </c>
      <c r="AH618" s="7">
        <v>2.3948624095909345E-2</v>
      </c>
      <c r="AI618" s="84">
        <v>5.4505818004330589E-2</v>
      </c>
      <c r="AJ618" s="7">
        <v>0.12180805698145138</v>
      </c>
      <c r="BI618" s="76">
        <v>3</v>
      </c>
      <c r="BJ618" s="65">
        <v>28.300091997375077</v>
      </c>
      <c r="BK618" s="77" t="s">
        <v>62</v>
      </c>
      <c r="BL618" s="78">
        <v>4.9456642601841974E-2</v>
      </c>
      <c r="BM618" s="78">
        <v>4.456970357746582E-2</v>
      </c>
      <c r="BN618" s="78">
        <v>4.6704296743409479E-2</v>
      </c>
      <c r="BO618" s="79">
        <v>4.3848656495950676E-2</v>
      </c>
      <c r="BP618" s="27"/>
      <c r="BQ618" s="27"/>
      <c r="BR618" s="80" t="s">
        <v>62</v>
      </c>
      <c r="BS618" s="85" t="s">
        <v>62</v>
      </c>
      <c r="BT618" s="82" t="s">
        <v>62</v>
      </c>
      <c r="BU618" s="72">
        <v>0.76289207669784831</v>
      </c>
      <c r="BV618" s="72">
        <v>1.1809436776451683</v>
      </c>
      <c r="BW618" s="7">
        <v>2.4331321324481334E-2</v>
      </c>
      <c r="BX618" s="84">
        <v>3.4568600455928647E-2</v>
      </c>
      <c r="BY618" s="7">
        <v>0.17210420986477373</v>
      </c>
    </row>
    <row r="619" spans="14:77" x14ac:dyDescent="0.4">
      <c r="T619" s="76">
        <v>3</v>
      </c>
      <c r="U619" s="65">
        <v>25.600123996415107</v>
      </c>
      <c r="V619" s="77" t="s">
        <v>62</v>
      </c>
      <c r="W619" s="78">
        <v>9.6077573326694227E-2</v>
      </c>
      <c r="X619" s="78">
        <v>9.6869761000021815E-2</v>
      </c>
      <c r="Y619" s="78">
        <v>8.7326461099122316E-2</v>
      </c>
      <c r="Z619" s="79">
        <v>8.5867551748236529E-2</v>
      </c>
      <c r="AA619" s="14"/>
      <c r="AB619" s="14"/>
      <c r="AC619" s="80" t="s">
        <v>62</v>
      </c>
      <c r="AD619" s="85" t="s">
        <v>62</v>
      </c>
      <c r="AE619" s="82" t="s">
        <v>62</v>
      </c>
      <c r="AF619" s="72">
        <v>0.50040989771799271</v>
      </c>
      <c r="AG619" s="72">
        <v>0.53417689832299797</v>
      </c>
      <c r="AH619" s="7">
        <v>1.5851079523898561E-2</v>
      </c>
      <c r="AI619" s="84">
        <v>5.9367779608596821E-2</v>
      </c>
      <c r="AJ619" s="7">
        <v>8.2353857495889318E-2</v>
      </c>
      <c r="BI619" s="76">
        <v>9</v>
      </c>
      <c r="BJ619" s="65">
        <v>35.701210000000003</v>
      </c>
      <c r="BK619" s="77" t="s">
        <v>62</v>
      </c>
      <c r="BL619" s="78">
        <v>4.7239278440052199E-2</v>
      </c>
      <c r="BM619" s="78">
        <v>4.5911017763834633E-2</v>
      </c>
      <c r="BN619" s="78">
        <v>4.289956457082178E-2</v>
      </c>
      <c r="BO619" s="79">
        <v>4.2788324562649166E-2</v>
      </c>
      <c r="BP619" s="27"/>
      <c r="BQ619" s="27"/>
      <c r="BR619" s="80" t="s">
        <v>62</v>
      </c>
      <c r="BS619" s="85" t="s">
        <v>62</v>
      </c>
      <c r="BT619" s="82" t="s">
        <v>62</v>
      </c>
      <c r="BU619" s="72">
        <v>0.49514339763676352</v>
      </c>
      <c r="BV619" s="72">
        <v>0.73311585035615201</v>
      </c>
      <c r="BW619" s="7">
        <v>1.9208862033341413E-2</v>
      </c>
      <c r="BX619" s="84">
        <v>3.3732675392720672E-2</v>
      </c>
      <c r="BY619" s="7">
        <v>0.10684025542731899</v>
      </c>
    </row>
    <row r="620" spans="14:77" x14ac:dyDescent="0.4">
      <c r="T620" s="76">
        <v>5</v>
      </c>
      <c r="U620" s="65">
        <v>71.001090991765395</v>
      </c>
      <c r="V620" s="77" t="s">
        <v>62</v>
      </c>
      <c r="W620" s="78">
        <v>1.4353481446336367E-2</v>
      </c>
      <c r="X620" s="78">
        <v>1.3004746437990591E-2</v>
      </c>
      <c r="Y620" s="78">
        <v>1.2313177875600002E-2</v>
      </c>
      <c r="Z620" s="79">
        <v>1.1111483710009251E-2</v>
      </c>
      <c r="AA620" s="27"/>
      <c r="AB620" s="27"/>
      <c r="AC620" s="80" t="s">
        <v>62</v>
      </c>
      <c r="AD620" s="85" t="s">
        <v>62</v>
      </c>
      <c r="AE620" s="82" t="s">
        <v>62</v>
      </c>
      <c r="AF620" s="72">
        <v>0.29049630031740853</v>
      </c>
      <c r="AG620" s="72">
        <v>0.44662866858962708</v>
      </c>
      <c r="AH620" s="7">
        <v>8.3577283085738575E-3</v>
      </c>
      <c r="AI620" s="84">
        <v>7.6823445246753594E-3</v>
      </c>
      <c r="AJ620" s="7">
        <v>6.8856578863821238E-2</v>
      </c>
      <c r="BI620" s="76">
        <v>7</v>
      </c>
      <c r="BJ620" s="65">
        <v>50.001599999999996</v>
      </c>
      <c r="BK620" s="77" t="s">
        <v>62</v>
      </c>
      <c r="BL620" s="78">
        <v>-3.0013006462784101E-2</v>
      </c>
      <c r="BM620" s="78">
        <v>-2.7190852480495437E-2</v>
      </c>
      <c r="BN620" s="78">
        <v>-2.3215501819377711E-2</v>
      </c>
      <c r="BO620" s="79">
        <v>-2.5533933283538032E-2</v>
      </c>
      <c r="BP620" s="14"/>
      <c r="BQ620" s="14"/>
      <c r="BR620" s="80" t="s">
        <v>62</v>
      </c>
      <c r="BS620" s="85" t="s">
        <v>62</v>
      </c>
      <c r="BT620" s="82" t="s">
        <v>62</v>
      </c>
      <c r="BU620" s="72">
        <v>-0.18106396854096432</v>
      </c>
      <c r="BV620" s="72">
        <v>0.48737397948960032</v>
      </c>
      <c r="BW620" s="7">
        <v>1.1618997630945508E-2</v>
      </c>
      <c r="BX620" s="84">
        <v>-2.0129974514235739E-2</v>
      </c>
      <c r="BY620" s="7">
        <v>7.1027192267090325E-2</v>
      </c>
    </row>
    <row r="621" spans="14:77" x14ac:dyDescent="0.4">
      <c r="T621" s="76" t="s">
        <v>62</v>
      </c>
      <c r="U621" s="65">
        <v>77.401503986392825</v>
      </c>
      <c r="V621" s="77" t="s">
        <v>62</v>
      </c>
      <c r="W621" s="78" t="s">
        <v>62</v>
      </c>
      <c r="X621" s="78" t="s">
        <v>62</v>
      </c>
      <c r="Y621" s="78" t="s">
        <v>62</v>
      </c>
      <c r="Z621" s="79" t="s">
        <v>62</v>
      </c>
      <c r="AA621" s="89"/>
      <c r="AB621" s="89"/>
      <c r="AC621" s="80" t="s">
        <v>62</v>
      </c>
      <c r="AD621" s="85" t="s">
        <v>62</v>
      </c>
      <c r="AE621" s="82" t="s">
        <v>62</v>
      </c>
      <c r="AF621" s="72" t="s">
        <v>62</v>
      </c>
      <c r="AG621" s="72" t="s">
        <v>62</v>
      </c>
      <c r="AH621" s="7" t="s">
        <v>62</v>
      </c>
      <c r="AI621" s="84" t="s">
        <v>62</v>
      </c>
      <c r="AJ621" s="7" t="s">
        <v>62</v>
      </c>
      <c r="BI621" s="76">
        <v>6</v>
      </c>
      <c r="BJ621" s="65">
        <v>52.10052899509229</v>
      </c>
      <c r="BK621" s="77" t="s">
        <v>62</v>
      </c>
      <c r="BL621" s="78">
        <v>7.6057679480049198E-2</v>
      </c>
      <c r="BM621" s="78">
        <v>7.2812058504458058E-2</v>
      </c>
      <c r="BN621" s="78">
        <v>7.0476094039895756E-2</v>
      </c>
      <c r="BO621" s="79">
        <v>6.9539409598806154E-2</v>
      </c>
      <c r="BP621" s="27"/>
      <c r="BQ621" s="27"/>
      <c r="BR621" s="80" t="s">
        <v>62</v>
      </c>
      <c r="BS621" s="85" t="s">
        <v>62</v>
      </c>
      <c r="BT621" s="82" t="s">
        <v>62</v>
      </c>
      <c r="BU621" s="72">
        <v>0.71657241692063267</v>
      </c>
      <c r="BV621" s="72">
        <v>0.66008039107304384</v>
      </c>
      <c r="BW621" s="7">
        <v>1.4754468965725239E-2</v>
      </c>
      <c r="BX621" s="84">
        <v>5.4822205706217979E-2</v>
      </c>
      <c r="BY621" s="7">
        <v>9.6196470926863814E-2</v>
      </c>
    </row>
    <row r="622" spans="14:77" x14ac:dyDescent="0.4">
      <c r="T622" s="76" t="s">
        <v>62</v>
      </c>
      <c r="U622" s="65">
        <v>96.302181995336184</v>
      </c>
      <c r="V622" s="77" t="s">
        <v>62</v>
      </c>
      <c r="W622" s="78" t="s">
        <v>62</v>
      </c>
      <c r="X622" s="78" t="s">
        <v>62</v>
      </c>
      <c r="Y622" s="78" t="s">
        <v>62</v>
      </c>
      <c r="Z622" s="79" t="s">
        <v>62</v>
      </c>
      <c r="AA622" s="89"/>
      <c r="AB622" s="89"/>
      <c r="AC622" s="80" t="s">
        <v>62</v>
      </c>
      <c r="AD622" s="85" t="s">
        <v>62</v>
      </c>
      <c r="AE622" s="82" t="s">
        <v>62</v>
      </c>
      <c r="AF622" s="72" t="s">
        <v>62</v>
      </c>
      <c r="AG622" s="72" t="s">
        <v>62</v>
      </c>
      <c r="AH622" s="7" t="s">
        <v>62</v>
      </c>
      <c r="AI622" s="84" t="s">
        <v>62</v>
      </c>
      <c r="AJ622" s="7" t="s">
        <v>62</v>
      </c>
      <c r="BI622" s="76" t="s">
        <v>62</v>
      </c>
      <c r="BJ622" s="65">
        <v>139.50431</v>
      </c>
      <c r="BK622" s="77" t="s">
        <v>62</v>
      </c>
      <c r="BL622" s="78" t="s">
        <v>62</v>
      </c>
      <c r="BM622" s="78" t="s">
        <v>62</v>
      </c>
      <c r="BN622" s="78" t="s">
        <v>62</v>
      </c>
      <c r="BO622" s="79" t="s">
        <v>62</v>
      </c>
      <c r="BP622" s="89"/>
      <c r="BQ622" s="89"/>
      <c r="BR622" s="80" t="s">
        <v>62</v>
      </c>
      <c r="BS622" s="85" t="s">
        <v>62</v>
      </c>
      <c r="BT622" s="82" t="s">
        <v>62</v>
      </c>
      <c r="BU622" s="72" t="s">
        <v>62</v>
      </c>
      <c r="BV622" s="72" t="s">
        <v>62</v>
      </c>
      <c r="BW622" s="7" t="s">
        <v>62</v>
      </c>
      <c r="BX622" s="84" t="s">
        <v>62</v>
      </c>
      <c r="BY622" s="7" t="s">
        <v>62</v>
      </c>
    </row>
    <row r="623" spans="14:77" x14ac:dyDescent="0.4">
      <c r="T623" s="76" t="s">
        <v>62</v>
      </c>
      <c r="U623" s="65" t="s">
        <v>62</v>
      </c>
      <c r="V623" s="77" t="s">
        <v>62</v>
      </c>
      <c r="W623" s="78" t="s">
        <v>62</v>
      </c>
      <c r="X623" s="78" t="s">
        <v>62</v>
      </c>
      <c r="Y623" s="78" t="s">
        <v>62</v>
      </c>
      <c r="Z623" s="79" t="s">
        <v>62</v>
      </c>
      <c r="AA623" s="27"/>
      <c r="AB623" s="27"/>
      <c r="AC623" s="80" t="s">
        <v>62</v>
      </c>
      <c r="AD623" s="85" t="s">
        <v>62</v>
      </c>
      <c r="AE623" s="82" t="s">
        <v>62</v>
      </c>
      <c r="AF623" s="72" t="s">
        <v>62</v>
      </c>
      <c r="AG623" s="72" t="s">
        <v>62</v>
      </c>
      <c r="AH623" s="7" t="s">
        <v>62</v>
      </c>
      <c r="AI623" s="84" t="s">
        <v>62</v>
      </c>
      <c r="AJ623" s="7" t="s">
        <v>62</v>
      </c>
      <c r="BI623" s="76" t="s">
        <v>62</v>
      </c>
      <c r="BJ623" s="65" t="s">
        <v>62</v>
      </c>
      <c r="BK623" s="77" t="s">
        <v>62</v>
      </c>
      <c r="BL623" s="78" t="s">
        <v>62</v>
      </c>
      <c r="BM623" s="78" t="s">
        <v>62</v>
      </c>
      <c r="BN623" s="78" t="s">
        <v>62</v>
      </c>
      <c r="BO623" s="79" t="s">
        <v>62</v>
      </c>
      <c r="BP623" s="89"/>
      <c r="BQ623" s="89"/>
      <c r="BR623" s="80" t="s">
        <v>62</v>
      </c>
      <c r="BS623" s="85" t="s">
        <v>62</v>
      </c>
      <c r="BT623" s="82" t="s">
        <v>62</v>
      </c>
      <c r="BU623" s="72" t="s">
        <v>62</v>
      </c>
      <c r="BV623" s="72" t="s">
        <v>62</v>
      </c>
      <c r="BW623" s="7" t="s">
        <v>62</v>
      </c>
      <c r="BX623" s="84" t="s">
        <v>62</v>
      </c>
      <c r="BY623" s="7" t="s">
        <v>62</v>
      </c>
    </row>
    <row r="624" spans="14:77" ht="19.5" thickBot="1" x14ac:dyDescent="0.45">
      <c r="T624" s="76" t="s">
        <v>62</v>
      </c>
      <c r="U624" s="90" t="s">
        <v>62</v>
      </c>
      <c r="V624" s="91" t="s">
        <v>62</v>
      </c>
      <c r="W624" s="78" t="s">
        <v>62</v>
      </c>
      <c r="X624" s="78" t="s">
        <v>62</v>
      </c>
      <c r="Y624" s="78" t="s">
        <v>62</v>
      </c>
      <c r="Z624" s="79" t="s">
        <v>62</v>
      </c>
      <c r="AA624" s="27"/>
      <c r="AB624" s="27"/>
      <c r="AC624" s="80" t="s">
        <v>62</v>
      </c>
      <c r="AD624" s="85" t="s">
        <v>62</v>
      </c>
      <c r="AE624" s="82" t="s">
        <v>62</v>
      </c>
      <c r="AF624" s="72"/>
      <c r="AG624" s="72"/>
      <c r="AH624" s="27"/>
      <c r="AI624" s="107"/>
      <c r="AJ624" s="27"/>
      <c r="BI624" s="76" t="s">
        <v>62</v>
      </c>
      <c r="BJ624" s="65" t="s">
        <v>62</v>
      </c>
      <c r="BK624" s="77" t="s">
        <v>62</v>
      </c>
      <c r="BL624" s="78" t="s">
        <v>62</v>
      </c>
      <c r="BM624" s="78" t="s">
        <v>62</v>
      </c>
      <c r="BN624" s="78" t="s">
        <v>62</v>
      </c>
      <c r="BO624" s="79" t="s">
        <v>62</v>
      </c>
      <c r="BP624" s="27"/>
      <c r="BQ624" s="27"/>
      <c r="BR624" s="80" t="s">
        <v>62</v>
      </c>
      <c r="BS624" s="85" t="s">
        <v>62</v>
      </c>
      <c r="BT624" s="82" t="s">
        <v>62</v>
      </c>
      <c r="BU624" s="72" t="s">
        <v>62</v>
      </c>
      <c r="BV624" s="72" t="s">
        <v>62</v>
      </c>
      <c r="BW624" s="7" t="s">
        <v>62</v>
      </c>
      <c r="BX624" s="84" t="s">
        <v>62</v>
      </c>
      <c r="BY624" s="7" t="s">
        <v>62</v>
      </c>
    </row>
    <row r="625" spans="14:77" ht="19.5" thickBot="1" x14ac:dyDescent="0.45">
      <c r="BI625" s="76" t="s">
        <v>62</v>
      </c>
      <c r="BJ625" s="90" t="s">
        <v>62</v>
      </c>
      <c r="BK625" s="91" t="s">
        <v>62</v>
      </c>
      <c r="BL625" s="92" t="s">
        <v>62</v>
      </c>
      <c r="BM625" s="92" t="s">
        <v>62</v>
      </c>
      <c r="BN625" s="92" t="s">
        <v>62</v>
      </c>
      <c r="BO625" s="93" t="s">
        <v>62</v>
      </c>
      <c r="BP625" s="27"/>
      <c r="BQ625" s="27"/>
      <c r="BR625" s="94" t="s">
        <v>62</v>
      </c>
      <c r="BS625" s="95" t="s">
        <v>62</v>
      </c>
      <c r="BT625" s="96" t="s">
        <v>62</v>
      </c>
      <c r="BU625" s="72"/>
      <c r="BV625" s="72"/>
      <c r="BW625" s="27"/>
      <c r="BX625" s="98"/>
      <c r="BY625" s="27"/>
    </row>
    <row r="626" spans="14:77" ht="19.5" thickBot="1" x14ac:dyDescent="0.45">
      <c r="T626" s="56" t="s">
        <v>62</v>
      </c>
      <c r="U626" s="57" t="s">
        <v>62</v>
      </c>
      <c r="V626" s="58" t="s">
        <v>541</v>
      </c>
      <c r="W626" s="59" t="s">
        <v>542</v>
      </c>
      <c r="X626" s="59" t="s">
        <v>543</v>
      </c>
      <c r="Y626" s="59" t="s">
        <v>544</v>
      </c>
      <c r="Z626" s="60" t="s">
        <v>545</v>
      </c>
      <c r="AA626" s="27"/>
      <c r="AB626" s="27"/>
      <c r="AC626" s="27"/>
      <c r="AD626" s="27"/>
      <c r="AE626" s="27"/>
      <c r="AF626" s="27" t="s">
        <v>259</v>
      </c>
      <c r="AG626" s="27"/>
      <c r="AH626" s="27" t="s">
        <v>578</v>
      </c>
      <c r="AI626" s="27"/>
      <c r="AJ626" s="27"/>
      <c r="BI626" s="56" t="s">
        <v>62</v>
      </c>
      <c r="BJ626" s="57" t="s">
        <v>62</v>
      </c>
      <c r="BK626" s="58" t="s">
        <v>541</v>
      </c>
      <c r="BL626" s="59" t="s">
        <v>542</v>
      </c>
      <c r="BM626" s="59" t="s">
        <v>543</v>
      </c>
      <c r="BN626" s="59" t="s">
        <v>544</v>
      </c>
      <c r="BO626" s="60" t="s">
        <v>545</v>
      </c>
      <c r="BP626" s="27"/>
      <c r="BQ626" s="27"/>
      <c r="BR626" s="27"/>
      <c r="BS626" s="27"/>
      <c r="BT626" s="27"/>
      <c r="BU626" s="27" t="s">
        <v>260</v>
      </c>
      <c r="BV626" s="27"/>
      <c r="BW626" s="27" t="s">
        <v>509</v>
      </c>
      <c r="BX626" s="27"/>
      <c r="BY626" s="27"/>
    </row>
    <row r="627" spans="14:77" ht="19.5" thickBot="1" x14ac:dyDescent="0.45">
      <c r="N627" s="124" t="str">
        <f>+IFERROR(IF(AND(U627&lt;4.9,COUNTIF(W627:Z627,"&gt;39%")&gt;=2,COUNTIF(W627:Z627,"&lt;0%")&gt;=1),"F",IF(AND(U627&gt;4.9,COUNTIF(W627:Z627,"&gt;29%")&gt;=2,COUNTIF(W627:Z627,"&lt;5%")&gt;=1),"F",IF(AND(V627&lt;&gt;"",MAX(W627:Z627)&gt;39%,,MAX(W627:Z627)/V627&gt;3.9),"F",""))),"")</f>
        <v/>
      </c>
      <c r="T627" s="76">
        <v>8</v>
      </c>
      <c r="U627" s="65">
        <v>2.2003800000000004</v>
      </c>
      <c r="V627" s="66">
        <v>0.35999999999999976</v>
      </c>
      <c r="W627" s="67">
        <v>0.21211638443709208</v>
      </c>
      <c r="X627" s="67">
        <v>-3.5807713721992776E-2</v>
      </c>
      <c r="Y627" s="67">
        <v>0.16177874171649309</v>
      </c>
      <c r="Z627" s="68">
        <v>-1.7340099314637199E-2</v>
      </c>
      <c r="AA627" s="104">
        <v>0.21211638443709208</v>
      </c>
      <c r="AB627" s="69" t="s">
        <v>62</v>
      </c>
      <c r="AC627" s="70" t="s">
        <v>62</v>
      </c>
      <c r="AD627" s="27"/>
      <c r="AE627" s="71">
        <v>8</v>
      </c>
      <c r="AF627" s="72">
        <v>-0.16826770392497098</v>
      </c>
      <c r="AG627" s="72">
        <v>0.19041457747356405</v>
      </c>
      <c r="AH627" s="7" t="s">
        <v>62</v>
      </c>
      <c r="AI627" s="74">
        <v>-1.0607052591845245E-2</v>
      </c>
      <c r="AJ627" s="7">
        <v>2.281520447526059E-2</v>
      </c>
      <c r="BC627" s="124" t="str">
        <f>+IFERROR(IF(AND(BJ627&lt;4.9,COUNTIF(BL627:BO627,"&gt;39%")&gt;=2,COUNTIF(BL627:BO627,"&lt;0%")&gt;=1),"F",IF(AND(BJ627&gt;4.9,COUNTIF(BL627:BO627,"&gt;29%")&gt;=2,COUNTIF(BL627:BO627,"&lt;5%")&gt;=1),"F",IF(AND(BK627&lt;&gt;"",MAX(BL627:BO627)&gt;39%,,MAX(BL627:BO627)/BK627&gt;3.9),"F",""))),"")</f>
        <v/>
      </c>
      <c r="BI627" s="76">
        <v>3</v>
      </c>
      <c r="BJ627" s="65">
        <v>1.6000309992050237</v>
      </c>
      <c r="BK627" s="66">
        <v>0.47999999999999987</v>
      </c>
      <c r="BL627" s="67">
        <v>0.34105074530138613</v>
      </c>
      <c r="BM627" s="67">
        <v>0.3445966556232094</v>
      </c>
      <c r="BN627" s="67">
        <v>0.34042831889076075</v>
      </c>
      <c r="BO627" s="68">
        <v>0.34215014670715505</v>
      </c>
      <c r="BP627" s="104">
        <v>0.3445966556232094</v>
      </c>
      <c r="BQ627" s="69" t="s">
        <v>62</v>
      </c>
      <c r="BR627" s="70">
        <v>4.168336732448652E-3</v>
      </c>
      <c r="BS627" s="27"/>
      <c r="BT627" s="71">
        <v>3</v>
      </c>
      <c r="BU627" s="72">
        <v>0.73035156622395658</v>
      </c>
      <c r="BV627" s="72">
        <v>0.33825309011994875</v>
      </c>
      <c r="BW627" s="7" t="s">
        <v>62</v>
      </c>
      <c r="BX627" s="74">
        <v>0.2869429993195256</v>
      </c>
      <c r="BY627" s="7">
        <v>4.704562776463523E-2</v>
      </c>
    </row>
    <row r="628" spans="14:77" x14ac:dyDescent="0.4">
      <c r="N628" s="124" t="str">
        <f>+IFERROR(IF(AND(U628&lt;4.9,COUNTIF(W628:Z628,"&gt;39%")&gt;=2,COUNTIF(W628:Z628,"&lt;0%")&gt;=1),"F",IF(AND(U628&gt;4.9,COUNTIF(W628:Z628,"&gt;29%")&gt;=2,COUNTIF(W628:Z628,"&lt;5%")&gt;=1),"F",IF(AND(V628&lt;&gt;"",MAX(W628:Z628)&gt;39%,,MAX(W628:Z628)/V628&gt;3.9),"F",""))),"")</f>
        <v/>
      </c>
      <c r="T628" s="76">
        <v>2</v>
      </c>
      <c r="U628" s="65">
        <v>2.8001649997720039</v>
      </c>
      <c r="V628" s="77">
        <v>0.23999999999999969</v>
      </c>
      <c r="W628" s="78">
        <v>2.7502749452419459E-2</v>
      </c>
      <c r="X628" s="78">
        <v>0.21771058257612882</v>
      </c>
      <c r="Y628" s="78">
        <v>3.3348700167153474E-2</v>
      </c>
      <c r="Z628" s="79">
        <v>0.20874314104906574</v>
      </c>
      <c r="AA628" s="27"/>
      <c r="AB628" s="27"/>
      <c r="AC628" s="80" t="s">
        <v>62</v>
      </c>
      <c r="AD628" s="81" t="s">
        <v>62</v>
      </c>
      <c r="AE628" s="82">
        <v>2</v>
      </c>
      <c r="AF628" s="72">
        <v>0.45119934767609043</v>
      </c>
      <c r="AG628" s="72">
        <v>0.59060576750674709</v>
      </c>
      <c r="AH628" s="7">
        <v>-0.10814425956484347</v>
      </c>
      <c r="AI628" s="84">
        <v>0.12768954981851766</v>
      </c>
      <c r="AJ628" s="7">
        <v>7.0765544995132559E-2</v>
      </c>
      <c r="BC628" s="124" t="str">
        <f>+IFERROR(IF(AND(BJ628&lt;4.9,COUNTIF(BL628:BO628,"&gt;39%")&gt;=2,COUNTIF(BL628:BO628,"&lt;0%")&gt;=1),"F",IF(AND(BJ628&gt;4.9,COUNTIF(BL628:BO628,"&gt;29%")&gt;=2,COUNTIF(BL628:BO628,"&lt;5%")&gt;=1),"F",IF(AND(BK628&lt;&gt;"",MAX(BL628:BO628)&gt;39%,,MAX(BL628:BO628)/BK628&gt;3.9),"F",""))),"")</f>
        <v/>
      </c>
      <c r="BI628" s="76">
        <v>11</v>
      </c>
      <c r="BJ628" s="65">
        <v>4.60039</v>
      </c>
      <c r="BK628" s="77" t="s">
        <v>62</v>
      </c>
      <c r="BL628" s="78">
        <v>7.5100302985179404E-2</v>
      </c>
      <c r="BM628" s="78">
        <v>9.4299343954340697E-2</v>
      </c>
      <c r="BN628" s="78">
        <v>0.10700023246947969</v>
      </c>
      <c r="BO628" s="79">
        <v>8.8413320450870303E-2</v>
      </c>
      <c r="BP628" s="27"/>
      <c r="BQ628" s="27"/>
      <c r="BR628" s="80" t="s">
        <v>62</v>
      </c>
      <c r="BS628" s="81" t="s">
        <v>62</v>
      </c>
      <c r="BT628" s="82" t="s">
        <v>62</v>
      </c>
      <c r="BU628" s="72">
        <v>0.20920014531715173</v>
      </c>
      <c r="BV628" s="72">
        <v>0.55629063777054488</v>
      </c>
      <c r="BW628" s="7">
        <v>8.1030840330905268E-2</v>
      </c>
      <c r="BX628" s="84">
        <v>7.4147515627648708E-2</v>
      </c>
      <c r="BY628" s="7">
        <v>7.7371184589101638E-2</v>
      </c>
    </row>
    <row r="629" spans="14:77" x14ac:dyDescent="0.4">
      <c r="N629" s="124" t="str">
        <f t="shared" ref="N629:N639" si="119">+IFERROR(IF(AND(U629&lt;4.9,COUNTIF(W629:Z629,"&gt;39%")&gt;=2,COUNTIF(W629:Z629,"&lt;0%")&gt;=1),"F",IF(AND(U629&gt;4.9,COUNTIF(W629:Z629,"&gt;29%")&gt;=2,COUNTIF(W629:Z629,"&lt;5%")&gt;=1),"F",IF(AND(V629&lt;&gt;"",MAX(W629:Z629)&gt;39%,,MAX(W629:Z629)/V629&gt;3.9),"F",""))),"")</f>
        <v/>
      </c>
      <c r="T629" s="76">
        <v>7</v>
      </c>
      <c r="U629" s="65">
        <v>5.000420000000001</v>
      </c>
      <c r="V629" s="77" t="s">
        <v>62</v>
      </c>
      <c r="W629" s="78">
        <v>0.54677686770350697</v>
      </c>
      <c r="X629" s="78">
        <v>0.57122898275481881</v>
      </c>
      <c r="Y629" s="78">
        <v>0.56260214793046115</v>
      </c>
      <c r="Z629" s="79">
        <v>0.55575690186528248</v>
      </c>
      <c r="AA629" s="27"/>
      <c r="AB629" s="27"/>
      <c r="AC629" s="80">
        <v>2.445211505131184E-2</v>
      </c>
      <c r="AD629" s="85" t="s">
        <v>560</v>
      </c>
      <c r="AE629" s="82" t="s">
        <v>62</v>
      </c>
      <c r="AF629" s="72">
        <v>0.82448115607079797</v>
      </c>
      <c r="AG629" s="72">
        <v>0.76029318716615579</v>
      </c>
      <c r="AH629" s="7">
        <v>2.1938204470163314E-2</v>
      </c>
      <c r="AI629" s="84">
        <v>0.33996014552177123</v>
      </c>
      <c r="AJ629" s="7">
        <v>9.1097250832865753E-2</v>
      </c>
      <c r="BC629" s="124" t="str">
        <f t="shared" ref="BC629:BC639" si="120">+IFERROR(IF(AND(BJ629&lt;4.9,COUNTIF(BL629:BO629,"&gt;39%")&gt;=2,COUNTIF(BL629:BO629,"&lt;0%")&gt;=1),"F",IF(AND(BJ629&gt;4.9,COUNTIF(BL629:BO629,"&gt;29%")&gt;=2,COUNTIF(BL629:BO629,"&lt;5%")&gt;=1),"F",IF(AND(BK629&lt;&gt;"",MAX(BL629:BO629)&gt;39%,,MAX(BL629:BO629)/BK629&gt;3.9),"F",""))),"")</f>
        <v/>
      </c>
      <c r="BI629" s="76">
        <v>10</v>
      </c>
      <c r="BJ629" s="65">
        <v>7.4002249998580014</v>
      </c>
      <c r="BK629" s="77" t="s">
        <v>62</v>
      </c>
      <c r="BL629" s="78">
        <v>0.36325095474577795</v>
      </c>
      <c r="BM629" s="78">
        <v>0.33769453854793297</v>
      </c>
      <c r="BN629" s="78">
        <v>0.33683108834780101</v>
      </c>
      <c r="BO629" s="79">
        <v>0.34987413561871894</v>
      </c>
      <c r="BP629" s="27"/>
      <c r="BQ629" s="27"/>
      <c r="BR629" s="80">
        <v>2.6419866397976943E-2</v>
      </c>
      <c r="BS629" s="85" t="s">
        <v>62</v>
      </c>
      <c r="BT629" s="82" t="s">
        <v>62</v>
      </c>
      <c r="BU629" s="72">
        <v>0.63906984256442145</v>
      </c>
      <c r="BV629" s="72">
        <v>0.79726622676912806</v>
      </c>
      <c r="BW629" s="7">
        <v>7.7008654097765319E-2</v>
      </c>
      <c r="BX629" s="84">
        <v>0.29342069505142854</v>
      </c>
      <c r="BY629" s="7">
        <v>0.11088705832840993</v>
      </c>
    </row>
    <row r="630" spans="14:77" x14ac:dyDescent="0.4">
      <c r="N630" s="124" t="str">
        <f t="shared" si="119"/>
        <v/>
      </c>
      <c r="T630" s="76">
        <v>9</v>
      </c>
      <c r="U630" s="65">
        <v>14.300669999999998</v>
      </c>
      <c r="V630" s="77" t="s">
        <v>62</v>
      </c>
      <c r="W630" s="78">
        <v>-0.10238557581874401</v>
      </c>
      <c r="X630" s="78">
        <v>-9.9723601898904141E-2</v>
      </c>
      <c r="Y630" s="78">
        <v>-0.10159766278782489</v>
      </c>
      <c r="Z630" s="79">
        <v>-0.10065682752785843</v>
      </c>
      <c r="AA630" s="27"/>
      <c r="AB630" s="27"/>
      <c r="AC630" s="80" t="s">
        <v>62</v>
      </c>
      <c r="AD630" s="85" t="s">
        <v>62</v>
      </c>
      <c r="AE630" s="82" t="s">
        <v>62</v>
      </c>
      <c r="AF630" s="72">
        <v>-0.34397077375890495</v>
      </c>
      <c r="AG630" s="72">
        <v>0.68961806623022781</v>
      </c>
      <c r="AH630" s="7">
        <v>2.4139898212829851E-2</v>
      </c>
      <c r="AI630" s="84">
        <v>-6.1572442230191982E-2</v>
      </c>
      <c r="AJ630" s="7">
        <v>8.262905813007318E-2</v>
      </c>
      <c r="BC630" s="124" t="str">
        <f t="shared" si="120"/>
        <v/>
      </c>
      <c r="BI630" s="76">
        <v>1</v>
      </c>
      <c r="BJ630" s="65">
        <v>14.800562999697002</v>
      </c>
      <c r="BK630" s="77" t="s">
        <v>62</v>
      </c>
      <c r="BL630" s="78">
        <v>-4.3475281842091901E-2</v>
      </c>
      <c r="BM630" s="78">
        <v>-3.0732821549879826E-2</v>
      </c>
      <c r="BN630" s="78">
        <v>-2.5496870369413401E-2</v>
      </c>
      <c r="BO630" s="79">
        <v>-1.678922290141014E-2</v>
      </c>
      <c r="BP630" s="27"/>
      <c r="BQ630" s="27"/>
      <c r="BR630" s="80" t="s">
        <v>62</v>
      </c>
      <c r="BS630" s="85" t="s">
        <v>62</v>
      </c>
      <c r="BT630" s="82" t="s">
        <v>62</v>
      </c>
      <c r="BU630" s="72">
        <v>4.6350672180002141E-2</v>
      </c>
      <c r="BV630" s="72">
        <v>0.73418436788700614</v>
      </c>
      <c r="BW630" s="7">
        <v>5.4242855836315815E-2</v>
      </c>
      <c r="BX630" s="84">
        <v>-1.4080221861480058E-2</v>
      </c>
      <c r="BY630" s="7">
        <v>0.10211337454442096</v>
      </c>
    </row>
    <row r="631" spans="14:77" x14ac:dyDescent="0.4">
      <c r="N631" s="124" t="str">
        <f t="shared" si="119"/>
        <v/>
      </c>
      <c r="T631" s="76">
        <v>3</v>
      </c>
      <c r="U631" s="65">
        <v>17.300059998335048</v>
      </c>
      <c r="V631" s="77" t="s">
        <v>62</v>
      </c>
      <c r="W631" s="78">
        <v>0.12975761776218947</v>
      </c>
      <c r="X631" s="78">
        <v>0.15546039718180471</v>
      </c>
      <c r="Y631" s="78">
        <v>0.21036804536809939</v>
      </c>
      <c r="Z631" s="79">
        <v>0.21594111110257619</v>
      </c>
      <c r="AA631" s="27"/>
      <c r="AB631" s="27"/>
      <c r="AC631" s="80" t="s">
        <v>62</v>
      </c>
      <c r="AD631" s="85" t="s">
        <v>62</v>
      </c>
      <c r="AE631" s="82" t="s">
        <v>62</v>
      </c>
      <c r="AF631" s="72">
        <v>0.92613504543783065</v>
      </c>
      <c r="AG631" s="72">
        <v>1.1885803780908166</v>
      </c>
      <c r="AH631" s="7">
        <v>3.3282106956437851E-2</v>
      </c>
      <c r="AI631" s="84">
        <v>0.13209259535630555</v>
      </c>
      <c r="AJ631" s="7">
        <v>0.14241401431142725</v>
      </c>
      <c r="BC631" s="124" t="str">
        <f t="shared" si="120"/>
        <v/>
      </c>
      <c r="BI631" s="76">
        <v>6</v>
      </c>
      <c r="BJ631" s="65">
        <v>18.800312997252163</v>
      </c>
      <c r="BK631" s="77" t="s">
        <v>62</v>
      </c>
      <c r="BL631" s="78">
        <v>0.14193045315602673</v>
      </c>
      <c r="BM631" s="78">
        <v>0.13947586891923666</v>
      </c>
      <c r="BN631" s="78">
        <v>0.12702687276971</v>
      </c>
      <c r="BO631" s="79">
        <v>0.11725722924300157</v>
      </c>
      <c r="BP631" s="27"/>
      <c r="BQ631" s="27"/>
      <c r="BR631" s="80" t="s">
        <v>62</v>
      </c>
      <c r="BS631" s="85" t="s">
        <v>62</v>
      </c>
      <c r="BT631" s="82" t="s">
        <v>62</v>
      </c>
      <c r="BU631" s="72">
        <v>0.67667166255227551</v>
      </c>
      <c r="BV631" s="72">
        <v>0.91159802305570348</v>
      </c>
      <c r="BW631" s="7">
        <v>4.1916381333246447E-2</v>
      </c>
      <c r="BX631" s="84">
        <v>9.8337356785299451E-2</v>
      </c>
      <c r="BY631" s="7">
        <v>0.12678879370606144</v>
      </c>
    </row>
    <row r="632" spans="14:77" x14ac:dyDescent="0.4">
      <c r="N632" s="124" t="str">
        <f t="shared" si="119"/>
        <v/>
      </c>
      <c r="T632" s="76">
        <v>1</v>
      </c>
      <c r="U632" s="65">
        <v>23.500637999647005</v>
      </c>
      <c r="V632" s="77" t="s">
        <v>62</v>
      </c>
      <c r="W632" s="78">
        <v>-3.0813714676630265E-2</v>
      </c>
      <c r="X632" s="78">
        <v>-1.226117039710733E-2</v>
      </c>
      <c r="Y632" s="78">
        <v>-5.3479350103631723E-2</v>
      </c>
      <c r="Z632" s="79">
        <v>-5.7195171829296516E-2</v>
      </c>
      <c r="AA632" s="27"/>
      <c r="AB632" s="27"/>
      <c r="AC632" s="80" t="s">
        <v>62</v>
      </c>
      <c r="AD632" s="85" t="s">
        <v>62</v>
      </c>
      <c r="AE632" s="82" t="s">
        <v>62</v>
      </c>
      <c r="AF632" s="72">
        <v>-0.34412410605502763</v>
      </c>
      <c r="AG632" s="72">
        <v>0.63689919913194981</v>
      </c>
      <c r="AH632" s="7">
        <v>1.9601324242901445E-2</v>
      </c>
      <c r="AI632" s="84">
        <v>-3.4986662105266436E-2</v>
      </c>
      <c r="AJ632" s="7">
        <v>7.6312358282246195E-2</v>
      </c>
      <c r="BC632" s="124" t="str">
        <f t="shared" si="120"/>
        <v/>
      </c>
      <c r="BI632" s="76">
        <v>9</v>
      </c>
      <c r="BJ632" s="65">
        <v>30.30132</v>
      </c>
      <c r="BK632" s="77" t="s">
        <v>62</v>
      </c>
      <c r="BL632" s="78">
        <v>-1.4371999010095981E-2</v>
      </c>
      <c r="BM632" s="78">
        <v>5.562063774838553E-6</v>
      </c>
      <c r="BN632" s="78">
        <v>7.0220484123330274E-3</v>
      </c>
      <c r="BO632" s="79">
        <v>-1.294505743801483E-2</v>
      </c>
      <c r="BP632" s="27"/>
      <c r="BQ632" s="27"/>
      <c r="BR632" s="80" t="s">
        <v>62</v>
      </c>
      <c r="BS632" s="85" t="s">
        <v>62</v>
      </c>
      <c r="BT632" s="82" t="s">
        <v>62</v>
      </c>
      <c r="BU632" s="72">
        <v>-0.17247162598863278</v>
      </c>
      <c r="BV632" s="72">
        <v>0.63894829156120103</v>
      </c>
      <c r="BW632" s="7">
        <v>2.115917109146593E-2</v>
      </c>
      <c r="BX632" s="84">
        <v>-1.0856326216357667E-2</v>
      </c>
      <c r="BY632" s="7">
        <v>8.8867550256461328E-2</v>
      </c>
    </row>
    <row r="633" spans="14:77" x14ac:dyDescent="0.4">
      <c r="N633" s="124" t="str">
        <f t="shared" si="119"/>
        <v/>
      </c>
      <c r="T633" s="76">
        <v>4</v>
      </c>
      <c r="U633" s="65">
        <v>28.800513998856047</v>
      </c>
      <c r="V633" s="77" t="s">
        <v>62</v>
      </c>
      <c r="W633" s="78">
        <v>5.6512415571877236E-2</v>
      </c>
      <c r="X633" s="78">
        <v>5.0449417822733954E-2</v>
      </c>
      <c r="Y633" s="78">
        <v>3.4513805309380044E-2</v>
      </c>
      <c r="Z633" s="79">
        <v>5.3293324420244023E-2</v>
      </c>
      <c r="AA633" s="27"/>
      <c r="AB633" s="27"/>
      <c r="AC633" s="80" t="s">
        <v>62</v>
      </c>
      <c r="AD633" s="85" t="s">
        <v>62</v>
      </c>
      <c r="AE633" s="82" t="s">
        <v>62</v>
      </c>
      <c r="AF633" s="72">
        <v>0.48692655344902752</v>
      </c>
      <c r="AG633" s="72">
        <v>1.1318593891258399</v>
      </c>
      <c r="AH633" s="7">
        <v>1.636112325530524E-2</v>
      </c>
      <c r="AI633" s="84">
        <v>3.2599876428771546E-2</v>
      </c>
      <c r="AJ633" s="7">
        <v>0.13561778590052942</v>
      </c>
      <c r="BC633" s="124" t="str">
        <f t="shared" si="120"/>
        <v/>
      </c>
      <c r="BI633" s="76">
        <v>4</v>
      </c>
      <c r="BJ633" s="65">
        <v>34.600491998936036</v>
      </c>
      <c r="BK633" s="77" t="s">
        <v>62</v>
      </c>
      <c r="BL633" s="78">
        <v>6.4457724121722154E-2</v>
      </c>
      <c r="BM633" s="78">
        <v>7.3678200793589443E-2</v>
      </c>
      <c r="BN633" s="78">
        <v>5.9105519962550812E-2</v>
      </c>
      <c r="BO633" s="79">
        <v>2.3552400495056403E-2</v>
      </c>
      <c r="BP633" s="27"/>
      <c r="BQ633" s="27"/>
      <c r="BR633" s="80" t="s">
        <v>62</v>
      </c>
      <c r="BS633" s="85" t="s">
        <v>62</v>
      </c>
      <c r="BT633" s="82" t="s">
        <v>62</v>
      </c>
      <c r="BU633" s="72">
        <v>0.35711695540425592</v>
      </c>
      <c r="BV633" s="72">
        <v>0.89418261964331702</v>
      </c>
      <c r="BW633" s="7">
        <v>2.3393592121475452E-2</v>
      </c>
      <c r="BX633" s="84">
        <v>1.9752136610978799E-2</v>
      </c>
      <c r="BY633" s="7">
        <v>0.12436658793694474</v>
      </c>
    </row>
    <row r="634" spans="14:77" x14ac:dyDescent="0.4">
      <c r="N634" s="124" t="str">
        <f t="shared" si="119"/>
        <v/>
      </c>
      <c r="T634" s="76">
        <v>5</v>
      </c>
      <c r="U634" s="65">
        <v>39.400392997165142</v>
      </c>
      <c r="V634" s="77" t="s">
        <v>62</v>
      </c>
      <c r="W634" s="78">
        <v>0.14540222808006603</v>
      </c>
      <c r="X634" s="78">
        <v>-5.8408518368978308E-3</v>
      </c>
      <c r="Y634" s="78">
        <v>0.14462527160562008</v>
      </c>
      <c r="Z634" s="79">
        <v>-3.4657986363003093E-3</v>
      </c>
      <c r="AA634" s="14"/>
      <c r="AB634" s="14"/>
      <c r="AC634" s="80" t="s">
        <v>62</v>
      </c>
      <c r="AD634" s="85" t="s">
        <v>62</v>
      </c>
      <c r="AE634" s="82" t="s">
        <v>62</v>
      </c>
      <c r="AF634" s="72">
        <v>-0.26374895890980904</v>
      </c>
      <c r="AG634" s="72">
        <v>1.0332206691914896</v>
      </c>
      <c r="AH634" s="7">
        <v>1.8292389602963952E-2</v>
      </c>
      <c r="AI634" s="84">
        <v>-2.1200517794584539E-3</v>
      </c>
      <c r="AJ634" s="7">
        <v>0.12379903444599538</v>
      </c>
      <c r="BC634" s="124" t="str">
        <f t="shared" si="120"/>
        <v/>
      </c>
      <c r="BI634" s="76">
        <v>8</v>
      </c>
      <c r="BJ634" s="65">
        <v>35.401220000000002</v>
      </c>
      <c r="BK634" s="77" t="s">
        <v>62</v>
      </c>
      <c r="BL634" s="78">
        <v>-3.4009450027538191E-3</v>
      </c>
      <c r="BM634" s="78">
        <v>-9.6128447832620097E-3</v>
      </c>
      <c r="BN634" s="78">
        <v>-2.1859192607530716E-2</v>
      </c>
      <c r="BO634" s="79">
        <v>5.9603827652633314E-2</v>
      </c>
      <c r="BP634" s="14"/>
      <c r="BQ634" s="14"/>
      <c r="BR634" s="80" t="s">
        <v>62</v>
      </c>
      <c r="BS634" s="85" t="s">
        <v>62</v>
      </c>
      <c r="BT634" s="82" t="s">
        <v>62</v>
      </c>
      <c r="BU634" s="72">
        <v>0.4802536772058788</v>
      </c>
      <c r="BV634" s="72">
        <v>0.62362880617523497</v>
      </c>
      <c r="BW634" s="7">
        <v>1.9369715510878727E-2</v>
      </c>
      <c r="BX634" s="84">
        <v>4.9986537320438409E-2</v>
      </c>
      <c r="BY634" s="7">
        <v>8.6736853366867928E-2</v>
      </c>
    </row>
    <row r="635" spans="14:77" x14ac:dyDescent="0.4">
      <c r="N635" s="124" t="str">
        <f t="shared" si="119"/>
        <v/>
      </c>
      <c r="T635" s="76">
        <v>6</v>
      </c>
      <c r="U635" s="65">
        <v>40.800889992032467</v>
      </c>
      <c r="V635" s="77" t="s">
        <v>62</v>
      </c>
      <c r="W635" s="78">
        <v>1.5131027488222842E-2</v>
      </c>
      <c r="X635" s="78">
        <v>0.1587839575194159</v>
      </c>
      <c r="Y635" s="78">
        <v>7.8403007942494454E-3</v>
      </c>
      <c r="Z635" s="79">
        <v>0.14492341887092405</v>
      </c>
      <c r="AA635" s="27"/>
      <c r="AB635" s="27"/>
      <c r="AC635" s="80" t="s">
        <v>62</v>
      </c>
      <c r="AD635" s="85" t="s">
        <v>62</v>
      </c>
      <c r="AE635" s="82" t="s">
        <v>62</v>
      </c>
      <c r="AF635" s="72">
        <v>1.6362256254530378</v>
      </c>
      <c r="AG635" s="72">
        <v>1.2898646214310836</v>
      </c>
      <c r="AH635" s="7">
        <v>1.4413501383462E-2</v>
      </c>
      <c r="AI635" s="84">
        <v>8.8650606773417517E-2</v>
      </c>
      <c r="AJ635" s="7">
        <v>0.1545497486264697</v>
      </c>
      <c r="BC635" s="124" t="str">
        <f t="shared" si="120"/>
        <v/>
      </c>
      <c r="BI635" s="76">
        <v>7</v>
      </c>
      <c r="BJ635" s="65">
        <v>46.102540000000005</v>
      </c>
      <c r="BK635" s="77" t="s">
        <v>62</v>
      </c>
      <c r="BL635" s="78">
        <v>8.7405276320500543E-3</v>
      </c>
      <c r="BM635" s="78">
        <v>5.5882686603175732E-2</v>
      </c>
      <c r="BN635" s="78">
        <v>5.1545394464772652E-2</v>
      </c>
      <c r="BO635" s="79">
        <v>2.0293571121544032E-3</v>
      </c>
      <c r="BP635" s="27"/>
      <c r="BQ635" s="27"/>
      <c r="BR635" s="80" t="s">
        <v>62</v>
      </c>
      <c r="BS635" s="85" t="s">
        <v>62</v>
      </c>
      <c r="BT635" s="82" t="s">
        <v>62</v>
      </c>
      <c r="BU635" s="72">
        <v>-9.5150861791578445E-2</v>
      </c>
      <c r="BV635" s="72">
        <v>0.32387770448023867</v>
      </c>
      <c r="BW635" s="7">
        <v>1.487773953532264E-2</v>
      </c>
      <c r="BX635" s="84">
        <v>1.7019130988430997E-3</v>
      </c>
      <c r="BY635" s="7">
        <v>4.5046240141778458E-2</v>
      </c>
    </row>
    <row r="636" spans="14:77" x14ac:dyDescent="0.4">
      <c r="N636" s="124" t="str">
        <f t="shared" si="119"/>
        <v/>
      </c>
      <c r="T636" s="76" t="s">
        <v>62</v>
      </c>
      <c r="U636" s="65">
        <v>178.90640399656803</v>
      </c>
      <c r="V636" s="77" t="s">
        <v>62</v>
      </c>
      <c r="W636" s="78" t="s">
        <v>62</v>
      </c>
      <c r="X636" s="78" t="s">
        <v>62</v>
      </c>
      <c r="Y636" s="78" t="s">
        <v>62</v>
      </c>
      <c r="Z636" s="79" t="s">
        <v>62</v>
      </c>
      <c r="AA636" s="89"/>
      <c r="AB636" s="89"/>
      <c r="AC636" s="80" t="s">
        <v>62</v>
      </c>
      <c r="AD636" s="85" t="s">
        <v>62</v>
      </c>
      <c r="AE636" s="82" t="s">
        <v>62</v>
      </c>
      <c r="AF636" s="72" t="s">
        <v>62</v>
      </c>
      <c r="AG636" s="72" t="s">
        <v>62</v>
      </c>
      <c r="AH636" s="7" t="s">
        <v>62</v>
      </c>
      <c r="AI636" s="84" t="s">
        <v>62</v>
      </c>
      <c r="AJ636" s="7" t="s">
        <v>62</v>
      </c>
      <c r="BC636" s="124" t="str">
        <f t="shared" si="120"/>
        <v/>
      </c>
      <c r="BI636" s="76">
        <v>12</v>
      </c>
      <c r="BJ636" s="65">
        <v>47.701520000000002</v>
      </c>
      <c r="BK636" s="77" t="s">
        <v>62</v>
      </c>
      <c r="BL636" s="78">
        <v>5.6080227398982975E-2</v>
      </c>
      <c r="BM636" s="78">
        <v>-2.5346989941850952E-2</v>
      </c>
      <c r="BN636" s="78">
        <v>-6.2116462404473126E-3</v>
      </c>
      <c r="BO636" s="79">
        <v>-2.096813760951367E-2</v>
      </c>
      <c r="BP636" s="89"/>
      <c r="BQ636" s="89"/>
      <c r="BR636" s="80" t="s">
        <v>62</v>
      </c>
      <c r="BS636" s="85" t="s">
        <v>62</v>
      </c>
      <c r="BT636" s="82" t="s">
        <v>62</v>
      </c>
      <c r="BU636" s="72">
        <v>7.5047981236548225E-2</v>
      </c>
      <c r="BV636" s="72">
        <v>0.41505509901630216</v>
      </c>
      <c r="BW636" s="7">
        <v>1.5706189015363199E-2</v>
      </c>
      <c r="BX636" s="84">
        <v>-1.7584853765876172E-2</v>
      </c>
      <c r="BY636" s="7">
        <v>5.7727566311989706E-2</v>
      </c>
    </row>
    <row r="637" spans="14:77" x14ac:dyDescent="0.4">
      <c r="N637" s="124" t="str">
        <f t="shared" si="119"/>
        <v/>
      </c>
      <c r="T637" s="76" t="s">
        <v>62</v>
      </c>
      <c r="U637" s="65" t="s">
        <v>62</v>
      </c>
      <c r="V637" s="77" t="s">
        <v>62</v>
      </c>
      <c r="W637" s="78" t="s">
        <v>62</v>
      </c>
      <c r="X637" s="78" t="s">
        <v>62</v>
      </c>
      <c r="Y637" s="78" t="s">
        <v>62</v>
      </c>
      <c r="Z637" s="79" t="s">
        <v>62</v>
      </c>
      <c r="AA637" s="89"/>
      <c r="AB637" s="89"/>
      <c r="AC637" s="80" t="s">
        <v>62</v>
      </c>
      <c r="AD637" s="85" t="s">
        <v>62</v>
      </c>
      <c r="AE637" s="82" t="s">
        <v>62</v>
      </c>
      <c r="AF637" s="72" t="s">
        <v>62</v>
      </c>
      <c r="AG637" s="72" t="s">
        <v>62</v>
      </c>
      <c r="AH637" s="7" t="s">
        <v>62</v>
      </c>
      <c r="AI637" s="84" t="s">
        <v>62</v>
      </c>
      <c r="AJ637" s="7" t="s">
        <v>62</v>
      </c>
      <c r="BC637" s="124" t="str">
        <f t="shared" si="120"/>
        <v/>
      </c>
      <c r="BI637" s="76">
        <v>5</v>
      </c>
      <c r="BJ637" s="65">
        <v>48.000514996065199</v>
      </c>
      <c r="BK637" s="77" t="s">
        <v>62</v>
      </c>
      <c r="BL637" s="78">
        <v>1.0637290513816209E-2</v>
      </c>
      <c r="BM637" s="78">
        <v>2.0059799769733346E-2</v>
      </c>
      <c r="BN637" s="78">
        <v>2.4608233899983581E-2</v>
      </c>
      <c r="BO637" s="79">
        <v>6.7822000669348584E-2</v>
      </c>
      <c r="BP637" s="89"/>
      <c r="BQ637" s="89"/>
      <c r="BR637" s="80" t="s">
        <v>62</v>
      </c>
      <c r="BS637" s="85" t="s">
        <v>62</v>
      </c>
      <c r="BT637" s="82" t="s">
        <v>62</v>
      </c>
      <c r="BU637" s="72" t="s">
        <v>62</v>
      </c>
      <c r="BV637" s="72">
        <v>0.3574515598940895</v>
      </c>
      <c r="BW637" s="7">
        <v>1.5893226092967779E-2</v>
      </c>
      <c r="BX637" s="84">
        <v>5.6878678788264241E-2</v>
      </c>
      <c r="BY637" s="7">
        <v>4.9715829719995164E-2</v>
      </c>
    </row>
    <row r="638" spans="14:77" x14ac:dyDescent="0.4">
      <c r="N638" s="124" t="str">
        <f t="shared" si="119"/>
        <v/>
      </c>
      <c r="T638" s="76" t="s">
        <v>62</v>
      </c>
      <c r="U638" s="65" t="s">
        <v>62</v>
      </c>
      <c r="V638" s="77" t="s">
        <v>62</v>
      </c>
      <c r="W638" s="78" t="s">
        <v>62</v>
      </c>
      <c r="X638" s="78" t="s">
        <v>62</v>
      </c>
      <c r="Y638" s="78" t="s">
        <v>62</v>
      </c>
      <c r="Z638" s="79" t="s">
        <v>62</v>
      </c>
      <c r="AA638" s="27"/>
      <c r="AB638" s="27"/>
      <c r="AC638" s="80" t="s">
        <v>62</v>
      </c>
      <c r="AD638" s="85" t="s">
        <v>62</v>
      </c>
      <c r="AE638" s="82" t="s">
        <v>62</v>
      </c>
      <c r="AF638" s="72" t="s">
        <v>62</v>
      </c>
      <c r="AG638" s="72" t="s">
        <v>62</v>
      </c>
      <c r="AH638" s="7" t="s">
        <v>62</v>
      </c>
      <c r="AI638" s="84" t="s">
        <v>62</v>
      </c>
      <c r="AJ638" s="7" t="s">
        <v>62</v>
      </c>
      <c r="BC638" s="124" t="str">
        <f t="shared" si="120"/>
        <v/>
      </c>
      <c r="BI638" s="76" t="s">
        <v>62</v>
      </c>
      <c r="BJ638" s="65" t="s">
        <v>62</v>
      </c>
      <c r="BK638" s="77" t="s">
        <v>62</v>
      </c>
      <c r="BL638" s="78" t="s">
        <v>62</v>
      </c>
      <c r="BM638" s="78" t="s">
        <v>62</v>
      </c>
      <c r="BN638" s="78" t="s">
        <v>62</v>
      </c>
      <c r="BO638" s="79" t="s">
        <v>62</v>
      </c>
      <c r="BP638" s="27"/>
      <c r="BQ638" s="27"/>
      <c r="BR638" s="80" t="s">
        <v>62</v>
      </c>
      <c r="BS638" s="85" t="s">
        <v>62</v>
      </c>
      <c r="BT638" s="82" t="s">
        <v>62</v>
      </c>
      <c r="BU638" s="72" t="s">
        <v>62</v>
      </c>
      <c r="BV638" s="72" t="s">
        <v>62</v>
      </c>
      <c r="BW638" s="7" t="s">
        <v>62</v>
      </c>
      <c r="BX638" s="84" t="s">
        <v>62</v>
      </c>
      <c r="BY638" s="7" t="s">
        <v>62</v>
      </c>
    </row>
    <row r="639" spans="14:77" ht="19.5" thickBot="1" x14ac:dyDescent="0.45">
      <c r="N639" s="124" t="str">
        <f t="shared" si="119"/>
        <v/>
      </c>
      <c r="T639" s="76" t="s">
        <v>62</v>
      </c>
      <c r="U639" s="90" t="s">
        <v>62</v>
      </c>
      <c r="V639" s="91" t="s">
        <v>62</v>
      </c>
      <c r="W639" s="78" t="s">
        <v>62</v>
      </c>
      <c r="X639" s="78" t="s">
        <v>62</v>
      </c>
      <c r="Y639" s="78" t="s">
        <v>62</v>
      </c>
      <c r="Z639" s="79" t="s">
        <v>62</v>
      </c>
      <c r="AA639" s="27"/>
      <c r="AB639" s="27"/>
      <c r="AC639" s="80" t="s">
        <v>62</v>
      </c>
      <c r="AD639" s="85" t="s">
        <v>62</v>
      </c>
      <c r="AE639" s="82" t="s">
        <v>62</v>
      </c>
      <c r="AF639" s="72"/>
      <c r="AG639" s="72"/>
      <c r="AH639" s="27"/>
      <c r="AI639" s="107"/>
      <c r="AJ639" s="27"/>
      <c r="BC639" s="124" t="str">
        <f t="shared" si="120"/>
        <v/>
      </c>
      <c r="BI639" s="76" t="s">
        <v>62</v>
      </c>
      <c r="BJ639" s="90" t="s">
        <v>62</v>
      </c>
      <c r="BK639" s="91" t="s">
        <v>62</v>
      </c>
      <c r="BL639" s="78" t="s">
        <v>62</v>
      </c>
      <c r="BM639" s="78" t="s">
        <v>62</v>
      </c>
      <c r="BN639" s="78" t="s">
        <v>62</v>
      </c>
      <c r="BO639" s="79" t="s">
        <v>62</v>
      </c>
      <c r="BP639" s="27"/>
      <c r="BQ639" s="27"/>
      <c r="BR639" s="80" t="s">
        <v>62</v>
      </c>
      <c r="BS639" s="85" t="s">
        <v>62</v>
      </c>
      <c r="BT639" s="82" t="s">
        <v>62</v>
      </c>
      <c r="BU639" s="72"/>
      <c r="BV639" s="72"/>
      <c r="BW639" s="27"/>
      <c r="BX639" s="107"/>
      <c r="BY639" s="27"/>
    </row>
    <row r="640" spans="14:77" ht="19.5" thickBot="1" x14ac:dyDescent="0.45"/>
    <row r="641" spans="14:77" ht="19.5" thickBot="1" x14ac:dyDescent="0.45">
      <c r="T641" s="56" t="s">
        <v>62</v>
      </c>
      <c r="U641" s="57" t="s">
        <v>62</v>
      </c>
      <c r="V641" s="58" t="s">
        <v>541</v>
      </c>
      <c r="W641" s="59" t="s">
        <v>542</v>
      </c>
      <c r="X641" s="59" t="s">
        <v>543</v>
      </c>
      <c r="Y641" s="59" t="s">
        <v>544</v>
      </c>
      <c r="Z641" s="60" t="s">
        <v>545</v>
      </c>
      <c r="AA641" s="27"/>
      <c r="AB641" s="27"/>
      <c r="AC641" s="27"/>
      <c r="AD641" s="27"/>
      <c r="AE641" s="27"/>
      <c r="AF641" s="27" t="s">
        <v>261</v>
      </c>
      <c r="AG641" s="27"/>
      <c r="AH641" t="s">
        <v>510</v>
      </c>
      <c r="AI641" s="27"/>
      <c r="AJ641" s="27"/>
      <c r="BI641" s="56" t="s">
        <v>62</v>
      </c>
      <c r="BJ641" s="57" t="s">
        <v>62</v>
      </c>
      <c r="BK641" s="58" t="s">
        <v>541</v>
      </c>
      <c r="BL641" s="59" t="s">
        <v>542</v>
      </c>
      <c r="BM641" s="59" t="s">
        <v>543</v>
      </c>
      <c r="BN641" s="59" t="s">
        <v>544</v>
      </c>
      <c r="BO641" s="60" t="s">
        <v>545</v>
      </c>
      <c r="BP641" s="27"/>
      <c r="BQ641" s="27"/>
      <c r="BR641" s="27"/>
      <c r="BS641" s="27"/>
      <c r="BT641" s="27"/>
      <c r="BU641" s="27" t="s">
        <v>262</v>
      </c>
      <c r="BV641" s="27"/>
      <c r="BW641" t="s">
        <v>511</v>
      </c>
    </row>
    <row r="642" spans="14:77" ht="19.5" thickBot="1" x14ac:dyDescent="0.45">
      <c r="N642" s="124" t="str">
        <f>+IFERROR(IF(AND(U642&lt;4.9,COUNTIF(W642:Z642,"&gt;39%")&gt;=2,COUNTIF(W642:Z642,"&lt;0%")&gt;=1),"F",IF(AND(U642&gt;4.9,COUNTIF(W642:Z642,"&gt;29%")&gt;=2,COUNTIF(W642:Z642,"&lt;5%")&gt;=1),"F",IF(AND(V642&lt;&gt;"",MAX(W642:Z642)&gt;39%,,MAX(W642:Z642)/V642&gt;3.9),"F",""))),"")</f>
        <v/>
      </c>
      <c r="T642" s="76">
        <v>8</v>
      </c>
      <c r="U642" s="65">
        <v>1.2002999999999999</v>
      </c>
      <c r="V642" s="66">
        <v>0.55999999999999994</v>
      </c>
      <c r="W642" s="67">
        <v>0.3939133585947277</v>
      </c>
      <c r="X642" s="67">
        <v>0.34074212613209454</v>
      </c>
      <c r="Y642" s="67">
        <v>0.37551383332600108</v>
      </c>
      <c r="Z642" s="68">
        <v>0.38950343243537483</v>
      </c>
      <c r="AA642" s="104">
        <v>0.3939133585947277</v>
      </c>
      <c r="AB642" s="69" t="s">
        <v>62</v>
      </c>
      <c r="AC642" s="70">
        <v>5.3171232462633167E-2</v>
      </c>
      <c r="AD642" s="27"/>
      <c r="AE642" s="71">
        <v>8</v>
      </c>
      <c r="AF642" s="72">
        <v>0.9128346924477404</v>
      </c>
      <c r="AG642" s="72">
        <v>0.20325157787230075</v>
      </c>
      <c r="AH642" s="7" t="s">
        <v>62</v>
      </c>
      <c r="AI642" s="74">
        <v>0.39466076950205675</v>
      </c>
      <c r="AJ642" s="7">
        <v>4.6813688803500911E-2</v>
      </c>
      <c r="BC642" s="124" t="str">
        <f>+IFERROR(IF(AND(BJ642&lt;4.9,COUNTIF(BL642:BO642,"&gt;39%")&gt;=2,COUNTIF(BL642:BO642,"&lt;0%")&gt;=1),"F",IF(AND(BJ642&gt;4.9,COUNTIF(BL642:BO642,"&gt;29%")&gt;=2,COUNTIF(BL642:BO642,"&lt;5%")&gt;=1),"F",IF(AND(BK642&lt;&gt;"",MAX(BL642:BO642)&gt;39%,,MAX(BL642:BO642)/BK642&gt;3.9),"F",""))),"")</f>
        <v/>
      </c>
      <c r="BI642" s="76">
        <v>4</v>
      </c>
      <c r="BJ642" s="65">
        <v>2.2001989994560209</v>
      </c>
      <c r="BK642" s="66">
        <v>0.35999999999999976</v>
      </c>
      <c r="BL642" s="67">
        <v>0.23658870158234996</v>
      </c>
      <c r="BM642" s="67">
        <v>0.31099174685507647</v>
      </c>
      <c r="BN642" s="67">
        <v>-0.37819954935048877</v>
      </c>
      <c r="BO642" s="68">
        <v>-0.32912081340428567</v>
      </c>
      <c r="BP642" s="104">
        <v>0.31099174685507647</v>
      </c>
      <c r="BQ642" s="69" t="s">
        <v>62</v>
      </c>
      <c r="BR642" s="70">
        <v>0.6891912962055653</v>
      </c>
      <c r="BS642" s="27"/>
      <c r="BT642" s="71">
        <v>4</v>
      </c>
      <c r="BU642" s="72">
        <v>-0.28885128350315753</v>
      </c>
      <c r="BV642" s="72">
        <v>0.13948729989568581</v>
      </c>
      <c r="BW642" s="7" t="s">
        <v>62</v>
      </c>
    </row>
    <row r="643" spans="14:77" x14ac:dyDescent="0.4">
      <c r="N643" s="124" t="str">
        <f>+IFERROR(IF(AND(U643&lt;4.9,COUNTIF(W643:Z643,"&gt;39%")&gt;=2,COUNTIF(W643:Z643,"&lt;0%")&gt;=1),"F",IF(AND(U643&gt;4.9,COUNTIF(W643:Z643,"&gt;29%")&gt;=2,COUNTIF(W643:Z643,"&lt;5%")&gt;=1),"F",IF(AND(V643&lt;&gt;"",MAX(W643:Z643)&gt;39%,,MAX(W643:Z643)/V643&gt;3.9),"F",""))),"")</f>
        <v/>
      </c>
      <c r="T643" s="76">
        <v>2</v>
      </c>
      <c r="U643" s="65">
        <v>4.6001839997920033</v>
      </c>
      <c r="V643" s="77" t="s">
        <v>62</v>
      </c>
      <c r="W643" s="78">
        <v>0.27364444302787999</v>
      </c>
      <c r="X643" s="78">
        <v>0.38089335542074731</v>
      </c>
      <c r="Y643" s="78">
        <v>0.34184700529451284</v>
      </c>
      <c r="Z643" s="79">
        <v>0.32542279480562619</v>
      </c>
      <c r="AA643" s="27"/>
      <c r="AB643" s="27"/>
      <c r="AC643" s="80">
        <v>0.10724891239286732</v>
      </c>
      <c r="AD643" s="81" t="s">
        <v>62</v>
      </c>
      <c r="AE643" s="82" t="s">
        <v>62</v>
      </c>
      <c r="AF643" s="72">
        <v>0.26729260455318848</v>
      </c>
      <c r="AG643" s="72">
        <v>0.36066980763857354</v>
      </c>
      <c r="AH643" s="7">
        <v>0.28997513803501923</v>
      </c>
      <c r="AI643" s="84">
        <v>0.32973165296253792</v>
      </c>
      <c r="AJ643" s="7">
        <v>8.3070863765784902E-2</v>
      </c>
      <c r="BC643" s="124" t="str">
        <f>+IFERROR(IF(AND(BJ643&lt;4.9,COUNTIF(BL643:BO643,"&gt;39%")&gt;=2,COUNTIF(BL643:BO643,"&lt;0%")&gt;=1),"F",IF(AND(BJ643&gt;4.9,COUNTIF(BL643:BO643,"&gt;29%")&gt;=2,COUNTIF(BL643:BO643,"&lt;5%")&gt;=1),"F",IF(AND(BK643&lt;&gt;"",MAX(BL643:BO643)&gt;39%,,MAX(BL643:BO643)/BK643&gt;3.9),"F",""))),"")</f>
        <v/>
      </c>
      <c r="BI643" s="76">
        <v>3</v>
      </c>
      <c r="BJ643" s="65">
        <v>2.9000309992050237</v>
      </c>
      <c r="BK643" s="77">
        <v>0.2199999999999997</v>
      </c>
      <c r="BL643" s="78">
        <v>0.73963790363249882</v>
      </c>
      <c r="BM643" s="78">
        <v>0.59486234233283819</v>
      </c>
      <c r="BN643" s="78">
        <v>0.6943766645695908</v>
      </c>
      <c r="BO643" s="79">
        <v>0.74528732385864149</v>
      </c>
      <c r="BP643" s="27"/>
      <c r="BQ643" s="27"/>
      <c r="BR643" s="80">
        <v>0.1504249815258033</v>
      </c>
      <c r="BS643" s="81" t="s">
        <v>560</v>
      </c>
      <c r="BT643" s="82" t="s">
        <v>62</v>
      </c>
      <c r="BU643" s="72">
        <v>0.73936157251849632</v>
      </c>
      <c r="BV643" s="72">
        <v>0.69183561181849029</v>
      </c>
      <c r="BW643" s="7">
        <v>-0.15561972242540961</v>
      </c>
    </row>
    <row r="644" spans="14:77" x14ac:dyDescent="0.4">
      <c r="N644" s="124" t="str">
        <f t="shared" ref="N644:N654" si="121">+IFERROR(IF(AND(U644&lt;4.9,COUNTIF(W644:Z644,"&gt;39%")&gt;=2,COUNTIF(W644:Z644,"&lt;0%")&gt;=1),"F",IF(AND(U644&gt;4.9,COUNTIF(W644:Z644,"&gt;29%")&gt;=2,COUNTIF(W644:Z644,"&lt;5%")&gt;=1),"F",IF(AND(V644&lt;&gt;"",MAX(W644:Z644)&gt;39%,,MAX(W644:Z644)/V644&gt;3.9),"F",""))),"")</f>
        <v/>
      </c>
      <c r="T644" s="76">
        <v>4</v>
      </c>
      <c r="U644" s="65">
        <v>9.3003189994560209</v>
      </c>
      <c r="V644" s="77" t="s">
        <v>62</v>
      </c>
      <c r="W644" s="78">
        <v>0.28499086417450181</v>
      </c>
      <c r="X644" s="78">
        <v>0.10969533792450477</v>
      </c>
      <c r="Y644" s="78">
        <v>9.9427195496253187E-2</v>
      </c>
      <c r="Z644" s="79">
        <v>0.10422816540880511</v>
      </c>
      <c r="AA644" s="27"/>
      <c r="AB644" s="27"/>
      <c r="AC644" s="80" t="s">
        <v>62</v>
      </c>
      <c r="AD644" s="85" t="s">
        <v>62</v>
      </c>
      <c r="AE644" s="82" t="s">
        <v>62</v>
      </c>
      <c r="AF644" s="72">
        <v>0.43089192553917433</v>
      </c>
      <c r="AG644" s="72">
        <v>0.56243402033099765</v>
      </c>
      <c r="AH644" s="7">
        <v>0.10274681276224458</v>
      </c>
      <c r="AI644" s="84">
        <v>0.10560822970629824</v>
      </c>
      <c r="AJ644" s="7">
        <v>0.129541976873703</v>
      </c>
      <c r="BC644" s="124" t="str">
        <f t="shared" ref="BC644:BC654" si="122">+IFERROR(IF(AND(BJ644&lt;4.9,COUNTIF(BL644:BO644,"&gt;39%")&gt;=2,COUNTIF(BL644:BO644,"&lt;0%")&gt;=1),"F",IF(AND(BJ644&gt;4.9,COUNTIF(BL644:BO644,"&gt;29%")&gt;=2,COUNTIF(BL644:BO644,"&lt;5%")&gt;=1),"F",IF(AND(BK644&lt;&gt;"",MAX(BL644:BO644)&gt;39%,,MAX(BL644:BO644)/BK644&gt;3.9),"F",""))),"")</f>
        <v/>
      </c>
      <c r="BI644" s="76">
        <v>1</v>
      </c>
      <c r="BJ644" s="65">
        <v>5.6002579998470008</v>
      </c>
      <c r="BK644" s="77" t="s">
        <v>62</v>
      </c>
      <c r="BL644" s="78">
        <v>-1.149582874887314</v>
      </c>
      <c r="BM644" s="78">
        <v>-1.1470446135095487</v>
      </c>
      <c r="BN644" s="78">
        <v>-0.19970034420602664</v>
      </c>
      <c r="BO644" s="79">
        <v>-0.19338651368680143</v>
      </c>
      <c r="BP644" s="27"/>
      <c r="BQ644" s="27"/>
      <c r="BR644" s="80" t="s">
        <v>62</v>
      </c>
      <c r="BS644" s="85" t="s">
        <v>62</v>
      </c>
      <c r="BT644" s="82" t="s">
        <v>62</v>
      </c>
      <c r="BU644" s="72">
        <v>-8.5259089906370239E-2</v>
      </c>
      <c r="BV644" s="72">
        <v>0.58364088492729871</v>
      </c>
      <c r="BW644" s="7">
        <v>1.0975584754730733E-2</v>
      </c>
    </row>
    <row r="645" spans="14:77" x14ac:dyDescent="0.4">
      <c r="N645" s="124" t="str">
        <f t="shared" si="121"/>
        <v/>
      </c>
      <c r="T645" s="76">
        <v>5</v>
      </c>
      <c r="U645" s="65">
        <v>18.200232997665115</v>
      </c>
      <c r="V645" s="77" t="s">
        <v>62</v>
      </c>
      <c r="W645" s="78">
        <v>0.21998121949573379</v>
      </c>
      <c r="X645" s="78">
        <v>0.15076265183605522</v>
      </c>
      <c r="Y645" s="78">
        <v>0.16394268908247689</v>
      </c>
      <c r="Z645" s="79">
        <v>0.12752046775184983</v>
      </c>
      <c r="AA645" s="27"/>
      <c r="AB645" s="27"/>
      <c r="AC645" s="80" t="s">
        <v>62</v>
      </c>
      <c r="AD645" s="85" t="s">
        <v>62</v>
      </c>
      <c r="AE645" s="82" t="s">
        <v>62</v>
      </c>
      <c r="AF645" s="72">
        <v>0.4276351614227239</v>
      </c>
      <c r="AG645" s="72">
        <v>0.55044576492638364</v>
      </c>
      <c r="AH645" s="7">
        <v>6.0745772913389715E-2</v>
      </c>
      <c r="AI645" s="84">
        <v>0.12920894076731254</v>
      </c>
      <c r="AJ645" s="7">
        <v>0.12678079556488636</v>
      </c>
      <c r="BC645" s="124" t="str">
        <f t="shared" si="122"/>
        <v/>
      </c>
      <c r="BI645" s="76">
        <v>9</v>
      </c>
      <c r="BJ645" s="65">
        <v>7.9004900000000005</v>
      </c>
      <c r="BK645" s="77" t="s">
        <v>62</v>
      </c>
      <c r="BL645" s="78">
        <v>0.60041361205852672</v>
      </c>
      <c r="BM645" s="78">
        <v>0.6666775215759918</v>
      </c>
      <c r="BN645" s="78">
        <v>0.41600475375929086</v>
      </c>
      <c r="BO645" s="79">
        <v>0.62019429842133456</v>
      </c>
      <c r="BP645" s="27"/>
      <c r="BQ645" s="27"/>
      <c r="BR645" s="80">
        <v>0.25067276781670095</v>
      </c>
      <c r="BS645" s="85" t="s">
        <v>560</v>
      </c>
      <c r="BT645" s="82" t="s">
        <v>62</v>
      </c>
      <c r="BU645" s="72">
        <v>1.0348973078879959</v>
      </c>
      <c r="BV645" s="72">
        <v>1.0198511777295136</v>
      </c>
      <c r="BW645" s="7">
        <v>5.6115023450604457E-2</v>
      </c>
    </row>
    <row r="646" spans="14:77" x14ac:dyDescent="0.4">
      <c r="N646" s="124" t="str">
        <f t="shared" si="121"/>
        <v/>
      </c>
      <c r="T646" s="76">
        <v>10</v>
      </c>
      <c r="U646" s="65">
        <v>45.000633999767999</v>
      </c>
      <c r="V646" s="77" t="s">
        <v>62</v>
      </c>
      <c r="W646" s="78">
        <v>6.4245559114305031E-2</v>
      </c>
      <c r="X646" s="78">
        <v>5.3567920587378103E-2</v>
      </c>
      <c r="Y646" s="78">
        <v>5.3514282103560802E-2</v>
      </c>
      <c r="Z646" s="79">
        <v>3.615914676316799E-2</v>
      </c>
      <c r="AA646" s="27"/>
      <c r="AB646" s="27"/>
      <c r="AC646" s="80" t="s">
        <v>62</v>
      </c>
      <c r="AD646" s="85" t="s">
        <v>62</v>
      </c>
      <c r="AE646" s="82" t="s">
        <v>62</v>
      </c>
      <c r="AF646" s="72">
        <v>0.19496947474099022</v>
      </c>
      <c r="AG646" s="72">
        <v>0.60602493836357119</v>
      </c>
      <c r="AH646" s="7">
        <v>3.544313255024685E-2</v>
      </c>
      <c r="AI646" s="84">
        <v>3.6637922795346396E-2</v>
      </c>
      <c r="AJ646" s="7">
        <v>0.13958200555538891</v>
      </c>
      <c r="BC646" s="124" t="str">
        <f t="shared" si="122"/>
        <v/>
      </c>
      <c r="BI646" s="76">
        <v>12</v>
      </c>
      <c r="BJ646" s="65">
        <v>17.900679999999998</v>
      </c>
      <c r="BK646" s="77" t="s">
        <v>62</v>
      </c>
      <c r="BL646" s="78">
        <v>0.24756908993277627</v>
      </c>
      <c r="BM646" s="78">
        <v>0.22362751133194278</v>
      </c>
      <c r="BN646" s="78">
        <v>0.14196404889923281</v>
      </c>
      <c r="BO646" s="79">
        <v>-0.21746946869679157</v>
      </c>
      <c r="BP646" s="27"/>
      <c r="BQ646" s="27"/>
      <c r="BR646" s="80" t="s">
        <v>62</v>
      </c>
      <c r="BS646" s="85" t="s">
        <v>62</v>
      </c>
      <c r="BT646" s="82" t="s">
        <v>62</v>
      </c>
      <c r="BU646" s="72">
        <v>-0.99321908608060638</v>
      </c>
      <c r="BV646" s="72">
        <v>0.61961608655599443</v>
      </c>
      <c r="BW646" s="7">
        <v>3.7397901785911902E-2</v>
      </c>
    </row>
    <row r="647" spans="14:77" x14ac:dyDescent="0.4">
      <c r="N647" s="124" t="str">
        <f t="shared" si="121"/>
        <v/>
      </c>
      <c r="T647" s="76">
        <v>1</v>
      </c>
      <c r="U647" s="65">
        <v>45.600945999667005</v>
      </c>
      <c r="V647" s="77" t="s">
        <v>62</v>
      </c>
      <c r="W647" s="78">
        <v>-0.19346691793095974</v>
      </c>
      <c r="X647" s="78">
        <v>2.1768619777646311E-2</v>
      </c>
      <c r="Y647" s="78">
        <v>-1.2614476308548988E-2</v>
      </c>
      <c r="Z647" s="79">
        <v>-1.3297848602178254E-2</v>
      </c>
      <c r="AA647" s="27"/>
      <c r="AB647" s="27"/>
      <c r="AC647" s="80" t="s">
        <v>62</v>
      </c>
      <c r="AD647" s="85" t="s">
        <v>62</v>
      </c>
      <c r="AE647" s="82" t="s">
        <v>62</v>
      </c>
      <c r="AF647" s="72">
        <v>-0.25299772337986354</v>
      </c>
      <c r="AG647" s="72">
        <v>0.4565242376682726</v>
      </c>
      <c r="AH647" s="7">
        <v>1.9697296885024355E-2</v>
      </c>
      <c r="AI647" s="84">
        <v>-1.347392275658129E-2</v>
      </c>
      <c r="AJ647" s="7">
        <v>0.1051484264829933</v>
      </c>
      <c r="BC647" s="124" t="str">
        <f t="shared" si="122"/>
        <v/>
      </c>
      <c r="BI647" s="76">
        <v>7</v>
      </c>
      <c r="BJ647" s="65">
        <v>19.70073</v>
      </c>
      <c r="BK647" s="77" t="s">
        <v>62</v>
      </c>
      <c r="BL647" s="78">
        <v>0.39548935077637398</v>
      </c>
      <c r="BM647" s="78">
        <v>0.36855179567611163</v>
      </c>
      <c r="BN647" s="78">
        <v>0.23959401570848149</v>
      </c>
      <c r="BO647" s="79">
        <v>0.35513745284363513</v>
      </c>
      <c r="BP647" s="27"/>
      <c r="BQ647" s="27"/>
      <c r="BR647" s="80">
        <v>0.15589533506789249</v>
      </c>
      <c r="BS647" s="85" t="s">
        <v>62</v>
      </c>
      <c r="BT647" s="82" t="s">
        <v>62</v>
      </c>
      <c r="BU647" s="72">
        <v>1.567614356671454</v>
      </c>
      <c r="BV647" s="72">
        <v>1.5649765224540815</v>
      </c>
      <c r="BW647" s="7">
        <v>3.6494558897715967E-2</v>
      </c>
    </row>
    <row r="648" spans="14:77" x14ac:dyDescent="0.4">
      <c r="N648" s="124" t="str">
        <f t="shared" si="121"/>
        <v/>
      </c>
      <c r="T648" s="76">
        <v>9</v>
      </c>
      <c r="U648" s="65">
        <v>58.201650000000001</v>
      </c>
      <c r="V648" s="77" t="s">
        <v>62</v>
      </c>
      <c r="W648" s="78">
        <v>-3.3292798166193557E-2</v>
      </c>
      <c r="X648" s="78">
        <v>-2.4519371572510027E-2</v>
      </c>
      <c r="Y648" s="78">
        <v>3.2420216744436077E-2</v>
      </c>
      <c r="Z648" s="79">
        <v>3.0897317193567319E-2</v>
      </c>
      <c r="AA648" s="27"/>
      <c r="AB648" s="27"/>
      <c r="AC648" s="80" t="s">
        <v>62</v>
      </c>
      <c r="AD648" s="85" t="s">
        <v>62</v>
      </c>
      <c r="AE648" s="82" t="s">
        <v>62</v>
      </c>
      <c r="AF648" s="72">
        <v>0.7556622300143766</v>
      </c>
      <c r="AG648" s="72">
        <v>0.84964537565737042</v>
      </c>
      <c r="AH648" s="7">
        <v>2.4278298974569963E-2</v>
      </c>
      <c r="AI648" s="84">
        <v>3.1306422392530751E-2</v>
      </c>
      <c r="AJ648" s="7">
        <v>0.19569360605086025</v>
      </c>
      <c r="BC648" s="124" t="str">
        <f t="shared" si="122"/>
        <v/>
      </c>
      <c r="BI648" s="76">
        <v>11</v>
      </c>
      <c r="BJ648" s="65">
        <v>40.301369999999999</v>
      </c>
      <c r="BK648" s="77" t="s">
        <v>62</v>
      </c>
      <c r="BL648" s="78">
        <v>-7.0115783095211881E-2</v>
      </c>
      <c r="BM648" s="78">
        <v>0.12821708453582767</v>
      </c>
      <c r="BN648" s="78">
        <v>8.5960410619919422E-2</v>
      </c>
      <c r="BO648" s="79">
        <v>1.9357720664267546E-2</v>
      </c>
      <c r="BP648" s="27"/>
      <c r="BQ648" s="27"/>
      <c r="BR648" s="80" t="s">
        <v>62</v>
      </c>
      <c r="BS648" s="85" t="s">
        <v>62</v>
      </c>
      <c r="BT648" s="82" t="s">
        <v>62</v>
      </c>
      <c r="BU648" s="72">
        <v>0.33693145607314023</v>
      </c>
      <c r="BV648" s="72">
        <v>0.69919073700544243</v>
      </c>
      <c r="BW648" s="7">
        <v>1.5474523039969948E-2</v>
      </c>
    </row>
    <row r="649" spans="14:77" x14ac:dyDescent="0.4">
      <c r="N649" s="124" t="str">
        <f t="shared" si="121"/>
        <v/>
      </c>
      <c r="T649" s="76">
        <v>7</v>
      </c>
      <c r="U649" s="65">
        <v>63.602580000000003</v>
      </c>
      <c r="V649" s="77" t="s">
        <v>62</v>
      </c>
      <c r="W649" s="78">
        <v>-3.782582096622799E-2</v>
      </c>
      <c r="X649" s="78">
        <v>-3.291064010591617E-2</v>
      </c>
      <c r="Y649" s="78">
        <v>-5.4050745738691668E-2</v>
      </c>
      <c r="Z649" s="79">
        <v>-4.3347575621275605E-4</v>
      </c>
      <c r="AA649" s="14"/>
      <c r="AB649" s="14"/>
      <c r="AC649" s="80" t="s">
        <v>62</v>
      </c>
      <c r="AD649" s="85" t="s">
        <v>62</v>
      </c>
      <c r="AE649" s="82" t="s">
        <v>62</v>
      </c>
      <c r="AF649" s="72">
        <v>-0.55037592574470451</v>
      </c>
      <c r="AG649" s="72">
        <v>0.27030427797983475</v>
      </c>
      <c r="AH649" s="7">
        <v>1.3598331530436932E-2</v>
      </c>
      <c r="AI649" s="84">
        <v>-4.3921532202619712E-4</v>
      </c>
      <c r="AJ649" s="7">
        <v>6.2257525791771358E-2</v>
      </c>
      <c r="BC649" s="124" t="str">
        <f t="shared" si="122"/>
        <v/>
      </c>
      <c r="BI649" s="76" t="s">
        <v>62</v>
      </c>
      <c r="BJ649" s="65">
        <v>102.30456899761803</v>
      </c>
      <c r="BK649" s="77" t="s">
        <v>62</v>
      </c>
      <c r="BL649" s="78" t="s">
        <v>62</v>
      </c>
      <c r="BM649" s="78" t="s">
        <v>62</v>
      </c>
      <c r="BN649" s="78" t="s">
        <v>62</v>
      </c>
      <c r="BO649" s="79" t="s">
        <v>62</v>
      </c>
      <c r="BP649" s="14"/>
      <c r="BQ649" s="14"/>
      <c r="BR649" s="80" t="s">
        <v>62</v>
      </c>
      <c r="BS649" s="85" t="s">
        <v>62</v>
      </c>
      <c r="BT649" s="82" t="s">
        <v>62</v>
      </c>
      <c r="BU649" s="72" t="s">
        <v>62</v>
      </c>
      <c r="BV649" s="72" t="s">
        <v>62</v>
      </c>
      <c r="BW649" s="7" t="s">
        <v>62</v>
      </c>
    </row>
    <row r="650" spans="14:77" x14ac:dyDescent="0.4">
      <c r="N650" s="124" t="str">
        <f t="shared" si="121"/>
        <v/>
      </c>
      <c r="T650" s="76">
        <v>6</v>
      </c>
      <c r="U650" s="65">
        <v>98.600691990712548</v>
      </c>
      <c r="V650" s="77" t="s">
        <v>62</v>
      </c>
      <c r="W650" s="78">
        <v>2.7810092656232941E-2</v>
      </c>
      <c r="X650" s="78" t="s">
        <v>62</v>
      </c>
      <c r="Y650" s="78" t="s">
        <v>62</v>
      </c>
      <c r="Z650" s="79" t="s">
        <v>62</v>
      </c>
      <c r="AA650" s="27"/>
      <c r="AB650" s="27"/>
      <c r="AC650" s="80" t="s">
        <v>62</v>
      </c>
      <c r="AD650" s="85" t="s">
        <v>62</v>
      </c>
      <c r="AE650" s="82" t="s">
        <v>62</v>
      </c>
      <c r="AF650" s="72" t="s">
        <v>62</v>
      </c>
      <c r="AG650" s="72" t="s">
        <v>62</v>
      </c>
      <c r="AH650" s="7" t="s">
        <v>62</v>
      </c>
      <c r="AI650" s="84" t="s">
        <v>62</v>
      </c>
      <c r="AJ650" s="7" t="s">
        <v>62</v>
      </c>
      <c r="BC650" s="124" t="str">
        <f t="shared" si="122"/>
        <v/>
      </c>
      <c r="BI650" s="76" t="s">
        <v>62</v>
      </c>
      <c r="BJ650" s="65">
        <v>103.40130698801272</v>
      </c>
      <c r="BK650" s="77" t="s">
        <v>62</v>
      </c>
      <c r="BL650" s="78" t="s">
        <v>62</v>
      </c>
      <c r="BM650" s="78" t="s">
        <v>62</v>
      </c>
      <c r="BN650" s="78" t="s">
        <v>62</v>
      </c>
      <c r="BO650" s="79" t="s">
        <v>62</v>
      </c>
      <c r="BP650" s="27"/>
      <c r="BQ650" s="27"/>
      <c r="BR650" s="80" t="s">
        <v>62</v>
      </c>
      <c r="BS650" s="85" t="s">
        <v>62</v>
      </c>
      <c r="BT650" s="82" t="s">
        <v>62</v>
      </c>
      <c r="BU650" s="72" t="s">
        <v>62</v>
      </c>
      <c r="BV650" s="72" t="s">
        <v>62</v>
      </c>
      <c r="BW650" s="7" t="s">
        <v>62</v>
      </c>
    </row>
    <row r="651" spans="14:77" x14ac:dyDescent="0.4">
      <c r="N651" s="124" t="str">
        <f t="shared" si="121"/>
        <v/>
      </c>
      <c r="T651" s="76" t="s">
        <v>62</v>
      </c>
      <c r="U651" s="65">
        <v>135.10027599185526</v>
      </c>
      <c r="V651" s="77" t="s">
        <v>62</v>
      </c>
      <c r="W651" s="78" t="s">
        <v>62</v>
      </c>
      <c r="X651" s="78" t="s">
        <v>62</v>
      </c>
      <c r="Y651" s="78" t="s">
        <v>62</v>
      </c>
      <c r="Z651" s="79" t="s">
        <v>62</v>
      </c>
      <c r="AA651" s="89"/>
      <c r="AB651" s="89"/>
      <c r="AC651" s="80" t="s">
        <v>62</v>
      </c>
      <c r="AD651" s="85" t="s">
        <v>62</v>
      </c>
      <c r="AE651" s="82" t="s">
        <v>62</v>
      </c>
      <c r="AF651" s="72" t="s">
        <v>62</v>
      </c>
      <c r="AG651" s="72" t="s">
        <v>62</v>
      </c>
      <c r="AH651" s="7" t="s">
        <v>62</v>
      </c>
      <c r="AI651" s="84" t="s">
        <v>62</v>
      </c>
      <c r="AJ651" s="7" t="s">
        <v>62</v>
      </c>
      <c r="BC651" s="124" t="str">
        <f t="shared" si="122"/>
        <v/>
      </c>
      <c r="BI651" s="76" t="s">
        <v>62</v>
      </c>
      <c r="BJ651" s="65">
        <v>105.50501</v>
      </c>
      <c r="BK651" s="77" t="s">
        <v>62</v>
      </c>
      <c r="BL651" s="78" t="s">
        <v>62</v>
      </c>
      <c r="BM651" s="78" t="s">
        <v>62</v>
      </c>
      <c r="BN651" s="78" t="s">
        <v>62</v>
      </c>
      <c r="BO651" s="79" t="s">
        <v>62</v>
      </c>
      <c r="BP651" s="89"/>
      <c r="BQ651" s="89"/>
      <c r="BR651" s="80" t="s">
        <v>62</v>
      </c>
      <c r="BS651" s="85" t="s">
        <v>62</v>
      </c>
      <c r="BT651" s="82" t="s">
        <v>62</v>
      </c>
      <c r="BU651" s="72" t="s">
        <v>62</v>
      </c>
      <c r="BV651" s="72" t="s">
        <v>62</v>
      </c>
      <c r="BW651" s="7" t="s">
        <v>62</v>
      </c>
    </row>
    <row r="652" spans="14:77" x14ac:dyDescent="0.4">
      <c r="N652" s="124" t="str">
        <f t="shared" si="121"/>
        <v/>
      </c>
      <c r="T652" s="76" t="s">
        <v>62</v>
      </c>
      <c r="U652" s="65" t="s">
        <v>62</v>
      </c>
      <c r="V652" s="77" t="s">
        <v>62</v>
      </c>
      <c r="W652" s="78" t="s">
        <v>62</v>
      </c>
      <c r="X652" s="78" t="s">
        <v>62</v>
      </c>
      <c r="Y652" s="78" t="s">
        <v>62</v>
      </c>
      <c r="Z652" s="79" t="s">
        <v>62</v>
      </c>
      <c r="AA652" s="89"/>
      <c r="AB652" s="89"/>
      <c r="AC652" s="80" t="s">
        <v>62</v>
      </c>
      <c r="AD652" s="85" t="s">
        <v>62</v>
      </c>
      <c r="AE652" s="82" t="s">
        <v>62</v>
      </c>
      <c r="AF652" s="72" t="s">
        <v>62</v>
      </c>
      <c r="AG652" s="72" t="s">
        <v>62</v>
      </c>
      <c r="AH652" s="7" t="s">
        <v>62</v>
      </c>
      <c r="AI652" s="84" t="s">
        <v>62</v>
      </c>
      <c r="AJ652" s="7" t="s">
        <v>62</v>
      </c>
      <c r="BC652" s="124" t="str">
        <f t="shared" si="122"/>
        <v/>
      </c>
      <c r="BI652" s="76" t="s">
        <v>62</v>
      </c>
      <c r="BJ652" s="65">
        <v>115.10096199271536</v>
      </c>
      <c r="BK652" s="77" t="s">
        <v>62</v>
      </c>
      <c r="BL652" s="78" t="s">
        <v>62</v>
      </c>
      <c r="BM652" s="78" t="s">
        <v>62</v>
      </c>
      <c r="BN652" s="78" t="s">
        <v>62</v>
      </c>
      <c r="BO652" s="79" t="s">
        <v>62</v>
      </c>
      <c r="BP652" s="89"/>
      <c r="BQ652" s="89"/>
      <c r="BR652" s="80" t="s">
        <v>62</v>
      </c>
      <c r="BS652" s="85" t="s">
        <v>62</v>
      </c>
      <c r="BT652" s="82" t="s">
        <v>62</v>
      </c>
      <c r="BU652" s="72" t="s">
        <v>62</v>
      </c>
      <c r="BV652" s="72" t="s">
        <v>62</v>
      </c>
      <c r="BW652" s="7" t="s">
        <v>62</v>
      </c>
    </row>
    <row r="653" spans="14:77" x14ac:dyDescent="0.4">
      <c r="N653" s="124" t="str">
        <f t="shared" si="121"/>
        <v/>
      </c>
      <c r="T653" s="76" t="s">
        <v>62</v>
      </c>
      <c r="U653" s="65" t="s">
        <v>62</v>
      </c>
      <c r="V653" s="77" t="s">
        <v>62</v>
      </c>
      <c r="W653" s="78" t="s">
        <v>62</v>
      </c>
      <c r="X653" s="78" t="s">
        <v>62</v>
      </c>
      <c r="Y653" s="78" t="s">
        <v>62</v>
      </c>
      <c r="Z653" s="79" t="s">
        <v>62</v>
      </c>
      <c r="AA653" s="27"/>
      <c r="AB653" s="27"/>
      <c r="AC653" s="80" t="s">
        <v>62</v>
      </c>
      <c r="AD653" s="85" t="s">
        <v>62</v>
      </c>
      <c r="AE653" s="82" t="s">
        <v>62</v>
      </c>
      <c r="AF653" s="72" t="s">
        <v>62</v>
      </c>
      <c r="AG653" s="72" t="s">
        <v>62</v>
      </c>
      <c r="AH653" s="7" t="s">
        <v>62</v>
      </c>
      <c r="AI653" s="84" t="s">
        <v>62</v>
      </c>
      <c r="AJ653" s="7" t="s">
        <v>62</v>
      </c>
      <c r="BC653" s="124" t="str">
        <f t="shared" si="122"/>
        <v/>
      </c>
      <c r="BI653" s="76" t="s">
        <v>62</v>
      </c>
      <c r="BJ653" s="65" t="s">
        <v>62</v>
      </c>
      <c r="BK653" s="77" t="s">
        <v>62</v>
      </c>
      <c r="BL653" s="78" t="s">
        <v>62</v>
      </c>
      <c r="BM653" s="78" t="s">
        <v>62</v>
      </c>
      <c r="BN653" s="78" t="s">
        <v>62</v>
      </c>
      <c r="BO653" s="79" t="s">
        <v>62</v>
      </c>
      <c r="BP653" s="27"/>
      <c r="BQ653" s="27"/>
      <c r="BR653" s="80" t="s">
        <v>62</v>
      </c>
      <c r="BS653" s="85" t="s">
        <v>62</v>
      </c>
      <c r="BT653" s="82" t="s">
        <v>62</v>
      </c>
      <c r="BU653" s="72" t="s">
        <v>62</v>
      </c>
      <c r="BV653" s="72" t="s">
        <v>62</v>
      </c>
      <c r="BW653" s="7" t="s">
        <v>62</v>
      </c>
    </row>
    <row r="654" spans="14:77" ht="19.5" thickBot="1" x14ac:dyDescent="0.45">
      <c r="N654" s="124" t="str">
        <f t="shared" si="121"/>
        <v/>
      </c>
      <c r="T654" s="76" t="s">
        <v>62</v>
      </c>
      <c r="U654" s="90" t="s">
        <v>62</v>
      </c>
      <c r="V654" s="91" t="s">
        <v>62</v>
      </c>
      <c r="W654" s="78" t="s">
        <v>62</v>
      </c>
      <c r="X654" s="78" t="s">
        <v>62</v>
      </c>
      <c r="Y654" s="78" t="s">
        <v>62</v>
      </c>
      <c r="Z654" s="79" t="s">
        <v>62</v>
      </c>
      <c r="AA654" s="27"/>
      <c r="AB654" s="27"/>
      <c r="AC654" s="80" t="s">
        <v>62</v>
      </c>
      <c r="AD654" s="85" t="s">
        <v>62</v>
      </c>
      <c r="AE654" s="82" t="s">
        <v>62</v>
      </c>
      <c r="AF654" s="72"/>
      <c r="AG654" s="72"/>
      <c r="AH654" s="27"/>
      <c r="AI654" s="107"/>
      <c r="AJ654" s="27"/>
      <c r="BC654" s="124" t="str">
        <f t="shared" si="122"/>
        <v/>
      </c>
      <c r="BI654" s="76" t="s">
        <v>62</v>
      </c>
      <c r="BJ654" s="90" t="s">
        <v>62</v>
      </c>
      <c r="BK654" s="91" t="s">
        <v>62</v>
      </c>
      <c r="BL654" s="78" t="s">
        <v>62</v>
      </c>
      <c r="BM654" s="78" t="s">
        <v>62</v>
      </c>
      <c r="BN654" s="78" t="s">
        <v>62</v>
      </c>
      <c r="BO654" s="79" t="s">
        <v>62</v>
      </c>
      <c r="BP654" s="27"/>
      <c r="BQ654" s="27"/>
      <c r="BR654" s="80" t="s">
        <v>62</v>
      </c>
      <c r="BS654" s="85" t="s">
        <v>62</v>
      </c>
      <c r="BT654" s="82" t="s">
        <v>62</v>
      </c>
      <c r="BU654" s="72"/>
      <c r="BV654" s="72"/>
      <c r="BW654" s="27"/>
    </row>
    <row r="655" spans="14:77" ht="19.5" thickBot="1" x14ac:dyDescent="0.45"/>
    <row r="656" spans="14:77" ht="19.5" thickBot="1" x14ac:dyDescent="0.45">
      <c r="T656" s="56" t="s">
        <v>62</v>
      </c>
      <c r="U656" s="57" t="s">
        <v>62</v>
      </c>
      <c r="V656" s="58" t="s">
        <v>541</v>
      </c>
      <c r="W656" s="59" t="s">
        <v>542</v>
      </c>
      <c r="X656" s="59" t="s">
        <v>543</v>
      </c>
      <c r="Y656" s="59" t="s">
        <v>544</v>
      </c>
      <c r="Z656" s="60" t="s">
        <v>545</v>
      </c>
      <c r="AA656" s="27"/>
      <c r="AB656" s="27"/>
      <c r="AC656" s="27"/>
      <c r="AD656" s="27"/>
      <c r="AE656" s="27"/>
      <c r="AF656" s="27" t="s">
        <v>266</v>
      </c>
      <c r="AG656" s="27"/>
      <c r="AH656" s="27" t="s">
        <v>512</v>
      </c>
      <c r="AI656" s="27"/>
      <c r="AJ656" s="27"/>
      <c r="BI656" s="56" t="s">
        <v>62</v>
      </c>
      <c r="BJ656" s="57" t="s">
        <v>62</v>
      </c>
      <c r="BK656" s="58" t="s">
        <v>541</v>
      </c>
      <c r="BL656" s="59" t="s">
        <v>542</v>
      </c>
      <c r="BM656" s="59" t="s">
        <v>543</v>
      </c>
      <c r="BN656" s="59" t="s">
        <v>544</v>
      </c>
      <c r="BO656" s="60" t="s">
        <v>545</v>
      </c>
      <c r="BP656" s="27"/>
      <c r="BQ656" s="27"/>
      <c r="BR656" s="27"/>
      <c r="BS656" s="27"/>
      <c r="BT656" s="27"/>
      <c r="BU656" s="27" t="s">
        <v>267</v>
      </c>
      <c r="BV656" s="27"/>
      <c r="BW656" t="s">
        <v>517</v>
      </c>
      <c r="BX656" s="27"/>
      <c r="BY656" s="27"/>
    </row>
    <row r="657" spans="14:77" ht="19.5" thickBot="1" x14ac:dyDescent="0.45">
      <c r="N657" s="124" t="str">
        <f>+IFERROR(IF(AND(U657&lt;4.9,COUNTIF(W657:Z657,"&gt;39%")&gt;=2,COUNTIF(W657:Z657,"&lt;0%")&gt;=1),"F",IF(AND(U657&gt;4.9,COUNTIF(W657:Z657,"&gt;29%")&gt;=2,COUNTIF(W657:Z657,"&lt;5%")&gt;=1),"F",IF(AND(V657&lt;&gt;"",MAX(W657:Z657)&gt;39%,,MAX(W657:Z657)/V657&gt;3.9),"F",""))),"")</f>
        <v/>
      </c>
      <c r="T657" s="76">
        <v>9</v>
      </c>
      <c r="U657" s="65">
        <v>1.60033</v>
      </c>
      <c r="V657" s="66">
        <v>0.47999999999999987</v>
      </c>
      <c r="W657" s="67">
        <v>0.26717182112151477</v>
      </c>
      <c r="X657" s="67">
        <v>0.97449176769902468</v>
      </c>
      <c r="Y657" s="67">
        <v>0.35392531458497034</v>
      </c>
      <c r="Z657" s="68">
        <v>0.3564172319968496</v>
      </c>
      <c r="AA657" s="104">
        <v>0.97449176769902468</v>
      </c>
      <c r="AB657" s="69" t="s">
        <v>546</v>
      </c>
      <c r="AC657" s="70">
        <v>0.70731994657750996</v>
      </c>
      <c r="AD657" s="27"/>
      <c r="AE657" s="71" t="s">
        <v>62</v>
      </c>
      <c r="AF657" s="72">
        <v>0.58810470024880757</v>
      </c>
      <c r="AG657" s="72">
        <v>0.30585995327611004</v>
      </c>
      <c r="AH657" s="7" t="s">
        <v>62</v>
      </c>
      <c r="AI657" s="74">
        <v>0.33300060244568808</v>
      </c>
      <c r="AJ657" s="7">
        <v>3.2391164951448517E-2</v>
      </c>
      <c r="BC657" s="124" t="str">
        <f>+IFERROR(IF(AND(BJ657&lt;4.9,COUNTIF(BL657:BO657,"&gt;39%")&gt;=2,COUNTIF(BL657:BO657,"&lt;0%")&gt;=1),"F",IF(AND(BJ657&gt;4.9,COUNTIF(BL657:BO657,"&gt;29%")&gt;=2,COUNTIF(BL657:BO657,"&lt;5%")&gt;=1),"F",IF(AND(BK657&lt;&gt;"",MAX(BL657:BO657)&gt;39%,,MAX(BL657:BO657)/BK657&gt;3.9),"F",""))),"")</f>
        <v/>
      </c>
      <c r="BI657" s="76">
        <v>5</v>
      </c>
      <c r="BJ657" s="65">
        <v>2.3001789988650549</v>
      </c>
      <c r="BK657" s="66">
        <v>0.33999999999999975</v>
      </c>
      <c r="BL657" s="67">
        <v>-0.13385998055201537</v>
      </c>
      <c r="BM657" s="67">
        <v>-0.1898805630223464</v>
      </c>
      <c r="BN657" s="67">
        <v>-0.19023247154313672</v>
      </c>
      <c r="BO657" s="68">
        <v>-0.20606193505757694</v>
      </c>
      <c r="BP657" s="104">
        <v>0.20606193505757694</v>
      </c>
      <c r="BQ657" s="69" t="s">
        <v>62</v>
      </c>
      <c r="BR657" s="70" t="s">
        <v>62</v>
      </c>
      <c r="BS657" s="27"/>
      <c r="BT657" s="71">
        <v>5</v>
      </c>
      <c r="BU657" s="72">
        <v>-4.7234445069838704E-2</v>
      </c>
      <c r="BV657" s="72">
        <v>0.12500345430585924</v>
      </c>
      <c r="BW657" s="7" t="s">
        <v>62</v>
      </c>
      <c r="BX657" s="74">
        <v>-8.6508061578973228E-2</v>
      </c>
      <c r="BY657" s="7">
        <v>1.4847060663724078E-2</v>
      </c>
    </row>
    <row r="658" spans="14:77" x14ac:dyDescent="0.4">
      <c r="N658" s="124" t="str">
        <f>+IFERROR(IF(AND(U658&lt;4.9,COUNTIF(W658:Z658,"&gt;39%")&gt;=2,COUNTIF(W658:Z658,"&lt;0%")&gt;=1),"F",IF(AND(U658&gt;4.9,COUNTIF(W658:Z658,"&gt;29%")&gt;=2,COUNTIF(W658:Z658,"&lt;5%")&gt;=1),"F",IF(AND(V658&lt;&gt;"",MAX(W658:Z658)&gt;39%,,MAX(W658:Z658)/V658&gt;3.9),"F",""))),"")</f>
        <v/>
      </c>
      <c r="T658" s="76">
        <v>10</v>
      </c>
      <c r="U658" s="65">
        <v>2.8002139998680011</v>
      </c>
      <c r="V658" s="77">
        <v>0.23999999999999969</v>
      </c>
      <c r="W658" s="78">
        <v>0.4390664439792758</v>
      </c>
      <c r="X658" s="78">
        <v>-0.41620879019784568</v>
      </c>
      <c r="Y658" s="78">
        <v>0.31364142277172125</v>
      </c>
      <c r="Z658" s="79">
        <v>0.32276841221148372</v>
      </c>
      <c r="AA658" s="7">
        <f t="shared" ref="AA658:AA660" si="123">MAX(W658:Z658)-AC658-1/U658</f>
        <v>-0.77332435352519813</v>
      </c>
      <c r="AB658" s="27"/>
      <c r="AC658" s="80">
        <v>0.85527523417712148</v>
      </c>
      <c r="AD658" s="81" t="s">
        <v>62</v>
      </c>
      <c r="AE658" s="82" t="s">
        <v>62</v>
      </c>
      <c r="AF658" s="72">
        <v>0.40874910371581141</v>
      </c>
      <c r="AG658" s="72">
        <v>0.30095930151113837</v>
      </c>
      <c r="AH658" s="7">
        <v>5.1490581948684944E-2</v>
      </c>
      <c r="AI658" s="84">
        <v>0.30156251176377552</v>
      </c>
      <c r="AJ658" s="7">
        <v>3.1872176381717368E-2</v>
      </c>
      <c r="BC658" s="124" t="str">
        <f>+IFERROR(IF(AND(BJ658&lt;4.9,COUNTIF(BL658:BO658,"&gt;39%")&gt;=2,COUNTIF(BL658:BO658,"&lt;0%")&gt;=1),"F",IF(AND(BJ658&gt;4.9,COUNTIF(BL658:BO658,"&gt;29%")&gt;=2,COUNTIF(BL658:BO658,"&lt;5%")&gt;=1),"F",IF(AND(BK658&lt;&gt;"",MAX(BL658:BO658)&gt;39%,,MAX(BL658:BO658)/BK658&gt;3.9),"F",""))),"")</f>
        <v/>
      </c>
      <c r="BI658" s="76">
        <v>9</v>
      </c>
      <c r="BJ658" s="65">
        <v>4.0003600000000006</v>
      </c>
      <c r="BK658" s="77" t="s">
        <v>62</v>
      </c>
      <c r="BL658" s="78">
        <v>4.2552761711896613E-2</v>
      </c>
      <c r="BM658" s="78">
        <v>0.15541715288656019</v>
      </c>
      <c r="BN658" s="78">
        <v>0.11079494842466919</v>
      </c>
      <c r="BO658" s="79">
        <v>0.17870235514460697</v>
      </c>
      <c r="BP658" s="27"/>
      <c r="BQ658" s="27"/>
      <c r="BR658" s="80" t="s">
        <v>62</v>
      </c>
      <c r="BS658" s="81" t="s">
        <v>62</v>
      </c>
      <c r="BT658" s="82" t="s">
        <v>62</v>
      </c>
      <c r="BU658" s="72">
        <v>0.20943010413007501</v>
      </c>
      <c r="BV658" s="72">
        <v>0.68801146846709305</v>
      </c>
      <c r="BW658" s="7">
        <v>-3.8042577855242093E-2</v>
      </c>
      <c r="BX658" s="84">
        <v>7.5022076924773418E-2</v>
      </c>
      <c r="BY658" s="7">
        <v>8.1717325864250248E-2</v>
      </c>
    </row>
    <row r="659" spans="14:77" x14ac:dyDescent="0.4">
      <c r="N659" s="124" t="str">
        <f t="shared" ref="N659:N669" si="124">+IFERROR(IF(AND(U659&lt;4.9,COUNTIF(W659:Z659,"&gt;39%")&gt;=2,COUNTIF(W659:Z659,"&lt;0%")&gt;=1),"F",IF(AND(U659&gt;4.9,COUNTIF(W659:Z659,"&gt;29%")&gt;=2,COUNTIF(W659:Z659,"&lt;5%")&gt;=1),"F",IF(AND(V659&lt;&gt;"",MAX(W659:Z659)&gt;39%,,MAX(W659:Z659)/V659&gt;3.9),"F",""))),"")</f>
        <v/>
      </c>
      <c r="T659" s="76">
        <v>7</v>
      </c>
      <c r="U659" s="65">
        <v>8.7005099999999995</v>
      </c>
      <c r="V659" s="77" t="s">
        <v>62</v>
      </c>
      <c r="W659" s="78">
        <v>7.771517682379693E-3</v>
      </c>
      <c r="X659" s="78">
        <v>3.1040472141568368E-2</v>
      </c>
      <c r="Y659" s="78">
        <v>1.3857661597606069E-2</v>
      </c>
      <c r="Z659" s="79">
        <v>1.4763749559771326E-2</v>
      </c>
      <c r="AA659" s="7" t="e">
        <f t="shared" si="123"/>
        <v>#VALUE!</v>
      </c>
      <c r="AB659" s="27"/>
      <c r="AC659" s="80" t="s">
        <v>62</v>
      </c>
      <c r="AD659" s="85" t="s">
        <v>62</v>
      </c>
      <c r="AE659" s="82" t="s">
        <v>62</v>
      </c>
      <c r="AF659" s="72">
        <v>0.139721678755025</v>
      </c>
      <c r="AG659" s="72">
        <v>0.71481431626015801</v>
      </c>
      <c r="AH659" s="7">
        <v>7.3612737337090992E-2</v>
      </c>
      <c r="AI659" s="84">
        <v>1.379377049256858E-2</v>
      </c>
      <c r="AJ659" s="7">
        <v>7.5700228747298842E-2</v>
      </c>
      <c r="BC659" s="124" t="str">
        <f t="shared" ref="BC659:BC669" si="125">+IFERROR(IF(AND(BJ659&lt;4.9,COUNTIF(BL659:BO659,"&gt;39%")&gt;=2,COUNTIF(BL659:BO659,"&lt;0%")&gt;=1),"F",IF(AND(BJ659&gt;4.9,COUNTIF(BL659:BO659,"&gt;29%")&gt;=2,COUNTIF(BL659:BO659,"&lt;5%")&gt;=1),"F",IF(AND(BK659&lt;&gt;"",MAX(BL659:BO659)&gt;39%,,MAX(BL659:BO659)/BK659&gt;3.9),"F",""))),"")</f>
        <v/>
      </c>
      <c r="BI659" s="76">
        <v>3</v>
      </c>
      <c r="BJ659" s="65">
        <v>5.1000419988750334</v>
      </c>
      <c r="BK659" s="77" t="s">
        <v>62</v>
      </c>
      <c r="BL659" s="78">
        <v>0.44169671135584759</v>
      </c>
      <c r="BM659" s="78">
        <v>0.34016946155738442</v>
      </c>
      <c r="BN659" s="78">
        <v>0.32110501874813241</v>
      </c>
      <c r="BO659" s="79">
        <v>0.29824867134976313</v>
      </c>
      <c r="BP659" s="7">
        <f t="shared" ref="BP659:BP663" si="126">MAX(BL659:BO659)-BR659-1/BJ659</f>
        <v>0.10217185468421805</v>
      </c>
      <c r="BQ659" s="27"/>
      <c r="BR659" s="80">
        <v>0.14344804000608447</v>
      </c>
      <c r="BS659" s="85" t="s">
        <v>560</v>
      </c>
      <c r="BT659" s="82" t="s">
        <v>62</v>
      </c>
      <c r="BU659" s="72">
        <v>0.36697584572932807</v>
      </c>
      <c r="BV659" s="72">
        <v>0.76163641452357866</v>
      </c>
      <c r="BW659" s="7">
        <v>-1.7195812948699818E-2</v>
      </c>
      <c r="BX659" s="84">
        <v>0.12520951246897238</v>
      </c>
      <c r="BY659" s="7">
        <v>9.0461996533825639E-2</v>
      </c>
    </row>
    <row r="660" spans="14:77" x14ac:dyDescent="0.4">
      <c r="N660" s="124" t="str">
        <f t="shared" si="124"/>
        <v/>
      </c>
      <c r="T660" s="76">
        <v>1</v>
      </c>
      <c r="U660" s="65">
        <v>11.400256999857001</v>
      </c>
      <c r="V660" s="77" t="s">
        <v>62</v>
      </c>
      <c r="W660" s="78">
        <v>0.22057656191434993</v>
      </c>
      <c r="X660" s="78">
        <v>0.32810396871137837</v>
      </c>
      <c r="Y660" s="78">
        <v>0.25544921945786625</v>
      </c>
      <c r="Z660" s="79">
        <v>0.2475921071692902</v>
      </c>
      <c r="AA660" s="7">
        <f t="shared" si="123"/>
        <v>0.1328592411546036</v>
      </c>
      <c r="AB660" s="27"/>
      <c r="AC660" s="80">
        <v>0.10752740679702844</v>
      </c>
      <c r="AD660" s="85" t="s">
        <v>62</v>
      </c>
      <c r="AE660" s="82" t="s">
        <v>62</v>
      </c>
      <c r="AF660" s="72">
        <v>0.78854087901420167</v>
      </c>
      <c r="AG660" s="72">
        <v>0.84046408545978557</v>
      </c>
      <c r="AH660" s="7">
        <v>6.1270980988942431E-2</v>
      </c>
      <c r="AI660" s="84">
        <v>0.23132529363479196</v>
      </c>
      <c r="AJ660" s="7">
        <v>8.9006784105928938E-2</v>
      </c>
      <c r="BC660" s="124" t="str">
        <f t="shared" si="125"/>
        <v/>
      </c>
      <c r="BI660" s="76">
        <v>2</v>
      </c>
      <c r="BJ660" s="65">
        <v>9.3003649995720092</v>
      </c>
      <c r="BK660" s="77" t="s">
        <v>62</v>
      </c>
      <c r="BL660" s="78">
        <v>6.8083464103504202E-2</v>
      </c>
      <c r="BM660" s="78">
        <v>0.16370844893064121</v>
      </c>
      <c r="BN660" s="78">
        <v>0.2128542270161447</v>
      </c>
      <c r="BO660" s="79">
        <v>0.21306105090678812</v>
      </c>
      <c r="BP660" s="7" t="e">
        <f t="shared" si="126"/>
        <v>#VALUE!</v>
      </c>
      <c r="BQ660" s="27"/>
      <c r="BR660" s="80" t="s">
        <v>62</v>
      </c>
      <c r="BS660" s="85" t="s">
        <v>62</v>
      </c>
      <c r="BT660" s="82" t="s">
        <v>62</v>
      </c>
      <c r="BU660" s="72">
        <v>0.33708207063211104</v>
      </c>
      <c r="BV660" s="72">
        <v>1.0535720886068949</v>
      </c>
      <c r="BW660" s="7">
        <v>3.3664867589089237E-3</v>
      </c>
      <c r="BX660" s="84">
        <v>8.9446401184066937E-2</v>
      </c>
      <c r="BY660" s="7">
        <v>0.12513613163744264</v>
      </c>
    </row>
    <row r="661" spans="14:77" x14ac:dyDescent="0.4">
      <c r="N661" s="124" t="str">
        <f t="shared" si="124"/>
        <v/>
      </c>
      <c r="T661" s="76">
        <v>2</v>
      </c>
      <c r="U661" s="65">
        <v>48.50075999927202</v>
      </c>
      <c r="V661" s="77" t="s">
        <v>62</v>
      </c>
      <c r="W661" s="78">
        <v>1.2326899373300358E-2</v>
      </c>
      <c r="X661" s="78">
        <v>1.6955706153879684E-2</v>
      </c>
      <c r="Y661" s="78">
        <v>-5.8564673479462089E-3</v>
      </c>
      <c r="Z661" s="79">
        <v>6.87700352694222E-2</v>
      </c>
      <c r="AA661" s="27"/>
      <c r="AB661" s="27"/>
      <c r="AC661" s="80" t="s">
        <v>62</v>
      </c>
      <c r="AD661" s="85" t="s">
        <v>62</v>
      </c>
      <c r="AE661" s="82" t="s">
        <v>62</v>
      </c>
      <c r="AF661" s="72">
        <v>-2.3839080809931752E-2</v>
      </c>
      <c r="AG661" s="72">
        <v>1.1738967118749291</v>
      </c>
      <c r="AH661" s="7">
        <v>2.3850307591334774E-2</v>
      </c>
      <c r="AI661" s="84">
        <v>6.4251840593193402E-2</v>
      </c>
      <c r="AJ661" s="7">
        <v>0.1243179488619696</v>
      </c>
      <c r="BC661" s="124" t="str">
        <f t="shared" si="125"/>
        <v/>
      </c>
      <c r="BI661" s="76">
        <v>7</v>
      </c>
      <c r="BJ661" s="65">
        <v>11.30064</v>
      </c>
      <c r="BK661" s="77" t="s">
        <v>62</v>
      </c>
      <c r="BL661" s="78">
        <v>5.659077988500634E-2</v>
      </c>
      <c r="BM661" s="78">
        <v>0.21736767178902219</v>
      </c>
      <c r="BN661" s="78">
        <v>0.18244801318062845</v>
      </c>
      <c r="BO661" s="79">
        <v>0.15330430401945194</v>
      </c>
      <c r="BP661" s="7" t="e">
        <f t="shared" si="126"/>
        <v>#VALUE!</v>
      </c>
      <c r="BQ661" s="27"/>
      <c r="BR661" s="80" t="s">
        <v>62</v>
      </c>
      <c r="BS661" s="85" t="s">
        <v>62</v>
      </c>
      <c r="BT661" s="82" t="s">
        <v>62</v>
      </c>
      <c r="BU661" s="72">
        <v>0.70144388575366168</v>
      </c>
      <c r="BV661" s="72">
        <v>0.98623104216285473</v>
      </c>
      <c r="BW661" s="7">
        <v>1.5606926634110355E-2</v>
      </c>
      <c r="BX661" s="84">
        <v>6.4359573099858319E-2</v>
      </c>
      <c r="BY661" s="7">
        <v>0.11713781985265813</v>
      </c>
    </row>
    <row r="662" spans="14:77" x14ac:dyDescent="0.4">
      <c r="N662" s="124" t="str">
        <f t="shared" si="124"/>
        <v/>
      </c>
      <c r="T662" s="76">
        <v>5</v>
      </c>
      <c r="U662" s="65">
        <v>49.500694994065299</v>
      </c>
      <c r="V662" s="77" t="s">
        <v>62</v>
      </c>
      <c r="W662" s="78" t="s">
        <v>62</v>
      </c>
      <c r="X662" s="78" t="s">
        <v>62</v>
      </c>
      <c r="Y662" s="78">
        <v>-4.5158549189653716E-2</v>
      </c>
      <c r="Z662" s="79">
        <v>-8.032166616221649E-2</v>
      </c>
      <c r="AA662" s="27"/>
      <c r="AB662" s="27"/>
      <c r="AC662" s="80" t="s">
        <v>62</v>
      </c>
      <c r="AD662" s="85" t="s">
        <v>62</v>
      </c>
      <c r="AE662" s="82" t="s">
        <v>62</v>
      </c>
      <c r="AF662" s="72">
        <v>0.37755000425521096</v>
      </c>
      <c r="AG662" s="72">
        <v>1.2182365348040887</v>
      </c>
      <c r="AH662" s="7">
        <v>-1.0478534748188682E-2</v>
      </c>
      <c r="AI662" s="84">
        <v>-7.5044528772099189E-2</v>
      </c>
      <c r="AJ662" s="7">
        <v>0.12901362249636628</v>
      </c>
      <c r="BC662" s="124" t="str">
        <f t="shared" si="125"/>
        <v/>
      </c>
      <c r="BI662" s="76">
        <v>8</v>
      </c>
      <c r="BJ662" s="65">
        <v>16.000769999999999</v>
      </c>
      <c r="BK662" s="77" t="s">
        <v>62</v>
      </c>
      <c r="BL662" s="78">
        <v>0.18100471150936878</v>
      </c>
      <c r="BM662" s="78">
        <v>-0.1343480451804363</v>
      </c>
      <c r="BN662" s="78">
        <v>-5.1813068395600181E-2</v>
      </c>
      <c r="BO662" s="79">
        <v>-4.2487443312292601E-2</v>
      </c>
      <c r="BP662" s="7" t="e">
        <f t="shared" si="126"/>
        <v>#VALUE!</v>
      </c>
      <c r="BQ662" s="27"/>
      <c r="BR662" s="80" t="s">
        <v>62</v>
      </c>
      <c r="BS662" s="85" t="s">
        <v>62</v>
      </c>
      <c r="BT662" s="82" t="s">
        <v>62</v>
      </c>
      <c r="BU662" s="72">
        <v>-0.29531180817896729</v>
      </c>
      <c r="BV662" s="72">
        <v>0.65211095633168115</v>
      </c>
      <c r="BW662" s="7">
        <v>2.8616795096040225E-2</v>
      </c>
      <c r="BX662" s="84">
        <v>-1.7836901130555471E-2</v>
      </c>
      <c r="BY662" s="7">
        <v>7.7453307045785971E-2</v>
      </c>
    </row>
    <row r="663" spans="14:77" x14ac:dyDescent="0.4">
      <c r="N663" s="124" t="str">
        <f t="shared" si="124"/>
        <v/>
      </c>
      <c r="T663" s="76">
        <v>4</v>
      </c>
      <c r="U663" s="65">
        <v>61.600833998456061</v>
      </c>
      <c r="V663" s="77" t="s">
        <v>62</v>
      </c>
      <c r="W663" s="78">
        <v>-3.1971443804472234E-2</v>
      </c>
      <c r="X663" s="78">
        <v>-2.6266454142116202E-2</v>
      </c>
      <c r="Y663" s="78">
        <v>2.6560848586010648E-3</v>
      </c>
      <c r="Z663" s="79">
        <v>1.0217499401282231E-2</v>
      </c>
      <c r="AA663" s="27"/>
      <c r="AB663" s="27"/>
      <c r="AC663" s="80" t="s">
        <v>62</v>
      </c>
      <c r="AD663" s="85" t="s">
        <v>62</v>
      </c>
      <c r="AE663" s="82" t="s">
        <v>62</v>
      </c>
      <c r="AF663" s="72">
        <v>-0.58607248234299858</v>
      </c>
      <c r="AG663" s="72">
        <v>1.1472802157390118</v>
      </c>
      <c r="AH663" s="7">
        <v>2.5033779546419208E-2</v>
      </c>
      <c r="AI663" s="84">
        <v>9.5462091915508585E-3</v>
      </c>
      <c r="AJ663" s="7">
        <v>0.12149921006490386</v>
      </c>
      <c r="BC663" s="124" t="str">
        <f t="shared" si="125"/>
        <v/>
      </c>
      <c r="BI663" s="76">
        <v>10</v>
      </c>
      <c r="BJ663" s="65">
        <v>18.800415999748004</v>
      </c>
      <c r="BK663" s="77" t="s">
        <v>62</v>
      </c>
      <c r="BL663" s="78">
        <v>0.30582171852416673</v>
      </c>
      <c r="BM663" s="78">
        <v>0.33593485678577317</v>
      </c>
      <c r="BN663" s="78">
        <v>0.29627584937992113</v>
      </c>
      <c r="BO663" s="79">
        <v>0.28149787083470762</v>
      </c>
      <c r="BP663" s="7">
        <f t="shared" si="126"/>
        <v>0.22830755844941764</v>
      </c>
      <c r="BQ663" s="27"/>
      <c r="BR663" s="80">
        <v>5.4436985951065553E-2</v>
      </c>
      <c r="BS663" s="85" t="s">
        <v>62</v>
      </c>
      <c r="BT663" s="82" t="s">
        <v>62</v>
      </c>
      <c r="BU663" s="72">
        <v>0.6380302398850658</v>
      </c>
      <c r="BV663" s="72">
        <v>1.0599897337222062</v>
      </c>
      <c r="BW663" s="7">
        <v>2.9194661344918334E-2</v>
      </c>
      <c r="BX663" s="84">
        <v>0.11817726130599741</v>
      </c>
      <c r="BY663" s="7">
        <v>0.12589837590400618</v>
      </c>
    </row>
    <row r="664" spans="14:77" x14ac:dyDescent="0.4">
      <c r="N664" s="124" t="str">
        <f t="shared" si="124"/>
        <v/>
      </c>
      <c r="T664" s="76" t="s">
        <v>62</v>
      </c>
      <c r="U664" s="65">
        <v>65.900095997255079</v>
      </c>
      <c r="V664" s="77" t="s">
        <v>62</v>
      </c>
      <c r="W664" s="78" t="s">
        <v>62</v>
      </c>
      <c r="X664" s="78" t="s">
        <v>62</v>
      </c>
      <c r="Y664" s="78" t="s">
        <v>62</v>
      </c>
      <c r="Z664" s="79" t="s">
        <v>62</v>
      </c>
      <c r="AA664" s="14"/>
      <c r="AB664" s="14"/>
      <c r="AC664" s="80" t="s">
        <v>62</v>
      </c>
      <c r="AD664" s="85" t="s">
        <v>62</v>
      </c>
      <c r="AE664" s="82" t="s">
        <v>62</v>
      </c>
      <c r="AF664" s="72" t="s">
        <v>62</v>
      </c>
      <c r="AG664" s="72" t="s">
        <v>62</v>
      </c>
      <c r="AH664" s="7" t="s">
        <v>62</v>
      </c>
      <c r="AI664" s="84" t="s">
        <v>62</v>
      </c>
      <c r="AJ664" s="7" t="s">
        <v>62</v>
      </c>
      <c r="BC664" s="124" t="str">
        <f t="shared" si="125"/>
        <v/>
      </c>
      <c r="BI664" s="76">
        <v>11</v>
      </c>
      <c r="BJ664" s="65">
        <v>31.10163</v>
      </c>
      <c r="BK664" s="77" t="s">
        <v>62</v>
      </c>
      <c r="BL664" s="78">
        <v>-0.19161062907012547</v>
      </c>
      <c r="BM664" s="78">
        <v>-7.209034177226013E-3</v>
      </c>
      <c r="BN664" s="78">
        <v>-3.8636801210969827E-3</v>
      </c>
      <c r="BO664" s="79">
        <v>-6.7259724330146018E-3</v>
      </c>
      <c r="BP664" s="14"/>
      <c r="BQ664" s="14"/>
      <c r="BR664" s="80" t="s">
        <v>62</v>
      </c>
      <c r="BS664" s="85" t="s">
        <v>62</v>
      </c>
      <c r="BT664" s="82" t="s">
        <v>62</v>
      </c>
      <c r="BU664" s="72">
        <v>0.20758344581959087</v>
      </c>
      <c r="BV664" s="72">
        <v>0.95382154486438397</v>
      </c>
      <c r="BW664" s="7">
        <v>1.0615089305909826E-2</v>
      </c>
      <c r="BX664" s="84">
        <v>-2.8236696760666896E-3</v>
      </c>
      <c r="BY664" s="7">
        <v>0.11328844004837026</v>
      </c>
    </row>
    <row r="665" spans="14:77" x14ac:dyDescent="0.4">
      <c r="N665" s="124" t="str">
        <f t="shared" si="124"/>
        <v/>
      </c>
      <c r="T665" s="76" t="s">
        <v>62</v>
      </c>
      <c r="U665" s="65">
        <v>73.601129999999998</v>
      </c>
      <c r="V665" s="77" t="s">
        <v>62</v>
      </c>
      <c r="W665" s="78" t="s">
        <v>62</v>
      </c>
      <c r="X665" s="78" t="s">
        <v>62</v>
      </c>
      <c r="Y665" s="78" t="s">
        <v>62</v>
      </c>
      <c r="Z665" s="79" t="s">
        <v>62</v>
      </c>
      <c r="AA665" s="27"/>
      <c r="AB665" s="27"/>
      <c r="AC665" s="80" t="s">
        <v>62</v>
      </c>
      <c r="AD665" s="85" t="s">
        <v>62</v>
      </c>
      <c r="AE665" s="82" t="s">
        <v>62</v>
      </c>
      <c r="AF665" s="72" t="s">
        <v>62</v>
      </c>
      <c r="AG665" s="72" t="s">
        <v>62</v>
      </c>
      <c r="AH665" s="7" t="s">
        <v>62</v>
      </c>
      <c r="AI665" s="84" t="s">
        <v>62</v>
      </c>
      <c r="AJ665" s="7" t="s">
        <v>62</v>
      </c>
      <c r="BC665" s="124" t="str">
        <f t="shared" si="125"/>
        <v/>
      </c>
      <c r="BI665" s="76">
        <v>1</v>
      </c>
      <c r="BJ665" s="65">
        <v>50.200871999507008</v>
      </c>
      <c r="BK665" s="77" t="s">
        <v>62</v>
      </c>
      <c r="BL665" s="78">
        <v>0.1042371825341622</v>
      </c>
      <c r="BM665" s="78">
        <v>0.13944235383609591</v>
      </c>
      <c r="BN665" s="78">
        <v>0.14589518209148483</v>
      </c>
      <c r="BO665" s="79">
        <v>0.13046109854756624</v>
      </c>
      <c r="BP665" s="27"/>
      <c r="BQ665" s="27"/>
      <c r="BR665" s="80" t="s">
        <v>62</v>
      </c>
      <c r="BS665" s="85" t="s">
        <v>62</v>
      </c>
      <c r="BT665" s="82" t="s">
        <v>62</v>
      </c>
      <c r="BU665" s="72">
        <v>1.4661919608741649</v>
      </c>
      <c r="BV665" s="72">
        <v>1.2970900713078786</v>
      </c>
      <c r="BW665" s="7">
        <v>1.1535750891476421E-2</v>
      </c>
      <c r="BX665" s="84">
        <v>5.4769633914482488E-2</v>
      </c>
      <c r="BY665" s="7">
        <v>0.15405954244993683</v>
      </c>
    </row>
    <row r="666" spans="14:77" x14ac:dyDescent="0.4">
      <c r="N666" s="124" t="str">
        <f t="shared" si="124"/>
        <v/>
      </c>
      <c r="T666" s="76" t="s">
        <v>62</v>
      </c>
      <c r="U666" s="65">
        <v>134.60159298345297</v>
      </c>
      <c r="V666" s="77" t="s">
        <v>62</v>
      </c>
      <c r="W666" s="78" t="s">
        <v>62</v>
      </c>
      <c r="X666" s="78" t="s">
        <v>62</v>
      </c>
      <c r="Y666" s="78" t="s">
        <v>62</v>
      </c>
      <c r="Z666" s="79" t="s">
        <v>62</v>
      </c>
      <c r="AA666" s="89"/>
      <c r="AB666" s="89"/>
      <c r="AC666" s="80" t="s">
        <v>62</v>
      </c>
      <c r="AD666" s="85" t="s">
        <v>62</v>
      </c>
      <c r="AE666" s="82" t="s">
        <v>62</v>
      </c>
      <c r="AF666" s="72" t="s">
        <v>62</v>
      </c>
      <c r="AG666" s="72" t="s">
        <v>62</v>
      </c>
      <c r="AH666" s="7" t="s">
        <v>62</v>
      </c>
      <c r="AI666" s="84" t="s">
        <v>62</v>
      </c>
      <c r="AJ666" s="7" t="s">
        <v>62</v>
      </c>
      <c r="BC666" s="124" t="str">
        <f t="shared" si="125"/>
        <v/>
      </c>
      <c r="BI666" s="76">
        <v>6</v>
      </c>
      <c r="BJ666" s="65">
        <v>86.903419970433788</v>
      </c>
      <c r="BK666" s="77" t="s">
        <v>62</v>
      </c>
      <c r="BL666" s="78">
        <v>0.10413129432953727</v>
      </c>
      <c r="BM666" s="78">
        <v>-2.0602303405468335E-2</v>
      </c>
      <c r="BN666" s="78">
        <v>-2.3464018781146879E-2</v>
      </c>
      <c r="BO666" s="79" t="s">
        <v>62</v>
      </c>
      <c r="BP666" s="89"/>
      <c r="BQ666" s="89"/>
      <c r="BR666" s="80" t="s">
        <v>62</v>
      </c>
      <c r="BS666" s="85" t="s">
        <v>62</v>
      </c>
      <c r="BT666" s="82" t="s">
        <v>62</v>
      </c>
      <c r="BU666" s="72" t="s">
        <v>62</v>
      </c>
      <c r="BV666" s="72" t="s">
        <v>62</v>
      </c>
      <c r="BW666" s="7" t="s">
        <v>62</v>
      </c>
      <c r="BX666" s="84" t="s">
        <v>62</v>
      </c>
      <c r="BY666" s="7" t="s">
        <v>62</v>
      </c>
    </row>
    <row r="667" spans="14:77" x14ac:dyDescent="0.4">
      <c r="N667" s="124" t="str">
        <f t="shared" si="124"/>
        <v/>
      </c>
      <c r="T667" s="76" t="s">
        <v>62</v>
      </c>
      <c r="U667" s="65" t="s">
        <v>62</v>
      </c>
      <c r="V667" s="77" t="s">
        <v>62</v>
      </c>
      <c r="W667" s="78" t="s">
        <v>62</v>
      </c>
      <c r="X667" s="78" t="s">
        <v>62</v>
      </c>
      <c r="Y667" s="78" t="s">
        <v>62</v>
      </c>
      <c r="Z667" s="79" t="s">
        <v>62</v>
      </c>
      <c r="AA667" s="89"/>
      <c r="AB667" s="89"/>
      <c r="AC667" s="80" t="s">
        <v>62</v>
      </c>
      <c r="AD667" s="85" t="s">
        <v>62</v>
      </c>
      <c r="AE667" s="82" t="s">
        <v>62</v>
      </c>
      <c r="AF667" s="72" t="s">
        <v>62</v>
      </c>
      <c r="AG667" s="72" t="s">
        <v>62</v>
      </c>
      <c r="AH667" s="7" t="s">
        <v>62</v>
      </c>
      <c r="AI667" s="84" t="s">
        <v>62</v>
      </c>
      <c r="AJ667" s="7" t="s">
        <v>62</v>
      </c>
      <c r="BC667" s="124" t="str">
        <f t="shared" si="125"/>
        <v/>
      </c>
      <c r="BI667" s="76">
        <v>4</v>
      </c>
      <c r="BJ667" s="65">
        <v>103.20190299569617</v>
      </c>
      <c r="BK667" s="77" t="s">
        <v>62</v>
      </c>
      <c r="BL667" s="78">
        <v>2.1351985668651017E-2</v>
      </c>
      <c r="BM667" s="78" t="s">
        <v>62</v>
      </c>
      <c r="BN667" s="78" t="s">
        <v>62</v>
      </c>
      <c r="BO667" s="79" t="s">
        <v>62</v>
      </c>
      <c r="BP667" s="89"/>
      <c r="BQ667" s="89"/>
      <c r="BR667" s="80" t="s">
        <v>62</v>
      </c>
      <c r="BS667" s="85" t="s">
        <v>62</v>
      </c>
      <c r="BT667" s="82" t="s">
        <v>62</v>
      </c>
      <c r="BU667" s="72" t="s">
        <v>62</v>
      </c>
      <c r="BV667" s="72" t="s">
        <v>62</v>
      </c>
      <c r="BW667" s="7" t="s">
        <v>62</v>
      </c>
      <c r="BX667" s="84" t="s">
        <v>62</v>
      </c>
      <c r="BY667" s="7" t="s">
        <v>62</v>
      </c>
    </row>
    <row r="668" spans="14:77" x14ac:dyDescent="0.4">
      <c r="N668" s="124" t="str">
        <f t="shared" si="124"/>
        <v/>
      </c>
      <c r="T668" s="76" t="s">
        <v>62</v>
      </c>
      <c r="U668" s="65" t="s">
        <v>62</v>
      </c>
      <c r="V668" s="77" t="s">
        <v>62</v>
      </c>
      <c r="W668" s="78" t="s">
        <v>62</v>
      </c>
      <c r="X668" s="78" t="s">
        <v>62</v>
      </c>
      <c r="Y668" s="78" t="s">
        <v>62</v>
      </c>
      <c r="Z668" s="79" t="s">
        <v>62</v>
      </c>
      <c r="AA668" s="27"/>
      <c r="AB668" s="27"/>
      <c r="AC668" s="80" t="s">
        <v>62</v>
      </c>
      <c r="AD668" s="85" t="s">
        <v>62</v>
      </c>
      <c r="AE668" s="82" t="s">
        <v>62</v>
      </c>
      <c r="AF668" s="72" t="s">
        <v>62</v>
      </c>
      <c r="AG668" s="72" t="s">
        <v>62</v>
      </c>
      <c r="AH668" s="7" t="s">
        <v>62</v>
      </c>
      <c r="AI668" s="84" t="s">
        <v>62</v>
      </c>
      <c r="AJ668" s="7" t="s">
        <v>62</v>
      </c>
      <c r="BC668" s="124" t="str">
        <f t="shared" si="125"/>
        <v/>
      </c>
      <c r="BI668" s="76" t="s">
        <v>62</v>
      </c>
      <c r="BJ668" s="65" t="s">
        <v>62</v>
      </c>
      <c r="BK668" s="77" t="s">
        <v>62</v>
      </c>
      <c r="BL668" s="78" t="s">
        <v>62</v>
      </c>
      <c r="BM668" s="78" t="s">
        <v>62</v>
      </c>
      <c r="BN668" s="78" t="s">
        <v>62</v>
      </c>
      <c r="BO668" s="79" t="s">
        <v>62</v>
      </c>
      <c r="BP668" s="27"/>
      <c r="BQ668" s="27"/>
      <c r="BR668" s="80" t="s">
        <v>62</v>
      </c>
      <c r="BS668" s="85" t="s">
        <v>62</v>
      </c>
      <c r="BT668" s="82" t="s">
        <v>62</v>
      </c>
      <c r="BU668" s="72" t="s">
        <v>62</v>
      </c>
      <c r="BV668" s="72" t="s">
        <v>62</v>
      </c>
      <c r="BW668" s="7" t="s">
        <v>62</v>
      </c>
      <c r="BX668" s="84" t="s">
        <v>62</v>
      </c>
      <c r="BY668" s="7" t="s">
        <v>62</v>
      </c>
    </row>
    <row r="669" spans="14:77" ht="19.5" thickBot="1" x14ac:dyDescent="0.45">
      <c r="N669" s="124" t="str">
        <f t="shared" si="124"/>
        <v/>
      </c>
      <c r="T669" s="76" t="s">
        <v>62</v>
      </c>
      <c r="U669" s="90" t="s">
        <v>62</v>
      </c>
      <c r="V669" s="91" t="s">
        <v>62</v>
      </c>
      <c r="W669" s="78" t="s">
        <v>62</v>
      </c>
      <c r="X669" s="78" t="s">
        <v>62</v>
      </c>
      <c r="Y669" s="78" t="s">
        <v>62</v>
      </c>
      <c r="Z669" s="79" t="s">
        <v>62</v>
      </c>
      <c r="AA669" s="27"/>
      <c r="AB669" s="27"/>
      <c r="AC669" s="80" t="s">
        <v>62</v>
      </c>
      <c r="AD669" s="85" t="s">
        <v>62</v>
      </c>
      <c r="AE669" s="82" t="s">
        <v>62</v>
      </c>
      <c r="AF669" s="72"/>
      <c r="AG669" s="72"/>
      <c r="AH669" s="27"/>
      <c r="AI669" s="107"/>
      <c r="AJ669" s="27"/>
      <c r="BC669" s="124" t="str">
        <f t="shared" si="125"/>
        <v/>
      </c>
      <c r="BI669" s="76" t="s">
        <v>62</v>
      </c>
      <c r="BJ669" s="90" t="s">
        <v>62</v>
      </c>
      <c r="BK669" s="91" t="s">
        <v>62</v>
      </c>
      <c r="BL669" s="78" t="s">
        <v>62</v>
      </c>
      <c r="BM669" s="78" t="s">
        <v>62</v>
      </c>
      <c r="BN669" s="78" t="s">
        <v>62</v>
      </c>
      <c r="BO669" s="79" t="s">
        <v>62</v>
      </c>
      <c r="BP669" s="27"/>
      <c r="BQ669" s="27"/>
      <c r="BR669" s="80" t="s">
        <v>62</v>
      </c>
      <c r="BS669" s="85" t="s">
        <v>62</v>
      </c>
      <c r="BT669" s="82" t="s">
        <v>62</v>
      </c>
      <c r="BU669" s="72"/>
      <c r="BV669" s="72"/>
      <c r="BW669" s="27"/>
      <c r="BX669" s="107"/>
      <c r="BY669" s="27"/>
    </row>
    <row r="670" spans="14:77" ht="19.5" thickBot="1" x14ac:dyDescent="0.45"/>
    <row r="671" spans="14:77" ht="19.5" thickBot="1" x14ac:dyDescent="0.45">
      <c r="T671" s="56" t="s">
        <v>62</v>
      </c>
      <c r="U671" s="57" t="s">
        <v>62</v>
      </c>
      <c r="V671" s="58" t="s">
        <v>541</v>
      </c>
      <c r="W671" s="59" t="s">
        <v>542</v>
      </c>
      <c r="X671" s="59" t="s">
        <v>543</v>
      </c>
      <c r="Y671" s="59" t="s">
        <v>544</v>
      </c>
      <c r="Z671" s="60" t="s">
        <v>545</v>
      </c>
      <c r="AA671" s="27"/>
      <c r="AB671" s="27"/>
      <c r="AC671" s="27"/>
      <c r="AD671" s="27"/>
      <c r="AE671" s="27"/>
      <c r="AF671" s="27" t="s">
        <v>528</v>
      </c>
      <c r="AG671" s="27"/>
      <c r="AH671" t="s">
        <v>518</v>
      </c>
      <c r="AI671" s="27"/>
      <c r="AJ671" s="27"/>
      <c r="BI671" s="56" t="s">
        <v>62</v>
      </c>
      <c r="BJ671" s="57" t="s">
        <v>62</v>
      </c>
      <c r="BK671" s="58" t="s">
        <v>541</v>
      </c>
      <c r="BL671" s="59" t="s">
        <v>542</v>
      </c>
      <c r="BM671" s="59" t="s">
        <v>543</v>
      </c>
      <c r="BN671" s="59" t="s">
        <v>544</v>
      </c>
      <c r="BO671" s="60" t="s">
        <v>545</v>
      </c>
      <c r="BP671" s="27"/>
      <c r="BQ671" s="27"/>
      <c r="BR671" s="27"/>
      <c r="BS671" s="27"/>
      <c r="BT671" s="27"/>
      <c r="BU671" s="27" t="s">
        <v>529</v>
      </c>
      <c r="BV671" s="27"/>
      <c r="BW671" t="s">
        <v>519</v>
      </c>
      <c r="BX671" s="27"/>
      <c r="BY671" s="27"/>
    </row>
    <row r="672" spans="14:77" ht="19.5" thickBot="1" x14ac:dyDescent="0.45">
      <c r="N672" s="124" t="str">
        <f>+IFERROR(IF(AND(U672&lt;4.9,COUNTIF(W672:Z672,"&gt;39%")&gt;=2,COUNTIF(W672:Z672,"&lt;0%")&gt;=1),"F",IF(AND(U672&gt;4.9,COUNTIF(W672:Z672,"&gt;29%")&gt;=2,COUNTIF(W672:Z672,"&lt;5%")&gt;=1),"F",IF(AND(V672&lt;&gt;"",MAX(W672:Z672)&gt;39%,,MAX(W672:Z672)/V672&gt;3.9),"F",""))),"")</f>
        <v/>
      </c>
      <c r="T672" s="76">
        <v>5</v>
      </c>
      <c r="U672" s="65">
        <v>1.7001189993650301</v>
      </c>
      <c r="V672" s="66">
        <v>0.45999999999999985</v>
      </c>
      <c r="W672" s="67">
        <v>0.2656037080331326</v>
      </c>
      <c r="X672" s="67">
        <v>0.27560003102590547</v>
      </c>
      <c r="Y672" s="67">
        <v>0.30213841159599725</v>
      </c>
      <c r="Z672" s="68">
        <v>0.29724427471258219</v>
      </c>
      <c r="AA672" s="104">
        <v>0.30213841159599725</v>
      </c>
      <c r="AB672" s="69" t="s">
        <v>62</v>
      </c>
      <c r="AC672" s="70">
        <v>3.6534703562864645E-2</v>
      </c>
      <c r="AD672" s="27"/>
      <c r="AE672" s="71">
        <v>5</v>
      </c>
      <c r="AF672" s="72">
        <v>0.61651739717531973</v>
      </c>
      <c r="AG672" s="72">
        <v>0.42221369090504968</v>
      </c>
      <c r="AH672" s="7" t="s">
        <v>62</v>
      </c>
      <c r="AI672" s="74">
        <v>0.26300344081108151</v>
      </c>
      <c r="AJ672" s="7">
        <v>8.0005401524956998E-2</v>
      </c>
      <c r="BC672" s="124" t="str">
        <f>+IFERROR(IF(AND(BJ672&lt;4.9,COUNTIF(BL672:BO672,"&gt;39%")&gt;=2,COUNTIF(BL672:BO672,"&lt;0%")&gt;=1),"F",IF(AND(BJ672&gt;4.9,COUNTIF(BL672:BO672,"&gt;29%")&gt;=2,COUNTIF(BL672:BO672,"&lt;5%")&gt;=1),"F",IF(AND(BK672&lt;&gt;"",MAX(BL672:BO672)&gt;39%,,MAX(BL672:BO672)/BK672&gt;3.9),"F",""))),"")</f>
        <v/>
      </c>
      <c r="BI672" s="76">
        <v>3</v>
      </c>
      <c r="BJ672" s="65">
        <v>2.2000339991150266</v>
      </c>
      <c r="BK672" s="66">
        <v>0.35999999999999976</v>
      </c>
      <c r="BL672" s="67">
        <v>0.28062222151243316</v>
      </c>
      <c r="BM672" s="67">
        <v>0.47420918623894093</v>
      </c>
      <c r="BN672" s="67">
        <v>0.47420918623894093</v>
      </c>
      <c r="BO672" s="68">
        <v>0.43831079478356716</v>
      </c>
      <c r="BP672" s="104">
        <v>0.47420918623894093</v>
      </c>
      <c r="BQ672" s="69" t="s">
        <v>62</v>
      </c>
      <c r="BR672" s="70">
        <v>0.19358696472650777</v>
      </c>
      <c r="BS672" s="27"/>
      <c r="BT672" s="71" t="s">
        <v>62</v>
      </c>
      <c r="BU672" s="72">
        <v>0.36653589519166635</v>
      </c>
      <c r="BV672" s="72">
        <v>0.27300372765898467</v>
      </c>
      <c r="BW672" s="7" t="s">
        <v>62</v>
      </c>
      <c r="BX672" s="74">
        <v>0.26806738707388722</v>
      </c>
      <c r="BY672" s="7">
        <v>3.8579810531487263E-2</v>
      </c>
    </row>
    <row r="673" spans="14:77" x14ac:dyDescent="0.4">
      <c r="N673" s="124" t="str">
        <f>+IFERROR(IF(AND(U673&lt;4.9,COUNTIF(W673:Z673,"&gt;39%")&gt;=2,COUNTIF(W673:Z673,"&lt;0%")&gt;=1),"F",IF(AND(U673&gt;4.9,COUNTIF(W673:Z673,"&gt;29%")&gt;=2,COUNTIF(W673:Z673,"&lt;5%")&gt;=1),"F",IF(AND(V673&lt;&gt;"",MAX(W673:Z673)&gt;39%,,MAX(W673:Z673)/V673&gt;3.9),"F",""))),"")</f>
        <v/>
      </c>
      <c r="T673" s="76">
        <v>1</v>
      </c>
      <c r="U673" s="65">
        <v>3.6001839998870011</v>
      </c>
      <c r="V673" s="77">
        <v>7.9999999999999724E-2</v>
      </c>
      <c r="W673" s="78">
        <v>0.38866662979057298</v>
      </c>
      <c r="X673" s="78">
        <v>0.37989314557163517</v>
      </c>
      <c r="Y673" s="78">
        <v>0.36759021049713125</v>
      </c>
      <c r="Z673" s="79">
        <v>0.51642203163816669</v>
      </c>
      <c r="AA673" s="7">
        <f>MAX(W673:Z673)-AC673-1/U673</f>
        <v>8.9826629515885048E-2</v>
      </c>
      <c r="AB673" s="27"/>
      <c r="AC673" s="80">
        <v>0.14883182114103544</v>
      </c>
      <c r="AD673" s="81" t="s">
        <v>560</v>
      </c>
      <c r="AE673" s="82" t="s">
        <v>62</v>
      </c>
      <c r="AF673" s="72">
        <v>0.79962905378605387</v>
      </c>
      <c r="AG673" s="72">
        <v>0.62388977274390689</v>
      </c>
      <c r="AH673" s="7">
        <v>6.497754193105687E-2</v>
      </c>
      <c r="AI673" s="84">
        <v>0.45693317848701304</v>
      </c>
      <c r="AJ673" s="7">
        <v>0.11822106400361984</v>
      </c>
      <c r="BC673" s="124" t="str">
        <f>+IFERROR(IF(AND(BJ673&lt;4.9,COUNTIF(BL673:BO673,"&gt;39%")&gt;=2,COUNTIF(BL673:BO673,"&lt;0%")&gt;=1),"F",IF(AND(BJ673&gt;4.9,COUNTIF(BL673:BO673,"&gt;29%")&gt;=2,COUNTIF(BL673:BO673,"&lt;5%")&gt;=1),"F",IF(AND(BK673&lt;&gt;"",MAX(BL673:BO673)&gt;39%,,MAX(BL673:BO673)/BK673&gt;3.9),"F",""))),"")</f>
        <v/>
      </c>
      <c r="BI673" s="76">
        <v>11</v>
      </c>
      <c r="BJ673" s="65">
        <v>5.4007000000000005</v>
      </c>
      <c r="BK673" s="77" t="s">
        <v>62</v>
      </c>
      <c r="BL673" s="78">
        <v>-0.12842648095748099</v>
      </c>
      <c r="BM673" s="78">
        <v>-0.32295452271128855</v>
      </c>
      <c r="BN673" s="78">
        <v>-0.32295452271128855</v>
      </c>
      <c r="BO673" s="79">
        <v>-0.29982822703046474</v>
      </c>
      <c r="BP673" s="27"/>
      <c r="BQ673" s="27"/>
      <c r="BR673" s="80" t="s">
        <v>62</v>
      </c>
      <c r="BS673" s="81" t="s">
        <v>62</v>
      </c>
      <c r="BT673" s="82" t="s">
        <v>62</v>
      </c>
      <c r="BU673" s="72">
        <v>-0.28203373652074842</v>
      </c>
      <c r="BV673" s="72">
        <v>0.69487232768406648</v>
      </c>
      <c r="BW673" s="7">
        <v>3.7718852565105099E-4</v>
      </c>
      <c r="BX673" s="84">
        <v>-0.18337255287253595</v>
      </c>
      <c r="BY673" s="7">
        <v>9.8196617956482157E-2</v>
      </c>
    </row>
    <row r="674" spans="14:77" x14ac:dyDescent="0.4">
      <c r="N674" s="124" t="str">
        <f t="shared" ref="N674:N684" si="127">+IFERROR(IF(AND(U674&lt;4.9,COUNTIF(W674:Z674,"&gt;39%")&gt;=2,COUNTIF(W674:Z674,"&lt;0%")&gt;=1),"F",IF(AND(U674&gt;4.9,COUNTIF(W674:Z674,"&gt;29%")&gt;=2,COUNTIF(W674:Z674,"&lt;5%")&gt;=1),"F",IF(AND(V674&lt;&gt;"",MAX(W674:Z674)&gt;39%,,MAX(W674:Z674)/V674&gt;3.9),"F",""))),"")</f>
        <v/>
      </c>
      <c r="T674" s="76">
        <v>6</v>
      </c>
      <c r="U674" s="65">
        <v>8.5002119979121229</v>
      </c>
      <c r="V674" s="77" t="s">
        <v>62</v>
      </c>
      <c r="W674" s="78">
        <v>-2.5371857380369602E-2</v>
      </c>
      <c r="X674" s="78">
        <v>-2.6501487413109138E-2</v>
      </c>
      <c r="Y674" s="78">
        <v>-2.4191810916659517E-2</v>
      </c>
      <c r="Z674" s="79">
        <v>-0.14250424932784139</v>
      </c>
      <c r="AA674" s="27"/>
      <c r="AB674" s="27"/>
      <c r="AC674" s="80" t="s">
        <v>62</v>
      </c>
      <c r="AD674" s="85" t="s">
        <v>62</v>
      </c>
      <c r="AE674" s="82" t="s">
        <v>62</v>
      </c>
      <c r="AF674" s="72">
        <v>-0.20763805131693144</v>
      </c>
      <c r="AG674" s="72">
        <v>0.39319912894974846</v>
      </c>
      <c r="AH674" s="7">
        <v>2.0493757369041202E-2</v>
      </c>
      <c r="AI674" s="84">
        <v>-0.12608857795381473</v>
      </c>
      <c r="AJ674" s="7">
        <v>7.4507423298981731E-2</v>
      </c>
      <c r="BC674" s="124" t="str">
        <f t="shared" ref="BC674:BC684" si="128">+IFERROR(IF(AND(BJ674&lt;4.9,COUNTIF(BL674:BO674,"&gt;39%")&gt;=2,COUNTIF(BL674:BO674,"&lt;0%")&gt;=1),"F",IF(AND(BJ674&gt;4.9,COUNTIF(BL674:BO674,"&gt;29%")&gt;=2,COUNTIF(BL674:BO674,"&lt;5%")&gt;=1),"F",IF(AND(BK674&lt;&gt;"",MAX(BL674:BO674)&gt;39%,,MAX(BL674:BO674)/BK674&gt;3.9),"F",""))),"")</f>
        <v/>
      </c>
      <c r="BI674" s="76">
        <v>9</v>
      </c>
      <c r="BJ674" s="65">
        <v>5.6003999999999996</v>
      </c>
      <c r="BK674" s="77" t="s">
        <v>62</v>
      </c>
      <c r="BL674" s="78">
        <v>0.27305593162724157</v>
      </c>
      <c r="BM674" s="78">
        <v>0.33850853260414465</v>
      </c>
      <c r="BN674" s="78">
        <v>0.33850853260414465</v>
      </c>
      <c r="BO674" s="79">
        <v>0.28401954668035445</v>
      </c>
      <c r="BP674" s="7">
        <f t="shared" ref="BP674:BP675" si="129">MAX(BL674:BO674)-BR674-1/BJ674</f>
        <v>9.4497257246840161E-2</v>
      </c>
      <c r="BQ674" s="27"/>
      <c r="BR674" s="80">
        <v>6.5452600976903086E-2</v>
      </c>
      <c r="BS674" s="85" t="s">
        <v>62</v>
      </c>
      <c r="BT674" s="82" t="s">
        <v>62</v>
      </c>
      <c r="BU674" s="72">
        <v>0.43943199575004122</v>
      </c>
      <c r="BV674" s="72">
        <v>0.96529565773976811</v>
      </c>
      <c r="BW674" s="7">
        <v>-1.4782034955695772E-2</v>
      </c>
      <c r="BX674" s="84">
        <v>0.17370409002613735</v>
      </c>
      <c r="BY674" s="7">
        <v>0.13641177687136249</v>
      </c>
    </row>
    <row r="675" spans="14:77" x14ac:dyDescent="0.4">
      <c r="N675" s="124" t="str">
        <f t="shared" si="127"/>
        <v/>
      </c>
      <c r="T675" s="76">
        <v>7</v>
      </c>
      <c r="U675" s="65">
        <v>9.2005599999999994</v>
      </c>
      <c r="V675" s="77" t="s">
        <v>62</v>
      </c>
      <c r="W675" s="78">
        <v>0.14112252961505156</v>
      </c>
      <c r="X675" s="78">
        <v>0.14075593426274929</v>
      </c>
      <c r="Y675" s="78">
        <v>0.15174439051449731</v>
      </c>
      <c r="Z675" s="79">
        <v>0.12688873794063768</v>
      </c>
      <c r="AA675" s="27"/>
      <c r="AB675" s="27"/>
      <c r="AC675" s="80" t="s">
        <v>62</v>
      </c>
      <c r="AD675" s="85" t="s">
        <v>62</v>
      </c>
      <c r="AE675" s="82" t="s">
        <v>62</v>
      </c>
      <c r="AF675" s="72">
        <v>0.25232691381028094</v>
      </c>
      <c r="AG675" s="72">
        <v>0.62031050994593828</v>
      </c>
      <c r="AH675" s="7">
        <v>9.1666096660645374E-2</v>
      </c>
      <c r="AI675" s="84">
        <v>0.11227188382629835</v>
      </c>
      <c r="AJ675" s="7">
        <v>0.11754282840045648</v>
      </c>
      <c r="BC675" s="124" t="str">
        <f t="shared" si="128"/>
        <v/>
      </c>
      <c r="BI675" s="76">
        <v>6</v>
      </c>
      <c r="BJ675" s="65">
        <v>9.4001689986920756</v>
      </c>
      <c r="BK675" s="125" t="s">
        <v>579</v>
      </c>
      <c r="BL675" s="78">
        <v>0.18575372975274684</v>
      </c>
      <c r="BM675" s="78">
        <v>0.24332546377794265</v>
      </c>
      <c r="BN675" s="78">
        <v>0.24332546377794265</v>
      </c>
      <c r="BO675" s="79">
        <v>0.34524499362840283</v>
      </c>
      <c r="BP675" s="7">
        <f t="shared" si="129"/>
        <v>7.9372663610304262E-2</v>
      </c>
      <c r="BQ675" s="27"/>
      <c r="BR675" s="80">
        <v>0.15949126387565599</v>
      </c>
      <c r="BS675" s="85" t="s">
        <v>62</v>
      </c>
      <c r="BT675" s="82" t="s">
        <v>62</v>
      </c>
      <c r="BU675" s="72">
        <v>0.97175416707508533</v>
      </c>
      <c r="BV675" s="72">
        <v>1.1848293785619524</v>
      </c>
      <c r="BW675" s="7">
        <v>1.3807572831599224E-2</v>
      </c>
      <c r="BX675" s="84">
        <v>0.21114908517826123</v>
      </c>
      <c r="BY675" s="7">
        <v>0.16743541683122351</v>
      </c>
    </row>
    <row r="676" spans="14:77" x14ac:dyDescent="0.4">
      <c r="N676" s="124" t="str">
        <f t="shared" si="127"/>
        <v/>
      </c>
      <c r="T676" s="76">
        <v>10</v>
      </c>
      <c r="U676" s="65">
        <v>14.100379999808002</v>
      </c>
      <c r="V676" s="77" t="s">
        <v>62</v>
      </c>
      <c r="W676" s="78">
        <v>0.11794986273158524</v>
      </c>
      <c r="X676" s="78">
        <v>0.12043424780042732</v>
      </c>
      <c r="Y676" s="78">
        <v>0.13078157443063079</v>
      </c>
      <c r="Z676" s="79">
        <v>0.12618953774613564</v>
      </c>
      <c r="AA676" s="27"/>
      <c r="AB676" s="27"/>
      <c r="AC676" s="80" t="s">
        <v>62</v>
      </c>
      <c r="AD676" s="85" t="s">
        <v>62</v>
      </c>
      <c r="AE676" s="82" t="s">
        <v>62</v>
      </c>
      <c r="AF676" s="72">
        <v>0.61392012013459962</v>
      </c>
      <c r="AG676" s="72">
        <v>0.71781842231825255</v>
      </c>
      <c r="AH676" s="7">
        <v>3.5933090903228201E-2</v>
      </c>
      <c r="AI676" s="84">
        <v>0.11165322747993936</v>
      </c>
      <c r="AJ676" s="7">
        <v>0.13601963256207639</v>
      </c>
      <c r="BC676" s="124" t="str">
        <f t="shared" si="128"/>
        <v/>
      </c>
      <c r="BI676" s="76">
        <v>12</v>
      </c>
      <c r="BJ676" s="65">
        <v>10.80076</v>
      </c>
      <c r="BK676" s="77" t="s">
        <v>62</v>
      </c>
      <c r="BL676" s="78">
        <v>-9.4419425375362562E-2</v>
      </c>
      <c r="BM676" s="78">
        <v>8.9346922128827791E-2</v>
      </c>
      <c r="BN676" s="78">
        <v>8.9346922128827791E-2</v>
      </c>
      <c r="BO676" s="79">
        <v>-7.8648473731554418E-3</v>
      </c>
      <c r="BP676" s="27"/>
      <c r="BQ676" s="27"/>
      <c r="BR676" s="80" t="s">
        <v>62</v>
      </c>
      <c r="BS676" s="85" t="s">
        <v>62</v>
      </c>
      <c r="BT676" s="82" t="s">
        <v>62</v>
      </c>
      <c r="BU676" s="72">
        <v>-0.13760991622607019</v>
      </c>
      <c r="BV676" s="72">
        <v>0.49184734890192616</v>
      </c>
      <c r="BW676" s="7">
        <v>2.338058842342404E-2</v>
      </c>
      <c r="BX676" s="84">
        <v>-4.8100779404663396E-3</v>
      </c>
      <c r="BY676" s="7">
        <v>6.9505928339385931E-2</v>
      </c>
    </row>
    <row r="677" spans="14:77" x14ac:dyDescent="0.4">
      <c r="N677" s="124" t="str">
        <f t="shared" si="127"/>
        <v/>
      </c>
      <c r="T677" s="76">
        <v>4</v>
      </c>
      <c r="U677" s="65">
        <v>31.400633998856044</v>
      </c>
      <c r="V677" s="77" t="s">
        <v>62</v>
      </c>
      <c r="W677" s="78">
        <v>5.8794845468453732E-2</v>
      </c>
      <c r="X677" s="78">
        <v>4.5508812369235447E-3</v>
      </c>
      <c r="Y677" s="78">
        <v>1.1141957858659431E-2</v>
      </c>
      <c r="Z677" s="79">
        <v>1.4782508822206291E-2</v>
      </c>
      <c r="AA677" s="27"/>
      <c r="AB677" s="27"/>
      <c r="AC677" s="80" t="s">
        <v>62</v>
      </c>
      <c r="AD677" s="85" t="s">
        <v>62</v>
      </c>
      <c r="AE677" s="82" t="s">
        <v>62</v>
      </c>
      <c r="AF677" s="72">
        <v>0.38455052944604229</v>
      </c>
      <c r="AG677" s="72">
        <v>0.60567721610799852</v>
      </c>
      <c r="AH677" s="7">
        <v>2.7292029071290004E-2</v>
      </c>
      <c r="AI677" s="84">
        <v>1.3079648675553959E-2</v>
      </c>
      <c r="AJ677" s="7">
        <v>0.11476996107200138</v>
      </c>
      <c r="BC677" s="124" t="str">
        <f t="shared" si="128"/>
        <v/>
      </c>
      <c r="BI677" s="76">
        <v>5</v>
      </c>
      <c r="BJ677" s="65">
        <v>12.50024899836508</v>
      </c>
      <c r="BK677" s="77" t="s">
        <v>62</v>
      </c>
      <c r="BL677" s="78">
        <v>0.17803502951586225</v>
      </c>
      <c r="BM677" s="78">
        <v>7.6289915970119845E-2</v>
      </c>
      <c r="BN677" s="78">
        <v>7.6289915970119845E-2</v>
      </c>
      <c r="BO677" s="79">
        <v>-2.6770123621511549E-3</v>
      </c>
      <c r="BP677" s="27"/>
      <c r="BQ677" s="27"/>
      <c r="BR677" s="80" t="s">
        <v>62</v>
      </c>
      <c r="BS677" s="85" t="s">
        <v>62</v>
      </c>
      <c r="BT677" s="82" t="s">
        <v>62</v>
      </c>
      <c r="BU677" s="72">
        <v>0.10416199966064206</v>
      </c>
      <c r="BV677" s="72">
        <v>0.71837400789666639</v>
      </c>
      <c r="BW677" s="7">
        <v>1.6111525402624671E-2</v>
      </c>
      <c r="BX677" s="84">
        <v>-1.6372394146502989E-3</v>
      </c>
      <c r="BY677" s="7">
        <v>0.10151778275356609</v>
      </c>
    </row>
    <row r="678" spans="14:77" x14ac:dyDescent="0.4">
      <c r="N678" s="124" t="str">
        <f t="shared" si="127"/>
        <v/>
      </c>
      <c r="T678" s="76">
        <v>8</v>
      </c>
      <c r="U678" s="65">
        <v>52.302639999999997</v>
      </c>
      <c r="V678" s="77" t="s">
        <v>62</v>
      </c>
      <c r="W678" s="78">
        <v>1.27505305848133E-2</v>
      </c>
      <c r="X678" s="78">
        <v>5.3352329167946126E-2</v>
      </c>
      <c r="Y678" s="78">
        <v>8.9299680887010308E-3</v>
      </c>
      <c r="Z678" s="79">
        <v>4.4548007149795489E-2</v>
      </c>
      <c r="AA678" s="27"/>
      <c r="AB678" s="27"/>
      <c r="AC678" s="80" t="s">
        <v>62</v>
      </c>
      <c r="AD678" s="85" t="s">
        <v>62</v>
      </c>
      <c r="AE678" s="82" t="s">
        <v>62</v>
      </c>
      <c r="AF678" s="72">
        <v>0.42871209433539381</v>
      </c>
      <c r="AG678" s="72">
        <v>0.52356726681399279</v>
      </c>
      <c r="AH678" s="7">
        <v>1.832528147893156E-2</v>
      </c>
      <c r="AI678" s="84">
        <v>3.9416332486140668E-2</v>
      </c>
      <c r="AJ678" s="7">
        <v>9.9210921647251593E-2</v>
      </c>
      <c r="BC678" s="124" t="str">
        <f t="shared" si="128"/>
        <v/>
      </c>
      <c r="BI678" s="76">
        <v>7</v>
      </c>
      <c r="BJ678" s="65">
        <v>13.501040000000001</v>
      </c>
      <c r="BK678" s="77" t="s">
        <v>62</v>
      </c>
      <c r="BL678" s="78">
        <v>0.20252909232087352</v>
      </c>
      <c r="BM678" s="78">
        <v>4.4531753855380982E-2</v>
      </c>
      <c r="BN678" s="78">
        <v>4.4531753855380982E-2</v>
      </c>
      <c r="BO678" s="79">
        <v>0.16289142441844467</v>
      </c>
      <c r="BP678" s="27"/>
      <c r="BQ678" s="27"/>
      <c r="BR678" s="80" t="s">
        <v>62</v>
      </c>
      <c r="BS678" s="85" t="s">
        <v>62</v>
      </c>
      <c r="BT678" s="82" t="s">
        <v>62</v>
      </c>
      <c r="BU678" s="72">
        <v>0.50903094634868506</v>
      </c>
      <c r="BV678" s="72">
        <v>0.6957550102286294</v>
      </c>
      <c r="BW678" s="7">
        <v>1.7967597899010514E-2</v>
      </c>
      <c r="BX678" s="84">
        <v>9.9623096305802294E-2</v>
      </c>
      <c r="BY678" s="7">
        <v>9.8321355173884642E-2</v>
      </c>
    </row>
    <row r="679" spans="14:77" x14ac:dyDescent="0.4">
      <c r="N679" s="124" t="str">
        <f t="shared" si="127"/>
        <v/>
      </c>
      <c r="T679" s="76">
        <v>3</v>
      </c>
      <c r="U679" s="65">
        <v>58.300224993385193</v>
      </c>
      <c r="V679" s="77" t="s">
        <v>62</v>
      </c>
      <c r="W679" s="78">
        <v>-5.370918247424096E-2</v>
      </c>
      <c r="X679" s="78">
        <v>-4.0388326004618204E-2</v>
      </c>
      <c r="Y679" s="78">
        <v>1.5363647074846623E-2</v>
      </c>
      <c r="Z679" s="79">
        <v>-3.3943622640969076E-2</v>
      </c>
      <c r="AA679" s="14"/>
      <c r="AB679" s="14"/>
      <c r="AC679" s="80" t="s">
        <v>62</v>
      </c>
      <c r="AD679" s="85" t="s">
        <v>62</v>
      </c>
      <c r="AE679" s="82" t="s">
        <v>62</v>
      </c>
      <c r="AF679" s="72">
        <v>-0.53777939175416423</v>
      </c>
      <c r="AG679" s="72">
        <v>0.20463433862652497</v>
      </c>
      <c r="AH679" s="7">
        <v>1.6158628336389588E-2</v>
      </c>
      <c r="AI679" s="84">
        <v>-3.0033512190604725E-2</v>
      </c>
      <c r="AJ679" s="7">
        <v>3.8776223462850624E-2</v>
      </c>
      <c r="BC679" s="124" t="str">
        <f t="shared" si="128"/>
        <v/>
      </c>
      <c r="BI679" s="76">
        <v>1</v>
      </c>
      <c r="BJ679" s="65">
        <v>28.200934999477003</v>
      </c>
      <c r="BK679" s="77" t="s">
        <v>62</v>
      </c>
      <c r="BL679" s="78">
        <v>8.195536993786473E-2</v>
      </c>
      <c r="BM679" s="78">
        <v>5.6742748135931671E-2</v>
      </c>
      <c r="BN679" s="78">
        <v>5.6742748135931671E-2</v>
      </c>
      <c r="BO679" s="79">
        <v>6.3552977014952411E-2</v>
      </c>
      <c r="BP679" s="14"/>
      <c r="BQ679" s="14"/>
      <c r="BR679" s="80" t="s">
        <v>62</v>
      </c>
      <c r="BS679" s="85" t="s">
        <v>62</v>
      </c>
      <c r="BT679" s="82" t="s">
        <v>62</v>
      </c>
      <c r="BU679" s="72">
        <v>0.66852976995869251</v>
      </c>
      <c r="BV679" s="72">
        <v>0.69808438259553418</v>
      </c>
      <c r="BW679" s="7">
        <v>1.9146382605746994E-2</v>
      </c>
      <c r="BX679" s="84">
        <v>3.8868493981713423E-2</v>
      </c>
      <c r="BY679" s="7">
        <v>9.8650532893702167E-2</v>
      </c>
    </row>
    <row r="680" spans="14:77" x14ac:dyDescent="0.4">
      <c r="N680" s="124" t="str">
        <f t="shared" si="127"/>
        <v/>
      </c>
      <c r="T680" s="76">
        <v>9</v>
      </c>
      <c r="U680" s="65">
        <v>58.600880000000004</v>
      </c>
      <c r="V680" s="77" t="s">
        <v>62</v>
      </c>
      <c r="W680" s="78">
        <v>5.6451471682500275E-2</v>
      </c>
      <c r="X680" s="78">
        <v>5.5832987167401753E-2</v>
      </c>
      <c r="Y680" s="78">
        <v>3.6501650856195937E-2</v>
      </c>
      <c r="Z680" s="79">
        <v>5.0372773959286576E-2</v>
      </c>
      <c r="AA680" s="27"/>
      <c r="AB680" s="27"/>
      <c r="AC680" s="80" t="s">
        <v>62</v>
      </c>
      <c r="AD680" s="85" t="s">
        <v>62</v>
      </c>
      <c r="AE680" s="82" t="s">
        <v>62</v>
      </c>
      <c r="AF680" s="72">
        <v>0.42047606642612773</v>
      </c>
      <c r="AG680" s="72">
        <v>0.63827298885888695</v>
      </c>
      <c r="AH680" s="7">
        <v>2.4588296384945751E-2</v>
      </c>
      <c r="AI680" s="84">
        <v>4.4570119600458119E-2</v>
      </c>
      <c r="AJ680" s="7">
        <v>0.12094654402780504</v>
      </c>
      <c r="BC680" s="124" t="str">
        <f t="shared" si="128"/>
        <v/>
      </c>
      <c r="BI680" s="76">
        <v>8</v>
      </c>
      <c r="BJ680" s="65">
        <v>46.103080000000006</v>
      </c>
      <c r="BK680" s="77" t="s">
        <v>62</v>
      </c>
      <c r="BL680" s="78">
        <v>4.4737989468678518E-2</v>
      </c>
      <c r="BM680" s="78" t="s">
        <v>62</v>
      </c>
      <c r="BN680" s="78" t="s">
        <v>62</v>
      </c>
      <c r="BO680" s="79">
        <v>-1.2287701468428468E-4</v>
      </c>
      <c r="BP680" s="27"/>
      <c r="BQ680" s="27"/>
      <c r="BR680" s="80" t="s">
        <v>62</v>
      </c>
      <c r="BS680" s="85" t="s">
        <v>62</v>
      </c>
      <c r="BT680" s="82" t="s">
        <v>62</v>
      </c>
      <c r="BU680" s="72">
        <v>-3.8307610080601781E-2</v>
      </c>
      <c r="BV680" s="72">
        <v>0.29592302282614008</v>
      </c>
      <c r="BW680" s="7">
        <v>8.1073049251829711E-3</v>
      </c>
      <c r="BX680" s="84">
        <v>-7.5150602380488762E-5</v>
      </c>
      <c r="BY680" s="7">
        <v>4.1818674969882737E-2</v>
      </c>
    </row>
    <row r="681" spans="14:77" x14ac:dyDescent="0.4">
      <c r="N681" s="124" t="str">
        <f t="shared" si="127"/>
        <v/>
      </c>
      <c r="T681" s="76">
        <v>2</v>
      </c>
      <c r="U681" s="65">
        <v>84.804158996492063</v>
      </c>
      <c r="V681" s="77" t="s">
        <v>62</v>
      </c>
      <c r="W681" s="78">
        <v>3.7741461948500893E-2</v>
      </c>
      <c r="X681" s="78">
        <v>3.6470257184738682E-2</v>
      </c>
      <c r="Y681" s="78" t="s">
        <v>62</v>
      </c>
      <c r="Z681" s="79" t="s">
        <v>62</v>
      </c>
      <c r="AA681" s="89"/>
      <c r="AB681" s="89"/>
      <c r="AC681" s="80" t="s">
        <v>62</v>
      </c>
      <c r="AD681" s="85" t="s">
        <v>62</v>
      </c>
      <c r="AE681" s="82" t="s">
        <v>62</v>
      </c>
      <c r="AF681" s="72" t="s">
        <v>62</v>
      </c>
      <c r="AG681" s="72" t="s">
        <v>62</v>
      </c>
      <c r="AH681" s="7" t="s">
        <v>62</v>
      </c>
      <c r="AI681" s="84" t="s">
        <v>62</v>
      </c>
      <c r="AJ681" s="7" t="s">
        <v>62</v>
      </c>
      <c r="BC681" s="124" t="str">
        <f t="shared" si="128"/>
        <v/>
      </c>
      <c r="BI681" s="76">
        <v>10</v>
      </c>
      <c r="BJ681" s="65">
        <v>57.502699998508014</v>
      </c>
      <c r="BK681" s="77" t="s">
        <v>62</v>
      </c>
      <c r="BL681" s="78">
        <v>-1.7564529999837597E-2</v>
      </c>
      <c r="BM681" s="78">
        <v>0</v>
      </c>
      <c r="BN681" s="78">
        <v>0</v>
      </c>
      <c r="BO681" s="79">
        <v>1.6473227254733994E-2</v>
      </c>
      <c r="BP681" s="89"/>
      <c r="BQ681" s="89"/>
      <c r="BR681" s="80" t="s">
        <v>62</v>
      </c>
      <c r="BS681" s="85" t="s">
        <v>62</v>
      </c>
      <c r="BT681" s="82" t="s">
        <v>62</v>
      </c>
      <c r="BU681" s="72">
        <v>0.34891673422583264</v>
      </c>
      <c r="BV681" s="72">
        <v>0.41504846457327138</v>
      </c>
      <c r="BW681" s="7">
        <v>6.9829566932873106E-3</v>
      </c>
      <c r="BX681" s="84">
        <v>1.0074894434282469E-2</v>
      </c>
      <c r="BY681" s="7">
        <v>5.8653012769932178E-2</v>
      </c>
    </row>
    <row r="682" spans="14:77" x14ac:dyDescent="0.4">
      <c r="N682" s="124" t="str">
        <f t="shared" si="127"/>
        <v/>
      </c>
      <c r="T682" s="76" t="s">
        <v>62</v>
      </c>
      <c r="U682" s="65" t="s">
        <v>62</v>
      </c>
      <c r="V682" s="77" t="s">
        <v>62</v>
      </c>
      <c r="W682" s="78" t="s">
        <v>62</v>
      </c>
      <c r="X682" s="78" t="s">
        <v>62</v>
      </c>
      <c r="Y682" s="78" t="s">
        <v>62</v>
      </c>
      <c r="Z682" s="79" t="s">
        <v>62</v>
      </c>
      <c r="AA682" s="89"/>
      <c r="AB682" s="89"/>
      <c r="AC682" s="80" t="s">
        <v>62</v>
      </c>
      <c r="AD682" s="85" t="s">
        <v>62</v>
      </c>
      <c r="AE682" s="82" t="s">
        <v>62</v>
      </c>
      <c r="AF682" s="72" t="s">
        <v>62</v>
      </c>
      <c r="AG682" s="72" t="s">
        <v>62</v>
      </c>
      <c r="AH682" s="7" t="s">
        <v>62</v>
      </c>
      <c r="AI682" s="84" t="s">
        <v>62</v>
      </c>
      <c r="AJ682" s="7" t="s">
        <v>62</v>
      </c>
      <c r="BC682" s="124" t="str">
        <f t="shared" si="128"/>
        <v/>
      </c>
      <c r="BI682" s="76">
        <v>4</v>
      </c>
      <c r="BJ682" s="65">
        <v>144.10119199733609</v>
      </c>
      <c r="BK682" s="77" t="s">
        <v>62</v>
      </c>
      <c r="BL682" s="78">
        <v>0</v>
      </c>
      <c r="BM682" s="78" t="s">
        <v>62</v>
      </c>
      <c r="BN682" s="78" t="s">
        <v>62</v>
      </c>
      <c r="BO682" s="79" t="s">
        <v>62</v>
      </c>
      <c r="BP682" s="89"/>
      <c r="BQ682" s="89"/>
      <c r="BR682" s="80" t="s">
        <v>62</v>
      </c>
      <c r="BS682" s="85" t="s">
        <v>62</v>
      </c>
      <c r="BT682" s="82" t="s">
        <v>62</v>
      </c>
      <c r="BU682" s="72" t="s">
        <v>62</v>
      </c>
      <c r="BV682" s="72" t="s">
        <v>62</v>
      </c>
      <c r="BW682" s="7" t="s">
        <v>62</v>
      </c>
      <c r="BX682" s="84" t="s">
        <v>62</v>
      </c>
      <c r="BY682" s="7" t="s">
        <v>62</v>
      </c>
    </row>
    <row r="683" spans="14:77" x14ac:dyDescent="0.4">
      <c r="N683" s="124" t="str">
        <f t="shared" si="127"/>
        <v/>
      </c>
      <c r="T683" s="76" t="s">
        <v>62</v>
      </c>
      <c r="U683" s="65" t="s">
        <v>62</v>
      </c>
      <c r="V683" s="77" t="s">
        <v>62</v>
      </c>
      <c r="W683" s="78" t="s">
        <v>62</v>
      </c>
      <c r="X683" s="78" t="s">
        <v>62</v>
      </c>
      <c r="Y683" s="78" t="s">
        <v>62</v>
      </c>
      <c r="Z683" s="79" t="s">
        <v>62</v>
      </c>
      <c r="AA683" s="27"/>
      <c r="AB683" s="27"/>
      <c r="AC683" s="80" t="s">
        <v>62</v>
      </c>
      <c r="AD683" s="85" t="s">
        <v>62</v>
      </c>
      <c r="AE683" s="82" t="s">
        <v>62</v>
      </c>
      <c r="AF683" s="72" t="s">
        <v>62</v>
      </c>
      <c r="AG683" s="72" t="s">
        <v>62</v>
      </c>
      <c r="AH683" s="7" t="s">
        <v>62</v>
      </c>
      <c r="AI683" s="84" t="s">
        <v>62</v>
      </c>
      <c r="AJ683" s="7" t="s">
        <v>62</v>
      </c>
      <c r="BC683" s="124" t="str">
        <f t="shared" si="128"/>
        <v/>
      </c>
      <c r="BI683" s="76" t="s">
        <v>62</v>
      </c>
      <c r="BJ683" s="65">
        <v>149.10341199623207</v>
      </c>
      <c r="BK683" s="77" t="s">
        <v>62</v>
      </c>
      <c r="BL683" s="78" t="s">
        <v>62</v>
      </c>
      <c r="BM683" s="78" t="s">
        <v>62</v>
      </c>
      <c r="BN683" s="78" t="s">
        <v>62</v>
      </c>
      <c r="BO683" s="79" t="s">
        <v>62</v>
      </c>
      <c r="BP683" s="27"/>
      <c r="BQ683" s="27"/>
      <c r="BR683" s="80" t="s">
        <v>62</v>
      </c>
      <c r="BS683" s="85" t="s">
        <v>62</v>
      </c>
      <c r="BT683" s="82" t="s">
        <v>62</v>
      </c>
      <c r="BU683" s="72">
        <v>0.48690878688723499</v>
      </c>
      <c r="BV683" s="72">
        <v>0.64330333286669394</v>
      </c>
      <c r="BW683" s="7" t="s">
        <v>62</v>
      </c>
      <c r="BX683" s="84" t="s">
        <v>62</v>
      </c>
      <c r="BY683" s="7" t="s">
        <v>62</v>
      </c>
    </row>
    <row r="684" spans="14:77" ht="19.5" thickBot="1" x14ac:dyDescent="0.45">
      <c r="N684" s="124" t="str">
        <f t="shared" si="127"/>
        <v/>
      </c>
      <c r="T684" s="76" t="s">
        <v>62</v>
      </c>
      <c r="U684" s="90" t="s">
        <v>62</v>
      </c>
      <c r="V684" s="91" t="s">
        <v>62</v>
      </c>
      <c r="W684" s="78" t="s">
        <v>62</v>
      </c>
      <c r="X684" s="78" t="s">
        <v>62</v>
      </c>
      <c r="Y684" s="78" t="s">
        <v>62</v>
      </c>
      <c r="Z684" s="79" t="s">
        <v>62</v>
      </c>
      <c r="AA684" s="27"/>
      <c r="AB684" s="27"/>
      <c r="AC684" s="80" t="s">
        <v>62</v>
      </c>
      <c r="AD684" s="85" t="s">
        <v>62</v>
      </c>
      <c r="AE684" s="82" t="s">
        <v>62</v>
      </c>
      <c r="AF684" s="72"/>
      <c r="AG684" s="72"/>
      <c r="AH684" s="27"/>
      <c r="AI684" s="107"/>
      <c r="AJ684" s="27"/>
      <c r="BC684" s="124" t="str">
        <f t="shared" si="128"/>
        <v/>
      </c>
      <c r="BI684" s="76" t="s">
        <v>62</v>
      </c>
      <c r="BJ684" s="90" t="s">
        <v>62</v>
      </c>
      <c r="BK684" s="91" t="s">
        <v>62</v>
      </c>
      <c r="BL684" s="78" t="s">
        <v>62</v>
      </c>
      <c r="BM684" s="78" t="s">
        <v>62</v>
      </c>
      <c r="BN684" s="78" t="s">
        <v>62</v>
      </c>
      <c r="BO684" s="79" t="s">
        <v>62</v>
      </c>
      <c r="BP684" s="27"/>
      <c r="BQ684" s="27"/>
      <c r="BR684" s="80" t="s">
        <v>62</v>
      </c>
      <c r="BS684" s="85" t="s">
        <v>62</v>
      </c>
      <c r="BT684" s="82" t="s">
        <v>62</v>
      </c>
      <c r="BU684" s="72"/>
      <c r="BV684" s="72"/>
      <c r="BW684" s="27"/>
      <c r="BX684" s="107"/>
      <c r="BY684" s="27"/>
    </row>
    <row r="685" spans="14:77" ht="19.5" thickBot="1" x14ac:dyDescent="0.45"/>
    <row r="686" spans="14:77" ht="19.5" thickBot="1" x14ac:dyDescent="0.45">
      <c r="T686" s="56" t="s">
        <v>62</v>
      </c>
      <c r="U686" s="57" t="s">
        <v>62</v>
      </c>
      <c r="V686" s="58" t="s">
        <v>541</v>
      </c>
      <c r="W686" s="59" t="s">
        <v>542</v>
      </c>
      <c r="X686" s="59" t="s">
        <v>543</v>
      </c>
      <c r="Y686" s="59" t="s">
        <v>544</v>
      </c>
      <c r="Z686" s="60" t="s">
        <v>545</v>
      </c>
      <c r="AA686" s="27"/>
      <c r="AB686" s="27"/>
      <c r="AC686" s="27"/>
      <c r="AD686" s="27"/>
      <c r="AE686" s="27"/>
      <c r="AF686" s="27" t="s">
        <v>417</v>
      </c>
      <c r="AG686" s="27"/>
      <c r="AH686" s="27" t="s">
        <v>520</v>
      </c>
      <c r="AI686" s="27"/>
      <c r="AJ686" s="27"/>
      <c r="BI686" s="56" t="s">
        <v>62</v>
      </c>
      <c r="BJ686" s="57" t="s">
        <v>62</v>
      </c>
      <c r="BK686" s="58" t="s">
        <v>541</v>
      </c>
      <c r="BL686" s="59" t="s">
        <v>542</v>
      </c>
      <c r="BM686" s="59" t="s">
        <v>543</v>
      </c>
      <c r="BN686" s="59" t="s">
        <v>544</v>
      </c>
      <c r="BO686" s="60" t="s">
        <v>545</v>
      </c>
      <c r="BP686" s="27"/>
      <c r="BQ686" s="27"/>
      <c r="BR686" s="27"/>
      <c r="BS686" s="27"/>
      <c r="BT686" s="27"/>
      <c r="BU686" s="27" t="s">
        <v>392</v>
      </c>
      <c r="BV686" s="27"/>
      <c r="BW686" t="s">
        <v>521</v>
      </c>
      <c r="BX686" s="27"/>
      <c r="BY686" s="27"/>
    </row>
    <row r="687" spans="14:77" ht="19.5" thickBot="1" x14ac:dyDescent="0.45">
      <c r="N687" s="124" t="str">
        <f>+IFERROR(IF(AND(U687&lt;4.9,COUNTIF(W687:Z687,"&gt;39%")&gt;=2,COUNTIF(W687:Z687,"&lt;0%")&gt;=1),"F",IF(AND(U687&gt;4.9,COUNTIF(W687:Z687,"&gt;29%")&gt;=2,COUNTIF(W687:Z687,"&lt;5%")&gt;=1),"F",IF(AND(V687&lt;&gt;"",MAX(W687:Z687)&gt;39%,,MAX(W687:Z687)/V687&gt;3.9),"F",""))),"")</f>
        <v/>
      </c>
      <c r="T687" s="76">
        <v>5</v>
      </c>
      <c r="U687" s="65">
        <v>1.6001199993150326</v>
      </c>
      <c r="V687" s="66">
        <v>0.47999999999999987</v>
      </c>
      <c r="W687" s="67">
        <v>0.41911118013976151</v>
      </c>
      <c r="X687" s="67">
        <v>0.41057488600648356</v>
      </c>
      <c r="Y687" s="67">
        <v>0.44269347043683904</v>
      </c>
      <c r="Z687" s="68">
        <v>0.44710507769441554</v>
      </c>
      <c r="AA687" s="104">
        <v>0.44710507769441554</v>
      </c>
      <c r="AB687" s="69" t="s">
        <v>62</v>
      </c>
      <c r="AC687" s="70">
        <v>3.6530191687931979E-2</v>
      </c>
      <c r="AD687" s="27"/>
      <c r="AE687" s="71">
        <v>5</v>
      </c>
      <c r="AF687" s="72">
        <v>0.81996123464655835</v>
      </c>
      <c r="AG687" s="72">
        <v>0.42737670030883651</v>
      </c>
      <c r="AH687" s="7" t="s">
        <v>62</v>
      </c>
      <c r="AI687" s="74">
        <v>0.42568132111137358</v>
      </c>
      <c r="AJ687" s="7">
        <v>7.324622475542604E-2</v>
      </c>
      <c r="BC687" s="124" t="str">
        <f>+IFERROR(IF(AND(BJ687&lt;4.9,COUNTIF(BL687:BO687,"&gt;39%")&gt;=2,COUNTIF(BL687:BO687,"&lt;0%")&gt;=1),"F",IF(AND(BJ687&gt;4.9,COUNTIF(BL687:BO687,"&gt;29%")&gt;=2,COUNTIF(BL687:BO687,"&lt;5%")&gt;=1),"F",IF(AND(BK687&lt;&gt;"",MAX(BL687:BO687)&gt;39%,,MAX(BL687:BO687)/BK687&gt;3.9),"F",""))),"")</f>
        <v/>
      </c>
      <c r="BI687" s="76">
        <v>3</v>
      </c>
      <c r="BJ687" s="65">
        <v>1.4000309992050233</v>
      </c>
      <c r="BK687" s="66">
        <v>0.51999999999999991</v>
      </c>
      <c r="BL687" s="67">
        <v>0.59141822535646971</v>
      </c>
      <c r="BM687" s="67">
        <v>0.57978015637537172</v>
      </c>
      <c r="BN687" s="67">
        <v>0.58701603928361235</v>
      </c>
      <c r="BO687" s="68">
        <v>0.59841753649269858</v>
      </c>
      <c r="BP687" s="104">
        <v>0.59841753649269858</v>
      </c>
      <c r="BQ687" s="69" t="s">
        <v>62</v>
      </c>
      <c r="BR687" s="70">
        <v>1.8637380117326852E-2</v>
      </c>
      <c r="BS687" s="27"/>
      <c r="BT687" s="71">
        <v>3</v>
      </c>
      <c r="BU687" s="72">
        <v>0.80365638032976427</v>
      </c>
      <c r="BV687" s="72">
        <v>0.27367688352884179</v>
      </c>
      <c r="BW687" s="7" t="s">
        <v>62</v>
      </c>
      <c r="BX687" s="74">
        <v>0.57578585559999262</v>
      </c>
      <c r="BY687" s="7">
        <v>6.9999437694911709E-2</v>
      </c>
    </row>
    <row r="688" spans="14:77" x14ac:dyDescent="0.4">
      <c r="N688" s="124" t="str">
        <f>+IFERROR(IF(AND(U688&lt;4.9,COUNTIF(W688:Z688,"&gt;39%")&gt;=2,COUNTIF(W688:Z688,"&lt;0%")&gt;=1),"F",IF(AND(U688&gt;4.9,COUNTIF(W688:Z688,"&gt;29%")&gt;=2,COUNTIF(W688:Z688,"&lt;5%")&gt;=1),"F",IF(AND(V688&lt;&gt;"",MAX(W688:Z688)&gt;39%,,MAX(W688:Z688)/V688&gt;3.9),"F",""))),"")</f>
        <v/>
      </c>
      <c r="T688" s="76">
        <v>8</v>
      </c>
      <c r="U688" s="65">
        <v>5.30037</v>
      </c>
      <c r="V688" s="77" t="s">
        <v>62</v>
      </c>
      <c r="W688" s="78">
        <v>0.24425067282731341</v>
      </c>
      <c r="X688" s="78">
        <v>0.25315614723989827</v>
      </c>
      <c r="Y688" s="78">
        <v>0.17479785306083576</v>
      </c>
      <c r="Z688" s="79">
        <v>0.17818237187176611</v>
      </c>
      <c r="AA688" s="27"/>
      <c r="AB688" s="27"/>
      <c r="AC688" s="80" t="s">
        <v>62</v>
      </c>
      <c r="AD688" s="81" t="s">
        <v>62</v>
      </c>
      <c r="AE688" s="82" t="s">
        <v>62</v>
      </c>
      <c r="AF688" s="72">
        <v>0.70380012672574421</v>
      </c>
      <c r="AG688" s="72">
        <v>0.74797631638914053</v>
      </c>
      <c r="AH688" s="7">
        <v>0.10198007034486123</v>
      </c>
      <c r="AI688" s="84">
        <v>0.16964447786695047</v>
      </c>
      <c r="AJ688" s="7">
        <v>0.12819239172932018</v>
      </c>
      <c r="BC688" s="124" t="str">
        <f>+IFERROR(IF(AND(BJ688&lt;4.9,COUNTIF(BL688:BO688,"&gt;39%")&gt;=2,COUNTIF(BL688:BO688,"&lt;0%")&gt;=1),"F",IF(AND(BJ688&gt;4.9,COUNTIF(BL688:BO688,"&gt;29%")&gt;=2,COUNTIF(BL688:BO688,"&lt;5%")&gt;=1),"F",IF(AND(BK688&lt;&gt;"",MAX(BL688:BO688)&gt;39%,,MAX(BL688:BO688)/BK688&gt;3.9),"F",""))),"")</f>
        <v/>
      </c>
      <c r="BI688" s="76">
        <v>7</v>
      </c>
      <c r="BJ688" s="65">
        <v>4.6004100000000001</v>
      </c>
      <c r="BK688" s="77" t="s">
        <v>62</v>
      </c>
      <c r="BL688" s="78">
        <v>-0.13432183261486355</v>
      </c>
      <c r="BM688" s="78">
        <v>-8.8191346239571797E-2</v>
      </c>
      <c r="BN688" s="78">
        <v>-0.10256993050729725</v>
      </c>
      <c r="BO688" s="79">
        <v>-9.3984097643047673E-2</v>
      </c>
      <c r="BP688" s="27"/>
      <c r="BQ688" s="27"/>
      <c r="BR688" s="80" t="s">
        <v>62</v>
      </c>
      <c r="BS688" s="81" t="s">
        <v>62</v>
      </c>
      <c r="BT688" s="82" t="s">
        <v>62</v>
      </c>
      <c r="BU688" s="72">
        <v>8.8677498037686209E-2</v>
      </c>
      <c r="BV688" s="72">
        <v>0.4904122472076633</v>
      </c>
      <c r="BW688" s="7">
        <v>4.5465688996569498E-2</v>
      </c>
      <c r="BX688" s="84">
        <v>-9.0429692938745809E-2</v>
      </c>
      <c r="BY688" s="7">
        <v>0.12543471374196902</v>
      </c>
    </row>
    <row r="689" spans="14:77" x14ac:dyDescent="0.4">
      <c r="N689" s="124" t="str">
        <f t="shared" ref="N689:N699" si="130">+IFERROR(IF(AND(U689&lt;4.9,COUNTIF(W689:Z689,"&gt;39%")&gt;=2,COUNTIF(W689:Z689,"&lt;0%")&gt;=1),"F",IF(AND(U689&gt;4.9,COUNTIF(W689:Z689,"&gt;29%")&gt;=2,COUNTIF(W689:Z689,"&lt;5%")&gt;=1),"F",IF(AND(V689&lt;&gt;"",MAX(W689:Z689)&gt;39%,,MAX(W689:Z689)/V689&gt;3.9),"F",""))),"")</f>
        <v/>
      </c>
      <c r="T689" s="76">
        <v>3</v>
      </c>
      <c r="U689" s="65">
        <v>7.5000399989350317</v>
      </c>
      <c r="V689" s="77" t="s">
        <v>62</v>
      </c>
      <c r="W689" s="78">
        <v>0.18025469305276506</v>
      </c>
      <c r="X689" s="78">
        <v>0.17137175694721254</v>
      </c>
      <c r="Y689" s="78">
        <v>0.23209062306088801</v>
      </c>
      <c r="Z689" s="79">
        <v>0.22280526014565571</v>
      </c>
      <c r="AA689" s="27"/>
      <c r="AB689" s="27"/>
      <c r="AC689" s="80" t="s">
        <v>62</v>
      </c>
      <c r="AD689" s="85" t="s">
        <v>62</v>
      </c>
      <c r="AE689" s="82" t="s">
        <v>62</v>
      </c>
      <c r="AF689" s="72">
        <v>0.24750470592662629</v>
      </c>
      <c r="AG689" s="72">
        <v>0.36858968481931897</v>
      </c>
      <c r="AH689" s="7">
        <v>0.10285455899991455</v>
      </c>
      <c r="AI689" s="84">
        <v>0.21212918891113416</v>
      </c>
      <c r="AJ689" s="7">
        <v>6.31709751076696E-2</v>
      </c>
      <c r="BC689" s="124" t="str">
        <f t="shared" ref="BC689:BC699" si="131">+IFERROR(IF(AND(BJ689&lt;4.9,COUNTIF(BL689:BO689,"&gt;39%")&gt;=2,COUNTIF(BL689:BO689,"&lt;0%")&gt;=1),"F",IF(AND(BJ689&gt;4.9,COUNTIF(BL689:BO689,"&gt;29%")&gt;=2,COUNTIF(BL689:BO689,"&lt;5%")&gt;=1),"F",IF(AND(BK689&lt;&gt;"",MAX(BL689:BO689)&gt;39%,,MAX(BL689:BO689)/BK689&gt;3.9),"F",""))),"")</f>
        <v/>
      </c>
      <c r="BI689" s="76">
        <v>5</v>
      </c>
      <c r="BJ689" s="65">
        <v>5.6002139986150681</v>
      </c>
      <c r="BK689" s="77" t="s">
        <v>62</v>
      </c>
      <c r="BL689" s="78">
        <v>0.10335939690779386</v>
      </c>
      <c r="BM689" s="78">
        <v>8.1958392744902991E-2</v>
      </c>
      <c r="BN689" s="78">
        <v>9.2437633796472213E-2</v>
      </c>
      <c r="BO689" s="79">
        <v>8.1782029462176969E-2</v>
      </c>
      <c r="BP689" s="27"/>
      <c r="BQ689" s="27"/>
      <c r="BR689" s="80" t="s">
        <v>62</v>
      </c>
      <c r="BS689" s="85" t="s">
        <v>62</v>
      </c>
      <c r="BT689" s="82" t="s">
        <v>62</v>
      </c>
      <c r="BU689" s="72">
        <v>0.28291936724714051</v>
      </c>
      <c r="BV689" s="72">
        <v>0.57947233045555102</v>
      </c>
      <c r="BW689" s="7">
        <v>0.14163128407827968</v>
      </c>
      <c r="BX689" s="84">
        <v>7.8689097386032081E-2</v>
      </c>
      <c r="BY689" s="7">
        <v>0.14821396958568434</v>
      </c>
    </row>
    <row r="690" spans="14:77" x14ac:dyDescent="0.4">
      <c r="N690" s="124" t="str">
        <f t="shared" si="130"/>
        <v/>
      </c>
      <c r="T690" s="76">
        <v>9</v>
      </c>
      <c r="U690" s="65">
        <v>13.700909999999999</v>
      </c>
      <c r="V690" s="77" t="s">
        <v>62</v>
      </c>
      <c r="W690" s="78">
        <v>0.10354484485420608</v>
      </c>
      <c r="X690" s="78">
        <v>-6.0591563693803814E-2</v>
      </c>
      <c r="Y690" s="78">
        <v>-5.9600030387934266E-2</v>
      </c>
      <c r="Z690" s="79">
        <v>-5.6953596087333171E-2</v>
      </c>
      <c r="AA690" s="27"/>
      <c r="AB690" s="27"/>
      <c r="AC690" s="80" t="s">
        <v>62</v>
      </c>
      <c r="AD690" s="85" t="s">
        <v>62</v>
      </c>
      <c r="AE690" s="82" t="s">
        <v>62</v>
      </c>
      <c r="AF690" s="72">
        <v>-0.2979957540911386</v>
      </c>
      <c r="AG690" s="72">
        <v>0.44808767597875654</v>
      </c>
      <c r="AH690" s="7">
        <v>2.9665979115168946E-2</v>
      </c>
      <c r="AI690" s="84">
        <v>-5.4224573224528949E-2</v>
      </c>
      <c r="AJ690" s="7">
        <v>7.6795788355235955E-2</v>
      </c>
      <c r="BC690" s="124" t="str">
        <f t="shared" si="131"/>
        <v/>
      </c>
      <c r="BI690" s="76">
        <v>1</v>
      </c>
      <c r="BJ690" s="65">
        <v>8.100386999757001</v>
      </c>
      <c r="BK690" s="77" t="s">
        <v>62</v>
      </c>
      <c r="BL690" s="78">
        <v>0.33008555387872879</v>
      </c>
      <c r="BM690" s="78">
        <v>0.31896433113644745</v>
      </c>
      <c r="BN690" s="78">
        <v>0.31774663057592611</v>
      </c>
      <c r="BO690" s="79">
        <v>0.35335909234417395</v>
      </c>
      <c r="BP690" s="7">
        <f>MAX(BL690:BO690)-BR690-1/BJ690</f>
        <v>0.19429573865804634</v>
      </c>
      <c r="BQ690" s="27"/>
      <c r="BR690" s="80">
        <v>3.5612461768247838E-2</v>
      </c>
      <c r="BS690" s="85" t="s">
        <v>62</v>
      </c>
      <c r="BT690" s="82" t="s">
        <v>62</v>
      </c>
      <c r="BU690" s="72">
        <v>0.76172151155931245</v>
      </c>
      <c r="BV690" s="72">
        <v>0.61865811458369424</v>
      </c>
      <c r="BW690" s="7">
        <v>0.11383288740363628</v>
      </c>
      <c r="BX690" s="84">
        <v>0.33999532920090059</v>
      </c>
      <c r="BY690" s="7">
        <v>0.15823667526413143</v>
      </c>
    </row>
    <row r="691" spans="14:77" x14ac:dyDescent="0.4">
      <c r="N691" s="124" t="str">
        <f t="shared" si="130"/>
        <v/>
      </c>
      <c r="T691" s="76">
        <v>1</v>
      </c>
      <c r="U691" s="65">
        <v>14.800507999747001</v>
      </c>
      <c r="V691" s="77" t="s">
        <v>62</v>
      </c>
      <c r="W691" s="78">
        <v>5.7515048710182384E-2</v>
      </c>
      <c r="X691" s="78">
        <v>7.8637936771511277E-2</v>
      </c>
      <c r="Y691" s="78">
        <v>7.9931263129092794E-2</v>
      </c>
      <c r="Z691" s="79">
        <v>8.176180644754473E-2</v>
      </c>
      <c r="AA691" s="27"/>
      <c r="AB691" s="27"/>
      <c r="AC691" s="80" t="s">
        <v>62</v>
      </c>
      <c r="AD691" s="85" t="s">
        <v>62</v>
      </c>
      <c r="AE691" s="82" t="s">
        <v>62</v>
      </c>
      <c r="AF691" s="72">
        <v>0.42645089435801581</v>
      </c>
      <c r="AG691" s="72">
        <v>0.75060398132676931</v>
      </c>
      <c r="AH691" s="7">
        <v>4.5742103381151755E-2</v>
      </c>
      <c r="AI691" s="84">
        <v>7.7844058413559777E-2</v>
      </c>
      <c r="AJ691" s="7">
        <v>0.12864273573839793</v>
      </c>
      <c r="BC691" s="124" t="str">
        <f t="shared" si="131"/>
        <v/>
      </c>
      <c r="BI691" s="76">
        <v>2</v>
      </c>
      <c r="BJ691" s="65">
        <v>38.101090998652026</v>
      </c>
      <c r="BK691" s="77" t="s">
        <v>62</v>
      </c>
      <c r="BL691" s="78">
        <v>6.0608433264941274E-2</v>
      </c>
      <c r="BM691" s="78">
        <v>1.1839184866159648E-2</v>
      </c>
      <c r="BN691" s="78">
        <v>9.858030786418082E-3</v>
      </c>
      <c r="BO691" s="79">
        <v>1.0976217356719418E-2</v>
      </c>
      <c r="BP691" s="27"/>
      <c r="BQ691" s="27"/>
      <c r="BR691" s="80" t="s">
        <v>62</v>
      </c>
      <c r="BS691" s="85" t="s">
        <v>62</v>
      </c>
      <c r="BT691" s="82" t="s">
        <v>62</v>
      </c>
      <c r="BU691" s="72">
        <v>-0.10235218706604243</v>
      </c>
      <c r="BV691" s="72">
        <v>0.48718926102310184</v>
      </c>
      <c r="BW691" s="7">
        <v>2.720916169235843E-2</v>
      </c>
      <c r="BX691" s="84">
        <v>1.0561105443251478E-2</v>
      </c>
      <c r="BY691" s="7">
        <v>0.1246103575972017</v>
      </c>
    </row>
    <row r="692" spans="14:77" x14ac:dyDescent="0.4">
      <c r="N692" s="124" t="str">
        <f t="shared" si="130"/>
        <v/>
      </c>
      <c r="T692" s="76">
        <v>2</v>
      </c>
      <c r="U692" s="65">
        <v>16.600508999492011</v>
      </c>
      <c r="V692" s="77" t="s">
        <v>62</v>
      </c>
      <c r="W692" s="78">
        <v>-7.3612808504048763E-2</v>
      </c>
      <c r="X692" s="78">
        <v>8.1710194287637941E-2</v>
      </c>
      <c r="Y692" s="78">
        <v>7.2011690677523235E-2</v>
      </c>
      <c r="Z692" s="79">
        <v>9.7664574784010472E-3</v>
      </c>
      <c r="AA692" s="27"/>
      <c r="AB692" s="27"/>
      <c r="AC692" s="80" t="s">
        <v>62</v>
      </c>
      <c r="AD692" s="85" t="s">
        <v>62</v>
      </c>
      <c r="AE692" s="82" t="s">
        <v>62</v>
      </c>
      <c r="AF692" s="72">
        <v>0.21568102545827908</v>
      </c>
      <c r="AG692" s="72">
        <v>0.47167333767151998</v>
      </c>
      <c r="AH692" s="7">
        <v>3.6383199545544927E-2</v>
      </c>
      <c r="AI692" s="84">
        <v>9.2984820110347394E-3</v>
      </c>
      <c r="AJ692" s="7">
        <v>8.0838031828277895E-2</v>
      </c>
      <c r="BC692" s="124" t="str">
        <f t="shared" si="131"/>
        <v/>
      </c>
      <c r="BI692" s="76">
        <v>4</v>
      </c>
      <c r="BJ692" s="65">
        <v>59.101538996256153</v>
      </c>
      <c r="BK692" s="77" t="s">
        <v>62</v>
      </c>
      <c r="BL692" s="78">
        <v>-1.3352491775787416E-2</v>
      </c>
      <c r="BM692" s="78">
        <v>4.4541678252633561E-2</v>
      </c>
      <c r="BN692" s="78">
        <v>4.8071928297061889E-2</v>
      </c>
      <c r="BO692" s="79">
        <v>4.9449221987278622E-2</v>
      </c>
      <c r="BP692" s="27"/>
      <c r="BQ692" s="27"/>
      <c r="BR692" s="80" t="s">
        <v>62</v>
      </c>
      <c r="BS692" s="85" t="s">
        <v>62</v>
      </c>
      <c r="BT692" s="82" t="s">
        <v>62</v>
      </c>
      <c r="BU692" s="72">
        <v>0.73823302359190246</v>
      </c>
      <c r="BV692" s="72">
        <v>0.90176359553221663</v>
      </c>
      <c r="BW692" s="7">
        <v>3.7404862804535394E-2</v>
      </c>
      <c r="BX692" s="84">
        <v>4.7579091277260024E-2</v>
      </c>
      <c r="BY692" s="7">
        <v>0.23064770325895892</v>
      </c>
    </row>
    <row r="693" spans="14:77" x14ac:dyDescent="0.4">
      <c r="N693" s="124" t="str">
        <f t="shared" si="130"/>
        <v/>
      </c>
      <c r="T693" s="76">
        <v>10</v>
      </c>
      <c r="U693" s="65">
        <v>31.300599999708005</v>
      </c>
      <c r="V693" s="77" t="s">
        <v>62</v>
      </c>
      <c r="W693" s="78">
        <v>6.5537339783102708E-2</v>
      </c>
      <c r="X693" s="78">
        <v>6.9525635370769515E-2</v>
      </c>
      <c r="Y693" s="78">
        <v>6.3014758629764286E-2</v>
      </c>
      <c r="Z693" s="79">
        <v>2.4793245740932675E-2</v>
      </c>
      <c r="AA693" s="27"/>
      <c r="AB693" s="27"/>
      <c r="AC693" s="80" t="s">
        <v>62</v>
      </c>
      <c r="AD693" s="85" t="s">
        <v>62</v>
      </c>
      <c r="AE693" s="82" t="s">
        <v>62</v>
      </c>
      <c r="AF693" s="72">
        <v>1.5212222095979245E-2</v>
      </c>
      <c r="AG693" s="72">
        <v>0.62932000706234836</v>
      </c>
      <c r="AH693" s="7">
        <v>3.2950349989438348E-2</v>
      </c>
      <c r="AI693" s="84">
        <v>2.3605237623475508E-2</v>
      </c>
      <c r="AJ693" s="7">
        <v>0.10785640547803629</v>
      </c>
      <c r="BC693" s="124" t="str">
        <f t="shared" si="131"/>
        <v/>
      </c>
      <c r="BI693" s="76">
        <v>6</v>
      </c>
      <c r="BJ693" s="65">
        <v>99.301828985492875</v>
      </c>
      <c r="BK693" s="77" t="s">
        <v>62</v>
      </c>
      <c r="BL693" s="78">
        <v>6.2202714982717337E-2</v>
      </c>
      <c r="BM693" s="78">
        <v>5.1107602864056481E-2</v>
      </c>
      <c r="BN693" s="78">
        <v>4.7439667767806372E-2</v>
      </c>
      <c r="BO693" s="79" t="s">
        <v>62</v>
      </c>
      <c r="BP693" s="27"/>
      <c r="BQ693" s="27"/>
      <c r="BR693" s="80" t="s">
        <v>62</v>
      </c>
      <c r="BS693" s="85" t="s">
        <v>62</v>
      </c>
      <c r="BT693" s="82" t="s">
        <v>62</v>
      </c>
      <c r="BU693" s="72" t="s">
        <v>62</v>
      </c>
      <c r="BV693" s="72" t="s">
        <v>62</v>
      </c>
      <c r="BW693" s="7" t="s">
        <v>62</v>
      </c>
      <c r="BX693" s="84" t="s">
        <v>62</v>
      </c>
      <c r="BY693" s="7" t="s">
        <v>62</v>
      </c>
    </row>
    <row r="694" spans="14:77" x14ac:dyDescent="0.4">
      <c r="N694" s="124" t="str">
        <f t="shared" si="130"/>
        <v/>
      </c>
      <c r="T694" s="76">
        <v>6</v>
      </c>
      <c r="U694" s="65">
        <v>31.700573994192347</v>
      </c>
      <c r="V694" s="77" t="s">
        <v>62</v>
      </c>
      <c r="W694" s="78">
        <v>-1.0253090327777084E-2</v>
      </c>
      <c r="X694" s="78">
        <v>-1.8285288066820633E-2</v>
      </c>
      <c r="Y694" s="78">
        <v>-2.4441909936074348E-2</v>
      </c>
      <c r="Z694" s="79">
        <v>4.0228557300087869E-2</v>
      </c>
      <c r="AA694" s="14"/>
      <c r="AB694" s="14"/>
      <c r="AC694" s="80" t="s">
        <v>62</v>
      </c>
      <c r="AD694" s="85" t="s">
        <v>62</v>
      </c>
      <c r="AE694" s="82" t="s">
        <v>62</v>
      </c>
      <c r="AF694" s="72">
        <v>0.52386372408472093</v>
      </c>
      <c r="AG694" s="72">
        <v>0.62568554890474437</v>
      </c>
      <c r="AH694" s="7">
        <v>2.6366158852194115E-2</v>
      </c>
      <c r="AI694" s="84">
        <v>3.8300941483849951E-2</v>
      </c>
      <c r="AJ694" s="7">
        <v>0.10723351157931958</v>
      </c>
      <c r="BC694" s="124" t="str">
        <f t="shared" si="131"/>
        <v/>
      </c>
      <c r="BI694" s="76" t="s">
        <v>62</v>
      </c>
      <c r="BJ694" s="65" t="s">
        <v>62</v>
      </c>
      <c r="BK694" s="77" t="s">
        <v>62</v>
      </c>
      <c r="BL694" s="78" t="s">
        <v>62</v>
      </c>
      <c r="BM694" s="78" t="s">
        <v>62</v>
      </c>
      <c r="BN694" s="78" t="s">
        <v>62</v>
      </c>
      <c r="BO694" s="79" t="s">
        <v>62</v>
      </c>
      <c r="BP694" s="14"/>
      <c r="BQ694" s="14"/>
      <c r="BR694" s="80" t="s">
        <v>62</v>
      </c>
      <c r="BS694" s="85" t="s">
        <v>62</v>
      </c>
      <c r="BT694" s="82" t="s">
        <v>62</v>
      </c>
      <c r="BU694" s="72" t="s">
        <v>62</v>
      </c>
      <c r="BV694" s="72" t="s">
        <v>62</v>
      </c>
      <c r="BW694" s="7" t="s">
        <v>62</v>
      </c>
      <c r="BX694" s="84" t="s">
        <v>62</v>
      </c>
      <c r="BY694" s="7" t="s">
        <v>62</v>
      </c>
    </row>
    <row r="695" spans="14:77" x14ac:dyDescent="0.4">
      <c r="N695" s="124" t="str">
        <f t="shared" si="130"/>
        <v/>
      </c>
      <c r="T695" s="76">
        <v>7</v>
      </c>
      <c r="U695" s="65">
        <v>35.401859999999999</v>
      </c>
      <c r="V695" s="77" t="s">
        <v>62</v>
      </c>
      <c r="W695" s="78">
        <v>-5.110979049589609E-2</v>
      </c>
      <c r="X695" s="78">
        <v>-5.1848639032025454E-2</v>
      </c>
      <c r="Y695" s="78">
        <v>-4.1643457712839942E-2</v>
      </c>
      <c r="Z695" s="79">
        <v>-2.6931232048437175E-3</v>
      </c>
      <c r="AA695" s="27"/>
      <c r="AB695" s="27"/>
      <c r="AC695" s="80" t="s">
        <v>62</v>
      </c>
      <c r="AD695" s="85" t="s">
        <v>62</v>
      </c>
      <c r="AE695" s="82" t="s">
        <v>62</v>
      </c>
      <c r="AF695" s="72">
        <v>-0.38463890012712798</v>
      </c>
      <c r="AG695" s="72">
        <v>0.23630104226671178</v>
      </c>
      <c r="AH695" s="7">
        <v>1.4861921112510178E-2</v>
      </c>
      <c r="AI695" s="84">
        <v>-2.5640778889501059E-3</v>
      </c>
      <c r="AJ695" s="7">
        <v>4.0498602846859813E-2</v>
      </c>
      <c r="BC695" s="124" t="str">
        <f t="shared" si="131"/>
        <v/>
      </c>
      <c r="BI695" s="76" t="s">
        <v>62</v>
      </c>
      <c r="BJ695" s="65" t="s">
        <v>62</v>
      </c>
      <c r="BK695" s="77" t="s">
        <v>62</v>
      </c>
      <c r="BL695" s="78" t="s">
        <v>62</v>
      </c>
      <c r="BM695" s="78" t="s">
        <v>62</v>
      </c>
      <c r="BN695" s="78" t="s">
        <v>62</v>
      </c>
      <c r="BO695" s="79" t="s">
        <v>62</v>
      </c>
      <c r="BP695" s="27"/>
      <c r="BQ695" s="27"/>
      <c r="BR695" s="80" t="s">
        <v>62</v>
      </c>
      <c r="BS695" s="85" t="s">
        <v>62</v>
      </c>
      <c r="BT695" s="82" t="s">
        <v>62</v>
      </c>
      <c r="BU695" s="72" t="s">
        <v>62</v>
      </c>
      <c r="BV695" s="72" t="s">
        <v>62</v>
      </c>
      <c r="BW695" s="7" t="s">
        <v>62</v>
      </c>
      <c r="BX695" s="84" t="s">
        <v>62</v>
      </c>
      <c r="BY695" s="7" t="s">
        <v>62</v>
      </c>
    </row>
    <row r="696" spans="14:77" x14ac:dyDescent="0.4">
      <c r="N696" s="124" t="str">
        <f t="shared" si="130"/>
        <v/>
      </c>
      <c r="T696" s="76">
        <v>4</v>
      </c>
      <c r="U696" s="65">
        <v>38.701190997776088</v>
      </c>
      <c r="V696" s="77" t="s">
        <v>62</v>
      </c>
      <c r="W696" s="78">
        <v>6.4761909960390662E-2</v>
      </c>
      <c r="X696" s="78">
        <v>6.574893416913688E-2</v>
      </c>
      <c r="Y696" s="78">
        <v>6.114573904190531E-2</v>
      </c>
      <c r="Z696" s="79">
        <v>5.5003942613372984E-2</v>
      </c>
      <c r="AA696" s="89"/>
      <c r="AB696" s="89"/>
      <c r="AC696" s="80" t="s">
        <v>62</v>
      </c>
      <c r="AD696" s="85" t="s">
        <v>62</v>
      </c>
      <c r="AE696" s="82" t="s">
        <v>62</v>
      </c>
      <c r="AF696" s="72" t="s">
        <v>62</v>
      </c>
      <c r="AG696" s="72">
        <v>0.59874472589498196</v>
      </c>
      <c r="AH696" s="7">
        <v>1.1633177578722485E-2</v>
      </c>
      <c r="AI696" s="84">
        <v>5.2368340522398943E-2</v>
      </c>
      <c r="AJ696" s="7">
        <v>0.10261624167236576</v>
      </c>
      <c r="BC696" s="124" t="str">
        <f t="shared" si="131"/>
        <v/>
      </c>
      <c r="BI696" s="76" t="s">
        <v>62</v>
      </c>
      <c r="BJ696" s="65" t="s">
        <v>62</v>
      </c>
      <c r="BK696" s="77" t="s">
        <v>62</v>
      </c>
      <c r="BL696" s="78" t="s">
        <v>62</v>
      </c>
      <c r="BM696" s="78" t="s">
        <v>62</v>
      </c>
      <c r="BN696" s="78" t="s">
        <v>62</v>
      </c>
      <c r="BO696" s="79" t="s">
        <v>62</v>
      </c>
      <c r="BP696" s="89"/>
      <c r="BQ696" s="89"/>
      <c r="BR696" s="80" t="s">
        <v>62</v>
      </c>
      <c r="BS696" s="85" t="s">
        <v>62</v>
      </c>
      <c r="BT696" s="82" t="s">
        <v>62</v>
      </c>
      <c r="BU696" s="72" t="s">
        <v>62</v>
      </c>
      <c r="BV696" s="72" t="s">
        <v>62</v>
      </c>
      <c r="BW696" s="7" t="s">
        <v>62</v>
      </c>
      <c r="BX696" s="84" t="s">
        <v>62</v>
      </c>
      <c r="BY696" s="7" t="s">
        <v>62</v>
      </c>
    </row>
    <row r="697" spans="14:77" x14ac:dyDescent="0.4">
      <c r="N697" s="124" t="str">
        <f t="shared" si="130"/>
        <v/>
      </c>
      <c r="T697" s="76" t="s">
        <v>62</v>
      </c>
      <c r="U697" s="65" t="s">
        <v>62</v>
      </c>
      <c r="V697" s="77" t="s">
        <v>62</v>
      </c>
      <c r="W697" s="78" t="s">
        <v>62</v>
      </c>
      <c r="X697" s="78" t="s">
        <v>62</v>
      </c>
      <c r="Y697" s="78" t="s">
        <v>62</v>
      </c>
      <c r="Z697" s="79" t="s">
        <v>62</v>
      </c>
      <c r="AA697" s="89"/>
      <c r="AB697" s="89"/>
      <c r="AC697" s="80" t="s">
        <v>62</v>
      </c>
      <c r="AD697" s="85" t="s">
        <v>62</v>
      </c>
      <c r="AE697" s="82" t="s">
        <v>62</v>
      </c>
      <c r="AF697" s="72" t="s">
        <v>62</v>
      </c>
      <c r="AG697" s="72" t="s">
        <v>62</v>
      </c>
      <c r="AH697" s="7" t="s">
        <v>62</v>
      </c>
      <c r="AI697" s="84" t="s">
        <v>62</v>
      </c>
      <c r="AJ697" s="7" t="s">
        <v>62</v>
      </c>
      <c r="BC697" s="124" t="str">
        <f t="shared" si="131"/>
        <v/>
      </c>
      <c r="BI697" s="76" t="s">
        <v>62</v>
      </c>
      <c r="BJ697" s="65" t="s">
        <v>62</v>
      </c>
      <c r="BK697" s="77" t="s">
        <v>62</v>
      </c>
      <c r="BL697" s="78" t="s">
        <v>62</v>
      </c>
      <c r="BM697" s="78" t="s">
        <v>62</v>
      </c>
      <c r="BN697" s="78" t="s">
        <v>62</v>
      </c>
      <c r="BO697" s="79" t="s">
        <v>62</v>
      </c>
      <c r="BP697" s="89"/>
      <c r="BQ697" s="89"/>
      <c r="BR697" s="80" t="s">
        <v>62</v>
      </c>
      <c r="BS697" s="85" t="s">
        <v>62</v>
      </c>
      <c r="BT697" s="82" t="s">
        <v>62</v>
      </c>
      <c r="BU697" s="72" t="s">
        <v>62</v>
      </c>
      <c r="BV697" s="72" t="s">
        <v>62</v>
      </c>
      <c r="BW697" s="7" t="s">
        <v>62</v>
      </c>
      <c r="BX697" s="84" t="s">
        <v>62</v>
      </c>
      <c r="BY697" s="7" t="s">
        <v>62</v>
      </c>
    </row>
    <row r="698" spans="14:77" x14ac:dyDescent="0.4">
      <c r="N698" s="124" t="str">
        <f t="shared" si="130"/>
        <v/>
      </c>
      <c r="T698" s="76" t="s">
        <v>62</v>
      </c>
      <c r="U698" s="65" t="s">
        <v>62</v>
      </c>
      <c r="V698" s="77" t="s">
        <v>62</v>
      </c>
      <c r="W698" s="78" t="s">
        <v>62</v>
      </c>
      <c r="X698" s="78" t="s">
        <v>62</v>
      </c>
      <c r="Y698" s="78" t="s">
        <v>62</v>
      </c>
      <c r="Z698" s="79" t="s">
        <v>62</v>
      </c>
      <c r="AA698" s="27"/>
      <c r="AB698" s="27"/>
      <c r="AC698" s="80" t="s">
        <v>62</v>
      </c>
      <c r="AD698" s="85" t="s">
        <v>62</v>
      </c>
      <c r="AE698" s="82" t="s">
        <v>62</v>
      </c>
      <c r="AF698" s="72" t="s">
        <v>62</v>
      </c>
      <c r="AG698" s="72" t="s">
        <v>62</v>
      </c>
      <c r="AH698" s="7" t="s">
        <v>62</v>
      </c>
      <c r="AI698" s="84" t="s">
        <v>62</v>
      </c>
      <c r="AJ698" s="7" t="s">
        <v>62</v>
      </c>
      <c r="BC698" s="124" t="str">
        <f t="shared" si="131"/>
        <v/>
      </c>
      <c r="BI698" s="76" t="s">
        <v>62</v>
      </c>
      <c r="BJ698" s="65" t="s">
        <v>62</v>
      </c>
      <c r="BK698" s="77" t="s">
        <v>62</v>
      </c>
      <c r="BL698" s="78" t="s">
        <v>62</v>
      </c>
      <c r="BM698" s="78" t="s">
        <v>62</v>
      </c>
      <c r="BN698" s="78" t="s">
        <v>62</v>
      </c>
      <c r="BO698" s="79" t="s">
        <v>62</v>
      </c>
      <c r="BP698" s="27"/>
      <c r="BQ698" s="27"/>
      <c r="BR698" s="80" t="s">
        <v>62</v>
      </c>
      <c r="BS698" s="85" t="s">
        <v>62</v>
      </c>
      <c r="BT698" s="82" t="s">
        <v>62</v>
      </c>
      <c r="BU698" s="72" t="s">
        <v>62</v>
      </c>
      <c r="BV698" s="72" t="s">
        <v>62</v>
      </c>
      <c r="BW698" s="7" t="s">
        <v>62</v>
      </c>
      <c r="BX698" s="84" t="s">
        <v>62</v>
      </c>
      <c r="BY698" s="7" t="s">
        <v>62</v>
      </c>
    </row>
    <row r="699" spans="14:77" ht="19.5" thickBot="1" x14ac:dyDescent="0.45">
      <c r="N699" s="124" t="str">
        <f t="shared" si="130"/>
        <v/>
      </c>
      <c r="T699" s="76" t="s">
        <v>62</v>
      </c>
      <c r="U699" s="90" t="s">
        <v>62</v>
      </c>
      <c r="V699" s="91" t="s">
        <v>62</v>
      </c>
      <c r="W699" s="78" t="s">
        <v>62</v>
      </c>
      <c r="X699" s="78" t="s">
        <v>62</v>
      </c>
      <c r="Y699" s="78" t="s">
        <v>62</v>
      </c>
      <c r="Z699" s="79" t="s">
        <v>62</v>
      </c>
      <c r="AA699" s="27"/>
      <c r="AB699" s="27"/>
      <c r="AC699" s="80" t="s">
        <v>62</v>
      </c>
      <c r="AD699" s="85" t="s">
        <v>62</v>
      </c>
      <c r="AE699" s="82" t="s">
        <v>62</v>
      </c>
      <c r="AF699" s="72"/>
      <c r="AG699" s="72"/>
      <c r="AH699" s="27"/>
      <c r="AI699" s="107"/>
      <c r="AJ699" s="27"/>
      <c r="BC699" s="124" t="str">
        <f t="shared" si="131"/>
        <v/>
      </c>
      <c r="BI699" s="76" t="s">
        <v>62</v>
      </c>
      <c r="BJ699" s="90" t="s">
        <v>62</v>
      </c>
      <c r="BK699" s="91" t="s">
        <v>62</v>
      </c>
      <c r="BL699" s="78" t="s">
        <v>62</v>
      </c>
      <c r="BM699" s="78" t="s">
        <v>62</v>
      </c>
      <c r="BN699" s="78" t="s">
        <v>62</v>
      </c>
      <c r="BO699" s="79" t="s">
        <v>62</v>
      </c>
      <c r="BP699" s="27"/>
      <c r="BQ699" s="27"/>
      <c r="BR699" s="80" t="s">
        <v>62</v>
      </c>
      <c r="BS699" s="85" t="s">
        <v>62</v>
      </c>
      <c r="BT699" s="82" t="s">
        <v>62</v>
      </c>
      <c r="BU699" s="72"/>
      <c r="BV699" s="72"/>
      <c r="BW699" s="27"/>
      <c r="BX699" s="107"/>
      <c r="BY699" s="27"/>
    </row>
    <row r="700" spans="14:77" ht="19.5" thickBot="1" x14ac:dyDescent="0.45"/>
    <row r="701" spans="14:77" ht="19.5" thickBot="1" x14ac:dyDescent="0.45">
      <c r="T701" s="56" t="s">
        <v>62</v>
      </c>
      <c r="U701" s="57" t="s">
        <v>62</v>
      </c>
      <c r="V701" s="58" t="s">
        <v>541</v>
      </c>
      <c r="W701" s="59" t="s">
        <v>542</v>
      </c>
      <c r="X701" s="59" t="s">
        <v>543</v>
      </c>
      <c r="Y701" s="59" t="s">
        <v>544</v>
      </c>
      <c r="Z701" s="60" t="s">
        <v>545</v>
      </c>
      <c r="AA701" s="27"/>
      <c r="AB701" s="27"/>
      <c r="AC701" s="27"/>
      <c r="AD701" s="27"/>
      <c r="AE701" s="27"/>
      <c r="AF701" s="27" t="s">
        <v>530</v>
      </c>
      <c r="AG701" s="27"/>
      <c r="AH701" s="27" t="s">
        <v>580</v>
      </c>
      <c r="AI701" s="27"/>
      <c r="AJ701" s="27"/>
      <c r="BI701" s="56" t="s">
        <v>62</v>
      </c>
      <c r="BJ701" s="57" t="s">
        <v>62</v>
      </c>
      <c r="BK701" s="58" t="s">
        <v>541</v>
      </c>
      <c r="BL701" s="59" t="s">
        <v>542</v>
      </c>
      <c r="BM701" s="59" t="s">
        <v>543</v>
      </c>
      <c r="BN701" s="59" t="s">
        <v>544</v>
      </c>
      <c r="BO701" s="60" t="s">
        <v>545</v>
      </c>
      <c r="BP701" s="27"/>
      <c r="BQ701" s="27"/>
      <c r="BR701" s="27"/>
      <c r="BS701" s="27"/>
      <c r="BT701" s="27"/>
      <c r="BU701" s="27" t="s">
        <v>531</v>
      </c>
      <c r="BV701" s="27"/>
      <c r="BW701" s="27" t="s">
        <v>581</v>
      </c>
      <c r="BX701" s="27"/>
      <c r="BY701" s="27"/>
    </row>
    <row r="702" spans="14:77" ht="19.5" thickBot="1" x14ac:dyDescent="0.45">
      <c r="N702" s="124" t="str">
        <f>+IFERROR(IF(AND(U702&lt;4.9,COUNTIF(W702:Z702,"&gt;39%")&gt;=2,COUNTIF(W702:Z702,"&lt;0%")&gt;=1),"F",IF(AND(U702&gt;4.9,COUNTIF(W702:Z702,"&gt;29%")&gt;=2,COUNTIF(W702:Z702,"&lt;5%")&gt;=1),"F",IF(AND(V702&lt;&gt;"",MAX(W702:Z702)&gt;39%,,MAX(W702:Z702)/V702&gt;3.9),"F",""))),"")</f>
        <v/>
      </c>
      <c r="T702" s="76">
        <v>6</v>
      </c>
      <c r="U702" s="65">
        <v>2.4002129984520901</v>
      </c>
      <c r="V702" s="66">
        <v>0.31999999999999973</v>
      </c>
      <c r="W702" s="67">
        <v>0.15331600968123857</v>
      </c>
      <c r="X702" s="67">
        <v>0.14198988760823622</v>
      </c>
      <c r="Y702" s="67">
        <v>0.34035352810730274</v>
      </c>
      <c r="Z702" s="68">
        <v>0.33834334321384857</v>
      </c>
      <c r="AA702" s="104">
        <v>0.34035352810730274</v>
      </c>
      <c r="AB702" s="69" t="s">
        <v>62</v>
      </c>
      <c r="AC702" s="70">
        <v>0.19836364049906652</v>
      </c>
      <c r="AD702" s="27"/>
      <c r="AE702" s="71">
        <v>6</v>
      </c>
      <c r="AF702" s="72">
        <v>7.8674853072807124E-2</v>
      </c>
      <c r="AG702" s="72">
        <v>0.24069678381513293</v>
      </c>
      <c r="AH702" s="7" t="s">
        <v>62</v>
      </c>
      <c r="AI702" s="74">
        <v>0.23531151339995315</v>
      </c>
      <c r="AJ702" s="7">
        <v>4.585795728697304E-2</v>
      </c>
      <c r="BC702" s="124" t="str">
        <f>+IFERROR(IF(AND(BJ702&lt;4.9,COUNTIF(BL702:BO702,"&gt;39%")&gt;=2,COUNTIF(BL702:BO702,"&lt;0%")&gt;=1),"F",IF(AND(BJ702&gt;4.9,COUNTIF(BL702:BO702,"&gt;29%")&gt;=2,COUNTIF(BL702:BO702,"&lt;5%")&gt;=1),"F",IF(AND(BK702&lt;&gt;"",MAX(BL702:BO702)&gt;39%,,MAX(BL702:BO702)/BK702&gt;3.9),"F",""))),"")</f>
        <v/>
      </c>
      <c r="BI702" s="76">
        <v>3</v>
      </c>
      <c r="BJ702" s="65">
        <v>3.200031999175025</v>
      </c>
      <c r="BK702" s="66">
        <v>0.15999999999999973</v>
      </c>
      <c r="BL702" s="67">
        <v>0.2745550692631657</v>
      </c>
      <c r="BM702" s="67">
        <v>0.31837379145074629</v>
      </c>
      <c r="BN702" s="67">
        <v>0.31639276203746564</v>
      </c>
      <c r="BO702" s="68">
        <v>0.31837379145074629</v>
      </c>
      <c r="BP702" s="104">
        <v>0.31837379145074629</v>
      </c>
      <c r="BQ702" s="69" t="s">
        <v>62</v>
      </c>
      <c r="BR702" s="70">
        <v>4.3818722187580594E-2</v>
      </c>
      <c r="BS702" s="27"/>
      <c r="BT702" s="71" t="s">
        <v>62</v>
      </c>
      <c r="BU702" s="72">
        <v>0.49019679681775546</v>
      </c>
      <c r="BV702" s="72">
        <v>0.66668819218154796</v>
      </c>
      <c r="BW702" s="7" t="s">
        <v>62</v>
      </c>
      <c r="BX702" s="74">
        <v>0.21268968404712774</v>
      </c>
      <c r="BY702" s="7">
        <v>6.6873409446007351E-2</v>
      </c>
    </row>
    <row r="703" spans="14:77" x14ac:dyDescent="0.4">
      <c r="N703" s="124" t="str">
        <f>+IFERROR(IF(AND(U703&lt;4.9,COUNTIF(W703:Z703,"&gt;39%")&gt;=2,COUNTIF(W703:Z703,"&lt;0%")&gt;=1),"F",IF(AND(U703&gt;4.9,COUNTIF(W703:Z703,"&gt;29%")&gt;=2,COUNTIF(W703:Z703,"&lt;5%")&gt;=1),"F",IF(AND(V703&lt;&gt;"",MAX(W703:Z703)&gt;39%,,MAX(W703:Z703)/V703&gt;3.9),"F",""))),"")</f>
        <v/>
      </c>
      <c r="T703" s="76">
        <v>4</v>
      </c>
      <c r="U703" s="65">
        <v>4.0003479990960358</v>
      </c>
      <c r="V703" s="77" t="s">
        <v>62</v>
      </c>
      <c r="W703" s="78">
        <v>-1.8749707450938555E-2</v>
      </c>
      <c r="X703" s="78">
        <v>-5.4080854638525834E-2</v>
      </c>
      <c r="Y703" s="78">
        <v>-0.12726937194953067</v>
      </c>
      <c r="Z703" s="79">
        <v>-0.12761213430777432</v>
      </c>
      <c r="AA703" s="27"/>
      <c r="AB703" s="27"/>
      <c r="AC703" s="80" t="s">
        <v>62</v>
      </c>
      <c r="AD703" s="81" t="s">
        <v>62</v>
      </c>
      <c r="AE703" s="82" t="s">
        <v>62</v>
      </c>
      <c r="AF703" s="72">
        <v>9.5868765375345354E-3</v>
      </c>
      <c r="AG703" s="72">
        <v>0.65178366533188625</v>
      </c>
      <c r="AH703" s="7">
        <v>-2.4417177858201827E-2</v>
      </c>
      <c r="AI703" s="84">
        <v>-8.8751870117867226E-2</v>
      </c>
      <c r="AJ703" s="7">
        <v>0.1241789234213157</v>
      </c>
      <c r="BC703" s="124" t="str">
        <f>+IFERROR(IF(AND(BJ703&lt;4.9,COUNTIF(BL703:BO703,"&gt;39%")&gt;=2,COUNTIF(BL703:BO703,"&lt;0%")&gt;=1),"F",IF(AND(BJ703&gt;4.9,COUNTIF(BL703:BO703,"&gt;29%")&gt;=2,COUNTIF(BL703:BO703,"&lt;5%")&gt;=1),"F",IF(AND(BK703&lt;&gt;"",MAX(BL703:BO703)&gt;39%,,MAX(BL703:BO703)/BK703&gt;3.9),"F",""))),"")</f>
        <v/>
      </c>
      <c r="BI703" s="76">
        <v>8</v>
      </c>
      <c r="BJ703" s="65">
        <v>3.4004900000000005</v>
      </c>
      <c r="BK703" s="77">
        <v>0.11999999999999973</v>
      </c>
      <c r="BL703" s="78">
        <v>0.1739538241507235</v>
      </c>
      <c r="BM703" s="78">
        <v>0.10700097761243578</v>
      </c>
      <c r="BN703" s="78">
        <v>9.4666389377831006E-2</v>
      </c>
      <c r="BO703" s="79">
        <v>0.10700097761243578</v>
      </c>
      <c r="BP703" s="27"/>
      <c r="BQ703" s="27"/>
      <c r="BR703" s="80" t="s">
        <v>62</v>
      </c>
      <c r="BS703" s="81" t="s">
        <v>62</v>
      </c>
      <c r="BT703" s="82" t="s">
        <v>62</v>
      </c>
      <c r="BU703" s="72">
        <v>0.14501114446559482</v>
      </c>
      <c r="BV703" s="72">
        <v>0.32212580291661741</v>
      </c>
      <c r="BW703" s="7">
        <v>-5.5637145898559115E-3</v>
      </c>
      <c r="BX703" s="84">
        <v>7.1482027516839464E-2</v>
      </c>
      <c r="BY703" s="7">
        <v>3.2311432787009299E-2</v>
      </c>
    </row>
    <row r="704" spans="14:77" x14ac:dyDescent="0.4">
      <c r="N704" s="124" t="str">
        <f t="shared" ref="N704:N714" si="132">+IFERROR(IF(AND(U704&lt;4.9,COUNTIF(W704:Z704,"&gt;39%")&gt;=2,COUNTIF(W704:Z704,"&lt;0%")&gt;=1),"F",IF(AND(U704&gt;4.9,COUNTIF(W704:Z704,"&gt;29%")&gt;=2,COUNTIF(W704:Z704,"&lt;5%")&gt;=1),"F",IF(AND(V704&lt;&gt;"",MAX(W704:Z704)&gt;39%,,MAX(W704:Z704)/V704&gt;3.9),"F",""))),"")</f>
        <v/>
      </c>
      <c r="T704" s="76">
        <v>1</v>
      </c>
      <c r="U704" s="65">
        <v>4.400248999837002</v>
      </c>
      <c r="V704" s="77" t="s">
        <v>62</v>
      </c>
      <c r="W704" s="78">
        <v>4.7658579339960656E-2</v>
      </c>
      <c r="X704" s="78">
        <v>0.35756697316802938</v>
      </c>
      <c r="Y704" s="78">
        <v>3.8446131769420994E-2</v>
      </c>
      <c r="Z704" s="79">
        <v>4.0954482900322095E-2</v>
      </c>
      <c r="AA704" s="27"/>
      <c r="AB704" s="27"/>
      <c r="AC704" s="80" t="s">
        <v>62</v>
      </c>
      <c r="AD704" s="85" t="s">
        <v>62</v>
      </c>
      <c r="AE704" s="82" t="s">
        <v>62</v>
      </c>
      <c r="AF704" s="72">
        <v>6.017170376817698E-2</v>
      </c>
      <c r="AG704" s="72">
        <v>0.74667031667066452</v>
      </c>
      <c r="AH704" s="7">
        <v>3.5295793791753072E-3</v>
      </c>
      <c r="AI704" s="84">
        <v>2.8483082481384092E-2</v>
      </c>
      <c r="AJ704" s="7">
        <v>0.1422568882998976</v>
      </c>
      <c r="BC704" s="124" t="str">
        <f t="shared" ref="BC704:BC714" si="133">+IFERROR(IF(AND(BJ704&lt;4.9,COUNTIF(BL704:BO704,"&gt;39%")&gt;=2,COUNTIF(BL704:BO704,"&lt;0%")&gt;=1),"F",IF(AND(BJ704&gt;4.9,COUNTIF(BL704:BO704,"&gt;29%")&gt;=2,COUNTIF(BL704:BO704,"&lt;5%")&gt;=1),"F",IF(AND(BK704&lt;&gt;"",MAX(BL704:BO704)&gt;39%,,MAX(BL704:BO704)/BK704&gt;3.9),"F",""))),"")</f>
        <v/>
      </c>
      <c r="BI704" s="76">
        <v>6</v>
      </c>
      <c r="BJ704" s="65">
        <v>7.1002369982121047</v>
      </c>
      <c r="BK704" s="77" t="s">
        <v>62</v>
      </c>
      <c r="BL704" s="78">
        <v>0.13556086627650557</v>
      </c>
      <c r="BM704" s="78">
        <v>0.18696223775763413</v>
      </c>
      <c r="BN704" s="78">
        <v>0.18373949128182238</v>
      </c>
      <c r="BO704" s="79">
        <v>0.18696223775763413</v>
      </c>
      <c r="BP704" s="27"/>
      <c r="BQ704" s="27"/>
      <c r="BR704" s="80" t="s">
        <v>62</v>
      </c>
      <c r="BS704" s="85" t="s">
        <v>62</v>
      </c>
      <c r="BT704" s="82" t="s">
        <v>62</v>
      </c>
      <c r="BU704" s="72">
        <v>0.34599605921698329</v>
      </c>
      <c r="BV704" s="72">
        <v>0.80892489050398475</v>
      </c>
      <c r="BW704" s="7">
        <v>1.7931449576938069E-2</v>
      </c>
      <c r="BX704" s="84">
        <v>0.12490016560790612</v>
      </c>
      <c r="BY704" s="7">
        <v>8.1140728226680059E-2</v>
      </c>
    </row>
    <row r="705" spans="14:77" x14ac:dyDescent="0.4">
      <c r="N705" s="124" t="str">
        <f t="shared" si="132"/>
        <v/>
      </c>
      <c r="T705" s="76">
        <v>3</v>
      </c>
      <c r="U705" s="65">
        <v>4.6000329991450251</v>
      </c>
      <c r="V705" s="77" t="s">
        <v>62</v>
      </c>
      <c r="W705" s="78">
        <v>0.26615686579586378</v>
      </c>
      <c r="X705" s="78">
        <v>8.4606766351048024E-2</v>
      </c>
      <c r="Y705" s="78">
        <v>0.38425884304527497</v>
      </c>
      <c r="Z705" s="79">
        <v>0.38373212599996975</v>
      </c>
      <c r="AA705" s="27"/>
      <c r="AB705" s="27"/>
      <c r="AC705" s="80" t="s">
        <v>62</v>
      </c>
      <c r="AD705" s="85" t="s">
        <v>62</v>
      </c>
      <c r="AE705" s="82" t="s">
        <v>62</v>
      </c>
      <c r="AF705" s="72">
        <v>0.71088430718554074</v>
      </c>
      <c r="AG705" s="72">
        <v>0.74639906515239884</v>
      </c>
      <c r="AH705" s="7">
        <v>-2.3486301593916487E-2</v>
      </c>
      <c r="AI705" s="84">
        <v>0.26687856912308983</v>
      </c>
      <c r="AJ705" s="7">
        <v>0.14220520900305994</v>
      </c>
      <c r="BC705" s="124" t="str">
        <f t="shared" si="133"/>
        <v/>
      </c>
      <c r="BI705" s="76">
        <v>2</v>
      </c>
      <c r="BJ705" s="65">
        <v>7.5002289996920055</v>
      </c>
      <c r="BK705" s="77" t="s">
        <v>62</v>
      </c>
      <c r="BL705" s="78">
        <v>0.19205822272870379</v>
      </c>
      <c r="BM705" s="78">
        <v>0.15527080931292564</v>
      </c>
      <c r="BN705" s="78">
        <v>0.1726474714843097</v>
      </c>
      <c r="BO705" s="79">
        <v>0.15527080931292564</v>
      </c>
      <c r="BP705" s="27"/>
      <c r="BQ705" s="27"/>
      <c r="BR705" s="80" t="s">
        <v>62</v>
      </c>
      <c r="BS705" s="85" t="s">
        <v>62</v>
      </c>
      <c r="BT705" s="82" t="s">
        <v>62</v>
      </c>
      <c r="BU705" s="72">
        <v>0.42701227170731837</v>
      </c>
      <c r="BV705" s="72">
        <v>0.57446176928854897</v>
      </c>
      <c r="BW705" s="7">
        <v>1.499130815881218E-2</v>
      </c>
      <c r="BX705" s="84">
        <v>0.10372869960188602</v>
      </c>
      <c r="BY705" s="7">
        <v>5.7622465133220335E-2</v>
      </c>
    </row>
    <row r="706" spans="14:77" x14ac:dyDescent="0.4">
      <c r="N706" s="124" t="str">
        <f t="shared" si="132"/>
        <v/>
      </c>
      <c r="T706" s="76">
        <v>2</v>
      </c>
      <c r="U706" s="65">
        <v>12.200643999192016</v>
      </c>
      <c r="V706" s="77" t="s">
        <v>62</v>
      </c>
      <c r="W706" s="78">
        <v>0.26760417495852656</v>
      </c>
      <c r="X706" s="78">
        <v>0.20394556774965933</v>
      </c>
      <c r="Y706" s="78">
        <v>0.10486248720297327</v>
      </c>
      <c r="Z706" s="79">
        <v>0.10545753064621655</v>
      </c>
      <c r="AA706" s="27"/>
      <c r="AB706" s="27"/>
      <c r="AC706" s="80" t="s">
        <v>62</v>
      </c>
      <c r="AD706" s="85" t="s">
        <v>62</v>
      </c>
      <c r="AE706" s="82" t="s">
        <v>62</v>
      </c>
      <c r="AF706" s="72">
        <v>0.38612694053111835</v>
      </c>
      <c r="AG706" s="72">
        <v>0.86698563103044557</v>
      </c>
      <c r="AH706" s="7">
        <v>1.0472765424851496E-2</v>
      </c>
      <c r="AI706" s="84">
        <v>7.3343754601664202E-2</v>
      </c>
      <c r="AJ706" s="7">
        <v>0.16517956495318112</v>
      </c>
      <c r="BC706" s="124" t="str">
        <f t="shared" si="133"/>
        <v/>
      </c>
      <c r="BI706" s="76">
        <v>10</v>
      </c>
      <c r="BJ706" s="65">
        <v>11.700724999558004</v>
      </c>
      <c r="BK706" s="77" t="s">
        <v>62</v>
      </c>
      <c r="BL706" s="78">
        <v>-3.1451432039722532E-2</v>
      </c>
      <c r="BM706" s="78">
        <v>2.0779700135807811E-2</v>
      </c>
      <c r="BN706" s="78">
        <v>2.020410802177499E-2</v>
      </c>
      <c r="BO706" s="79">
        <v>2.0779700135807811E-2</v>
      </c>
      <c r="BP706" s="27"/>
      <c r="BQ706" s="27"/>
      <c r="BR706" s="80" t="s">
        <v>62</v>
      </c>
      <c r="BS706" s="85" t="s">
        <v>62</v>
      </c>
      <c r="BT706" s="82" t="s">
        <v>62</v>
      </c>
      <c r="BU706" s="72">
        <v>2.0365472746982562E-2</v>
      </c>
      <c r="BV706" s="72">
        <v>0.46128878026814246</v>
      </c>
      <c r="BW706" s="7">
        <v>2.1605142584845416E-2</v>
      </c>
      <c r="BX706" s="84">
        <v>1.3881883418669388E-2</v>
      </c>
      <c r="BY706" s="7">
        <v>4.6270436221136045E-2</v>
      </c>
    </row>
    <row r="707" spans="14:77" x14ac:dyDescent="0.4">
      <c r="N707" s="124" t="str">
        <f t="shared" si="132"/>
        <v/>
      </c>
      <c r="T707" s="76">
        <v>5</v>
      </c>
      <c r="U707" s="65">
        <v>19.800823994615268</v>
      </c>
      <c r="V707" s="77" t="s">
        <v>62</v>
      </c>
      <c r="W707" s="78">
        <v>0.20075251450829912</v>
      </c>
      <c r="X707" s="78">
        <v>0.19740392155679659</v>
      </c>
      <c r="Y707" s="78">
        <v>0.20791142006721622</v>
      </c>
      <c r="Z707" s="79">
        <v>0.20768972204241318</v>
      </c>
      <c r="AA707" s="27"/>
      <c r="AB707" s="27"/>
      <c r="AC707" s="80" t="s">
        <v>62</v>
      </c>
      <c r="AD707" s="85" t="s">
        <v>62</v>
      </c>
      <c r="AE707" s="82" t="s">
        <v>62</v>
      </c>
      <c r="AF707" s="72">
        <v>1.0374762012019334</v>
      </c>
      <c r="AG707" s="72">
        <v>0.97174673475271955</v>
      </c>
      <c r="AH707" s="7">
        <v>3.1812735532802526E-2</v>
      </c>
      <c r="AI707" s="84">
        <v>0.14444434563775838</v>
      </c>
      <c r="AJ707" s="7">
        <v>0.18513882715720792</v>
      </c>
      <c r="BC707" s="124" t="str">
        <f t="shared" si="133"/>
        <v/>
      </c>
      <c r="BI707" s="76">
        <v>4</v>
      </c>
      <c r="BJ707" s="65">
        <v>15.900432998896045</v>
      </c>
      <c r="BK707" s="77" t="s">
        <v>62</v>
      </c>
      <c r="BL707" s="78">
        <v>9.0120443291883952E-4</v>
      </c>
      <c r="BM707" s="78">
        <v>2.6306411376836741E-2</v>
      </c>
      <c r="BN707" s="78">
        <v>2.1596788155437443E-2</v>
      </c>
      <c r="BO707" s="79">
        <v>2.6306411376836741E-2</v>
      </c>
      <c r="BP707" s="27"/>
      <c r="BQ707" s="27"/>
      <c r="BR707" s="80" t="s">
        <v>62</v>
      </c>
      <c r="BS707" s="85" t="s">
        <v>62</v>
      </c>
      <c r="BT707" s="82" t="s">
        <v>62</v>
      </c>
      <c r="BU707" s="72">
        <v>-0.32865874079981938</v>
      </c>
      <c r="BV707" s="72">
        <v>0.64731694088333513</v>
      </c>
      <c r="BW707" s="7">
        <v>1.4155609114558855E-2</v>
      </c>
      <c r="BX707" s="84">
        <v>1.7574004124704334E-2</v>
      </c>
      <c r="BY707" s="7">
        <v>6.4930339755050331E-2</v>
      </c>
    </row>
    <row r="708" spans="14:77" x14ac:dyDescent="0.4">
      <c r="N708" s="124" t="str">
        <f t="shared" si="132"/>
        <v/>
      </c>
      <c r="T708" s="76">
        <v>7</v>
      </c>
      <c r="U708" s="65">
        <v>42.10539</v>
      </c>
      <c r="V708" s="77" t="s">
        <v>62</v>
      </c>
      <c r="W708" s="78">
        <v>8.3261563167049815E-2</v>
      </c>
      <c r="X708" s="78">
        <v>6.8567738204756257E-2</v>
      </c>
      <c r="Y708" s="78">
        <v>5.1436961757342484E-2</v>
      </c>
      <c r="Z708" s="79">
        <v>5.1434929505004064E-2</v>
      </c>
      <c r="AA708" s="27"/>
      <c r="AB708" s="27"/>
      <c r="AC708" s="80" t="s">
        <v>62</v>
      </c>
      <c r="AD708" s="85" t="s">
        <v>62</v>
      </c>
      <c r="AE708" s="82" t="s">
        <v>62</v>
      </c>
      <c r="AF708" s="72" t="s">
        <v>62</v>
      </c>
      <c r="AG708" s="72">
        <v>0.368370819173164</v>
      </c>
      <c r="AH708" s="7">
        <v>9.6383372764573209E-3</v>
      </c>
      <c r="AI708" s="84">
        <v>3.5772038511165893E-2</v>
      </c>
      <c r="AJ708" s="7">
        <v>7.0182629878364641E-2</v>
      </c>
      <c r="BC708" s="124" t="str">
        <f t="shared" si="133"/>
        <v/>
      </c>
      <c r="BI708" s="76">
        <v>7</v>
      </c>
      <c r="BJ708" s="65">
        <v>19.201069999999998</v>
      </c>
      <c r="BK708" s="77" t="s">
        <v>62</v>
      </c>
      <c r="BL708" s="78">
        <v>-1.0761116435312336E-2</v>
      </c>
      <c r="BM708" s="78">
        <v>-2.9307842583235995E-2</v>
      </c>
      <c r="BN708" s="78">
        <v>-2.1835948419127123E-2</v>
      </c>
      <c r="BO708" s="79">
        <v>-2.9307842583235995E-2</v>
      </c>
      <c r="BP708" s="27"/>
      <c r="BQ708" s="27"/>
      <c r="BR708" s="80" t="s">
        <v>62</v>
      </c>
      <c r="BS708" s="85" t="s">
        <v>62</v>
      </c>
      <c r="BT708" s="82" t="s">
        <v>62</v>
      </c>
      <c r="BU708" s="72">
        <v>0.37871194220035465</v>
      </c>
      <c r="BV708" s="72">
        <v>1.1182866295284675</v>
      </c>
      <c r="BW708" s="7">
        <v>1.7876181788782183E-2</v>
      </c>
      <c r="BX708" s="84">
        <v>-1.9579110927212623E-2</v>
      </c>
      <c r="BY708" s="7">
        <v>0.1121718376468383</v>
      </c>
    </row>
    <row r="709" spans="14:77" x14ac:dyDescent="0.4">
      <c r="N709" s="124" t="str">
        <f t="shared" si="132"/>
        <v/>
      </c>
      <c r="T709" s="76" t="s">
        <v>62</v>
      </c>
      <c r="U709" s="65" t="s">
        <v>62</v>
      </c>
      <c r="V709" s="77" t="s">
        <v>62</v>
      </c>
      <c r="W709" s="78" t="s">
        <v>62</v>
      </c>
      <c r="X709" s="78" t="s">
        <v>62</v>
      </c>
      <c r="Y709" s="78" t="s">
        <v>62</v>
      </c>
      <c r="Z709" s="79" t="s">
        <v>62</v>
      </c>
      <c r="AA709" s="14"/>
      <c r="AB709" s="14"/>
      <c r="AC709" s="80" t="s">
        <v>62</v>
      </c>
      <c r="AD709" s="85" t="s">
        <v>62</v>
      </c>
      <c r="AE709" s="82" t="s">
        <v>62</v>
      </c>
      <c r="AF709" s="72" t="s">
        <v>62</v>
      </c>
      <c r="AG709" s="72" t="s">
        <v>62</v>
      </c>
      <c r="AH709" s="7" t="s">
        <v>62</v>
      </c>
      <c r="AI709" s="84" t="s">
        <v>62</v>
      </c>
      <c r="AJ709" s="7" t="s">
        <v>62</v>
      </c>
      <c r="BC709" s="124" t="str">
        <f t="shared" si="133"/>
        <v/>
      </c>
      <c r="BI709" s="76">
        <v>12</v>
      </c>
      <c r="BJ709" s="65">
        <v>19.401039999999998</v>
      </c>
      <c r="BK709" s="77" t="s">
        <v>62</v>
      </c>
      <c r="BL709" s="78">
        <v>5.8328504882333224E-3</v>
      </c>
      <c r="BM709" s="78">
        <v>-1.3474869378329505E-2</v>
      </c>
      <c r="BN709" s="78">
        <v>-2.4688457473803251E-2</v>
      </c>
      <c r="BO709" s="79">
        <v>-1.3474869378329505E-2</v>
      </c>
      <c r="BP709" s="14"/>
      <c r="BQ709" s="14"/>
      <c r="BR709" s="80" t="s">
        <v>62</v>
      </c>
      <c r="BS709" s="85" t="s">
        <v>62</v>
      </c>
      <c r="BT709" s="82" t="s">
        <v>62</v>
      </c>
      <c r="BU709" s="72">
        <v>-0.64826976918755719</v>
      </c>
      <c r="BV709" s="72">
        <v>0.82467157102223287</v>
      </c>
      <c r="BW709" s="7">
        <v>5.1031938282357428E-3</v>
      </c>
      <c r="BX709" s="84">
        <v>-9.0018895638166729E-3</v>
      </c>
      <c r="BY709" s="7">
        <v>8.2720228547911973E-2</v>
      </c>
    </row>
    <row r="710" spans="14:77" x14ac:dyDescent="0.4">
      <c r="N710" s="124" t="str">
        <f t="shared" si="132"/>
        <v/>
      </c>
      <c r="T710" s="76" t="s">
        <v>62</v>
      </c>
      <c r="U710" s="65" t="s">
        <v>62</v>
      </c>
      <c r="V710" s="77" t="s">
        <v>62</v>
      </c>
      <c r="W710" s="78" t="s">
        <v>62</v>
      </c>
      <c r="X710" s="78" t="s">
        <v>62</v>
      </c>
      <c r="Y710" s="78" t="s">
        <v>62</v>
      </c>
      <c r="Z710" s="79" t="s">
        <v>62</v>
      </c>
      <c r="AA710" s="27"/>
      <c r="AB710" s="27"/>
      <c r="AC710" s="80" t="s">
        <v>62</v>
      </c>
      <c r="AD710" s="85" t="s">
        <v>62</v>
      </c>
      <c r="AE710" s="82" t="s">
        <v>62</v>
      </c>
      <c r="AF710" s="72" t="s">
        <v>62</v>
      </c>
      <c r="AG710" s="72" t="s">
        <v>62</v>
      </c>
      <c r="AH710" s="7" t="s">
        <v>62</v>
      </c>
      <c r="AI710" s="84" t="s">
        <v>62</v>
      </c>
      <c r="AJ710" s="7" t="s">
        <v>62</v>
      </c>
      <c r="BC710" s="124" t="str">
        <f t="shared" si="133"/>
        <v/>
      </c>
      <c r="BI710" s="76">
        <v>5</v>
      </c>
      <c r="BJ710" s="65">
        <v>23.100467996915153</v>
      </c>
      <c r="BK710" s="77" t="s">
        <v>62</v>
      </c>
      <c r="BL710" s="78">
        <v>0.10526555206327601</v>
      </c>
      <c r="BM710" s="78">
        <v>0.10736391267095663</v>
      </c>
      <c r="BN710" s="78">
        <v>9.7802523914527054E-2</v>
      </c>
      <c r="BO710" s="79">
        <v>0.10736391267095663</v>
      </c>
      <c r="BP710" s="27"/>
      <c r="BQ710" s="27"/>
      <c r="BR710" s="80" t="s">
        <v>62</v>
      </c>
      <c r="BS710" s="85" t="s">
        <v>62</v>
      </c>
      <c r="BT710" s="82" t="s">
        <v>62</v>
      </c>
      <c r="BU710" s="72">
        <v>1.0850535424435543</v>
      </c>
      <c r="BV710" s="72">
        <v>1.6138943560041104</v>
      </c>
      <c r="BW710" s="7">
        <v>8.7489303019552267E-3</v>
      </c>
      <c r="BX710" s="84">
        <v>7.1724486365523824E-2</v>
      </c>
      <c r="BY710" s="7">
        <v>0.16188470013021228</v>
      </c>
    </row>
    <row r="711" spans="14:77" x14ac:dyDescent="0.4">
      <c r="N711" s="124" t="str">
        <f t="shared" si="132"/>
        <v/>
      </c>
      <c r="T711" s="76" t="s">
        <v>62</v>
      </c>
      <c r="U711" s="65" t="s">
        <v>62</v>
      </c>
      <c r="V711" s="77" t="s">
        <v>62</v>
      </c>
      <c r="W711" s="78" t="s">
        <v>62</v>
      </c>
      <c r="X711" s="78" t="s">
        <v>62</v>
      </c>
      <c r="Y711" s="78" t="s">
        <v>62</v>
      </c>
      <c r="Z711" s="79" t="s">
        <v>62</v>
      </c>
      <c r="AA711" s="89"/>
      <c r="AB711" s="89"/>
      <c r="AC711" s="80" t="s">
        <v>62</v>
      </c>
      <c r="AD711" s="85" t="s">
        <v>62</v>
      </c>
      <c r="AE711" s="82" t="s">
        <v>62</v>
      </c>
      <c r="AF711" s="72" t="s">
        <v>62</v>
      </c>
      <c r="AG711" s="72" t="s">
        <v>62</v>
      </c>
      <c r="AH711" s="7" t="s">
        <v>62</v>
      </c>
      <c r="AI711" s="84" t="s">
        <v>62</v>
      </c>
      <c r="AJ711" s="7" t="s">
        <v>62</v>
      </c>
      <c r="BC711" s="124" t="str">
        <f t="shared" si="133"/>
        <v/>
      </c>
      <c r="BI711" s="76">
        <v>1</v>
      </c>
      <c r="BJ711" s="65">
        <v>25.400705999567005</v>
      </c>
      <c r="BK711" s="77" t="s">
        <v>62</v>
      </c>
      <c r="BL711" s="78">
        <v>4.9601534105233394E-2</v>
      </c>
      <c r="BM711" s="78">
        <v>4.1986394983615651E-2</v>
      </c>
      <c r="BN711" s="78">
        <v>4.5379461729243092E-2</v>
      </c>
      <c r="BO711" s="79">
        <v>4.1986394983615651E-2</v>
      </c>
      <c r="BP711" s="89"/>
      <c r="BQ711" s="89"/>
      <c r="BR711" s="80" t="s">
        <v>62</v>
      </c>
      <c r="BS711" s="85" t="s">
        <v>62</v>
      </c>
      <c r="BT711" s="82" t="s">
        <v>62</v>
      </c>
      <c r="BU711" s="72">
        <v>0.71643034104428582</v>
      </c>
      <c r="BV711" s="72">
        <v>0.82670454854411302</v>
      </c>
      <c r="BW711" s="7">
        <v>5.1095217761489634E-3</v>
      </c>
      <c r="BX711" s="84">
        <v>2.8049020752151453E-2</v>
      </c>
      <c r="BY711" s="7">
        <v>8.2924150170957903E-2</v>
      </c>
    </row>
    <row r="712" spans="14:77" x14ac:dyDescent="0.4">
      <c r="N712" s="124" t="str">
        <f t="shared" si="132"/>
        <v/>
      </c>
      <c r="T712" s="76" t="s">
        <v>62</v>
      </c>
      <c r="U712" s="65" t="s">
        <v>62</v>
      </c>
      <c r="V712" s="77" t="s">
        <v>62</v>
      </c>
      <c r="W712" s="78" t="s">
        <v>62</v>
      </c>
      <c r="X712" s="78" t="s">
        <v>62</v>
      </c>
      <c r="Y712" s="78" t="s">
        <v>62</v>
      </c>
      <c r="Z712" s="79" t="s">
        <v>62</v>
      </c>
      <c r="AA712" s="89"/>
      <c r="AB712" s="89"/>
      <c r="AC712" s="80" t="s">
        <v>62</v>
      </c>
      <c r="AD712" s="85" t="s">
        <v>62</v>
      </c>
      <c r="AE712" s="82" t="s">
        <v>62</v>
      </c>
      <c r="AF712" s="72" t="s">
        <v>62</v>
      </c>
      <c r="AG712" s="72" t="s">
        <v>62</v>
      </c>
      <c r="AH712" s="7" t="s">
        <v>62</v>
      </c>
      <c r="AI712" s="84" t="s">
        <v>62</v>
      </c>
      <c r="AJ712" s="7" t="s">
        <v>62</v>
      </c>
      <c r="BC712" s="124" t="str">
        <f t="shared" si="133"/>
        <v/>
      </c>
      <c r="BI712" s="76">
        <v>9</v>
      </c>
      <c r="BJ712" s="65">
        <v>37.301719999999996</v>
      </c>
      <c r="BK712" s="77" t="s">
        <v>62</v>
      </c>
      <c r="BL712" s="78">
        <v>-1.5053195023653704E-3</v>
      </c>
      <c r="BM712" s="78">
        <v>-1.7137157096286545E-2</v>
      </c>
      <c r="BN712" s="78">
        <v>-1.2873750830635383E-2</v>
      </c>
      <c r="BO712" s="79">
        <v>-1.7137157096286545E-2</v>
      </c>
      <c r="BP712" s="89"/>
      <c r="BQ712" s="89"/>
      <c r="BR712" s="80" t="s">
        <v>62</v>
      </c>
      <c r="BS712" s="85" t="s">
        <v>62</v>
      </c>
      <c r="BT712" s="82" t="s">
        <v>62</v>
      </c>
      <c r="BU712" s="72">
        <v>-0.33505117503370241</v>
      </c>
      <c r="BV712" s="72">
        <v>0.39716600540213182</v>
      </c>
      <c r="BW712" s="7">
        <v>1.2690278380627742E-2</v>
      </c>
      <c r="BX712" s="84">
        <v>-1.1448481709710891E-2</v>
      </c>
      <c r="BY712" s="7">
        <v>3.9838481030213493E-2</v>
      </c>
    </row>
    <row r="713" spans="14:77" x14ac:dyDescent="0.4">
      <c r="N713" s="124" t="str">
        <f t="shared" si="132"/>
        <v/>
      </c>
      <c r="T713" s="76" t="s">
        <v>62</v>
      </c>
      <c r="U713" s="65" t="s">
        <v>62</v>
      </c>
      <c r="V713" s="77" t="s">
        <v>62</v>
      </c>
      <c r="W713" s="78" t="s">
        <v>62</v>
      </c>
      <c r="X713" s="78" t="s">
        <v>62</v>
      </c>
      <c r="Y713" s="78" t="s">
        <v>62</v>
      </c>
      <c r="Z713" s="79" t="s">
        <v>62</v>
      </c>
      <c r="AA713" s="27"/>
      <c r="AB713" s="27"/>
      <c r="AC713" s="80" t="s">
        <v>62</v>
      </c>
      <c r="AD713" s="85" t="s">
        <v>62</v>
      </c>
      <c r="AE713" s="82" t="s">
        <v>62</v>
      </c>
      <c r="AF713" s="72" t="s">
        <v>62</v>
      </c>
      <c r="AG713" s="72" t="s">
        <v>62</v>
      </c>
      <c r="AH713" s="7" t="s">
        <v>62</v>
      </c>
      <c r="AI713" s="84" t="s">
        <v>62</v>
      </c>
      <c r="AJ713" s="7" t="s">
        <v>62</v>
      </c>
      <c r="BC713" s="124" t="str">
        <f t="shared" si="133"/>
        <v/>
      </c>
      <c r="BI713" s="76">
        <v>11</v>
      </c>
      <c r="BJ713" s="65">
        <v>52.801749999999991</v>
      </c>
      <c r="BK713" s="77" t="s">
        <v>62</v>
      </c>
      <c r="BL713" s="78">
        <v>0</v>
      </c>
      <c r="BM713" s="78">
        <v>0</v>
      </c>
      <c r="BN713" s="78">
        <v>0</v>
      </c>
      <c r="BO713" s="79">
        <v>0</v>
      </c>
      <c r="BP713" s="27"/>
      <c r="BQ713" s="27"/>
      <c r="BR713" s="80" t="s">
        <v>62</v>
      </c>
      <c r="BS713" s="85" t="s">
        <v>62</v>
      </c>
      <c r="BT713" s="82" t="s">
        <v>62</v>
      </c>
      <c r="BU713" s="72" t="s">
        <v>62</v>
      </c>
      <c r="BV713" s="72">
        <v>0.95682871940968073</v>
      </c>
      <c r="BW713" s="7">
        <v>1.2936123390417734E-2</v>
      </c>
      <c r="BX713" s="84">
        <v>6.4049739014797241E-2</v>
      </c>
      <c r="BY713" s="7">
        <v>9.5976499168832011E-2</v>
      </c>
    </row>
    <row r="714" spans="14:77" ht="19.5" thickBot="1" x14ac:dyDescent="0.45">
      <c r="N714" s="124" t="str">
        <f t="shared" si="132"/>
        <v/>
      </c>
      <c r="T714" s="76" t="s">
        <v>62</v>
      </c>
      <c r="U714" s="90" t="s">
        <v>62</v>
      </c>
      <c r="V714" s="91" t="s">
        <v>62</v>
      </c>
      <c r="W714" s="78" t="s">
        <v>62</v>
      </c>
      <c r="X714" s="78" t="s">
        <v>62</v>
      </c>
      <c r="Y714" s="78" t="s">
        <v>62</v>
      </c>
      <c r="Z714" s="79" t="s">
        <v>62</v>
      </c>
      <c r="AA714" s="27"/>
      <c r="AB714" s="27"/>
      <c r="AC714" s="80" t="s">
        <v>62</v>
      </c>
      <c r="AD714" s="85" t="s">
        <v>62</v>
      </c>
      <c r="AE714" s="82" t="s">
        <v>62</v>
      </c>
      <c r="AF714" s="72"/>
      <c r="AG714" s="72"/>
      <c r="AH714" s="27"/>
      <c r="AI714" s="107"/>
      <c r="AJ714" s="27"/>
      <c r="BC714" s="124" t="str">
        <f t="shared" si="133"/>
        <v/>
      </c>
      <c r="BI714" s="76" t="s">
        <v>62</v>
      </c>
      <c r="BJ714" s="90" t="s">
        <v>62</v>
      </c>
      <c r="BK714" s="91" t="s">
        <v>62</v>
      </c>
      <c r="BL714" s="78" t="s">
        <v>62</v>
      </c>
      <c r="BM714" s="78" t="s">
        <v>62</v>
      </c>
      <c r="BN714" s="78" t="s">
        <v>62</v>
      </c>
      <c r="BO714" s="79" t="s">
        <v>62</v>
      </c>
      <c r="BP714" s="27"/>
      <c r="BQ714" s="27"/>
      <c r="BR714" s="80" t="s">
        <v>62</v>
      </c>
      <c r="BS714" s="85" t="s">
        <v>62</v>
      </c>
      <c r="BT714" s="82" t="s">
        <v>62</v>
      </c>
      <c r="BU714" s="72"/>
      <c r="BV714" s="72"/>
      <c r="BW714" s="27"/>
      <c r="BX714" s="107"/>
      <c r="BY714" s="27"/>
    </row>
    <row r="715" spans="14:77" ht="19.5" thickBot="1" x14ac:dyDescent="0.45"/>
    <row r="716" spans="14:77" ht="19.5" thickBot="1" x14ac:dyDescent="0.45">
      <c r="T716" s="56" t="s">
        <v>62</v>
      </c>
      <c r="U716" s="57" t="s">
        <v>62</v>
      </c>
      <c r="V716" s="58" t="s">
        <v>541</v>
      </c>
      <c r="W716" s="59" t="s">
        <v>542</v>
      </c>
      <c r="X716" s="59" t="s">
        <v>543</v>
      </c>
      <c r="Y716" s="59" t="s">
        <v>544</v>
      </c>
      <c r="Z716" s="60" t="s">
        <v>545</v>
      </c>
      <c r="AA716" s="27"/>
      <c r="AB716" s="27"/>
      <c r="AC716" s="27"/>
      <c r="AD716" s="27"/>
      <c r="AE716" s="27"/>
      <c r="AF716" s="27" t="s">
        <v>390</v>
      </c>
      <c r="AG716" s="27"/>
      <c r="AH716" t="s">
        <v>523</v>
      </c>
      <c r="AI716" s="27"/>
      <c r="AJ716" s="27"/>
      <c r="BI716" s="56" t="s">
        <v>62</v>
      </c>
      <c r="BJ716" s="57" t="s">
        <v>62</v>
      </c>
      <c r="BK716" s="58" t="s">
        <v>541</v>
      </c>
      <c r="BL716" s="59" t="s">
        <v>542</v>
      </c>
      <c r="BM716" s="59" t="s">
        <v>543</v>
      </c>
      <c r="BN716" s="59" t="s">
        <v>544</v>
      </c>
      <c r="BO716" s="60" t="s">
        <v>545</v>
      </c>
      <c r="BP716" s="27"/>
      <c r="BQ716" s="27"/>
      <c r="BR716" s="27"/>
      <c r="BS716" s="27"/>
      <c r="BT716" s="27"/>
      <c r="BU716" s="27" t="s">
        <v>239</v>
      </c>
      <c r="BV716" s="27" t="s">
        <v>582</v>
      </c>
      <c r="BW716" s="27"/>
      <c r="BX716" s="27"/>
      <c r="BY716" s="27"/>
    </row>
    <row r="717" spans="14:77" ht="19.5" thickBot="1" x14ac:dyDescent="0.45">
      <c r="N717" s="124" t="str">
        <f>+IFERROR(IF(AND(U717&lt;4.9,COUNTIF(W717:Z717,"&gt;39%")&gt;=2,COUNTIF(W717:Z717,"&lt;0%")&gt;=1),"F",IF(AND(U717&gt;4.9,COUNTIF(W717:Z717,"&gt;29%")&gt;=2,COUNTIF(W717:Z717,"&lt;5%")&gt;=1),"F",IF(AND(V717&lt;&gt;"",MAX(W717:Z717)&gt;39%,,MAX(W717:Z717)/V717&gt;3.9),"F",""))),"")</f>
        <v/>
      </c>
      <c r="T717" s="76">
        <v>4</v>
      </c>
      <c r="U717" s="65">
        <v>1.6001259995760162</v>
      </c>
      <c r="V717" s="66">
        <v>0.47999999999999987</v>
      </c>
      <c r="W717" s="67">
        <v>0.18346049403806899</v>
      </c>
      <c r="X717" s="67">
        <v>0.15670681995775226</v>
      </c>
      <c r="Y717" s="67">
        <v>0.16037812631889864</v>
      </c>
      <c r="Z717" s="68">
        <v>0.17044956927293373</v>
      </c>
      <c r="AA717" s="7" t="e">
        <f>MAX(W717:Z717)-AC717</f>
        <v>#VALUE!</v>
      </c>
      <c r="AB717" s="69" t="s">
        <v>62</v>
      </c>
      <c r="AC717" s="70" t="s">
        <v>62</v>
      </c>
      <c r="AD717" s="27"/>
      <c r="AE717" s="71">
        <v>4</v>
      </c>
      <c r="AF717" s="72">
        <v>0.70487334921643741</v>
      </c>
      <c r="AG717" s="72">
        <v>0.36716599194388827</v>
      </c>
      <c r="AH717" s="7" t="s">
        <v>62</v>
      </c>
      <c r="AI717" s="74">
        <v>0.14686215517863488</v>
      </c>
      <c r="AJ717" s="7">
        <v>5.8771204671183942E-2</v>
      </c>
      <c r="BC717" s="124" t="str">
        <f>+IFERROR(IF(AND(BJ717&lt;4.9,COUNTIF(BL717:BO717,"&gt;39%")&gt;=2,COUNTIF(BL717:BO717,"&lt;0%")&gt;=1),"F",IF(AND(BJ717&gt;4.9,COUNTIF(BL717:BO717,"&gt;29%")&gt;=2,COUNTIF(BL717:BO717,"&lt;5%")&gt;=1),"F",IF(AND(BK717&lt;&gt;"",MAX(BL717:BO717)&gt;39%,,MAX(BL717:BO717)/BK717&gt;3.9),"F",""))),"")</f>
        <v/>
      </c>
      <c r="BI717" s="76">
        <v>7</v>
      </c>
      <c r="BJ717" s="65">
        <v>1.9003499999999998</v>
      </c>
      <c r="BK717" s="66">
        <v>0.41999999999999982</v>
      </c>
      <c r="BL717" s="67">
        <v>0.44980353780425586</v>
      </c>
      <c r="BM717" s="67">
        <v>0.43090380672761175</v>
      </c>
      <c r="BN717" s="67">
        <v>0.44204103361797653</v>
      </c>
      <c r="BO717" s="68">
        <v>0.44204103361797653</v>
      </c>
      <c r="BP717" s="104">
        <v>0.44980353780425586</v>
      </c>
      <c r="BQ717" s="69" t="s">
        <v>62</v>
      </c>
      <c r="BR717" s="70">
        <v>1.8899731076644111E-2</v>
      </c>
      <c r="BS717" s="27"/>
      <c r="BT717" s="71">
        <v>7</v>
      </c>
      <c r="BU717" s="72">
        <v>0.58032969590466199</v>
      </c>
      <c r="BV717" s="72">
        <v>0.4027335414322426</v>
      </c>
      <c r="BW717" s="7" t="s">
        <v>62</v>
      </c>
      <c r="BX717" s="74">
        <v>0.36302929310808901</v>
      </c>
      <c r="BY717" s="7">
        <v>5.3928190982148377E-2</v>
      </c>
    </row>
    <row r="718" spans="14:77" x14ac:dyDescent="0.4">
      <c r="N718" s="124" t="str">
        <f>+IFERROR(IF(AND(U718&lt;4.9,COUNTIF(W718:Z718,"&gt;39%")&gt;=2,COUNTIF(W718:Z718,"&lt;0%")&gt;=1),"F",IF(AND(U718&gt;4.9,COUNTIF(W718:Z718,"&gt;29%")&gt;=2,COUNTIF(W718:Z718,"&lt;5%")&gt;=1),"F",IF(AND(V718&lt;&gt;"",MAX(W718:Z718)&gt;39%,,MAX(W718:Z718)/V718&gt;3.9),"F",""))),"")</f>
        <v/>
      </c>
      <c r="T718" s="76">
        <v>8</v>
      </c>
      <c r="U718" s="65">
        <v>3.0004600000000003</v>
      </c>
      <c r="V718" s="77">
        <v>0.19999999999999971</v>
      </c>
      <c r="W718" s="78">
        <v>0.41298746746366488</v>
      </c>
      <c r="X718" s="78">
        <v>0.3992036526546735</v>
      </c>
      <c r="Y718" s="78">
        <v>0.36052103810169217</v>
      </c>
      <c r="Z718" s="79">
        <v>0.341641533456226</v>
      </c>
      <c r="AA718" s="7">
        <f t="shared" ref="AA718:AA719" si="134">MAX(W718:Z718)-AC718-1/U718</f>
        <v>8.3593033981682607E-3</v>
      </c>
      <c r="AB718" s="27"/>
      <c r="AC718" s="80">
        <v>7.1345934007438883E-2</v>
      </c>
      <c r="AD718" s="81" t="s">
        <v>560</v>
      </c>
      <c r="AE718" s="82" t="s">
        <v>62</v>
      </c>
      <c r="AF718" s="72">
        <v>0.29132434063025475</v>
      </c>
      <c r="AG718" s="72">
        <v>0.30196900630449697</v>
      </c>
      <c r="AH718" s="7">
        <v>0.11662190614981971</v>
      </c>
      <c r="AI718" s="84">
        <v>0.29436397003487397</v>
      </c>
      <c r="AJ718" s="7">
        <v>4.8335310631350097E-2</v>
      </c>
      <c r="BC718" s="124" t="str">
        <f>+IFERROR(IF(AND(BJ718&lt;4.9,COUNTIF(BL718:BO718,"&gt;39%")&gt;=2,COUNTIF(BL718:BO718,"&lt;0%")&gt;=1),"F",IF(AND(BJ718&gt;4.9,COUNTIF(BL718:BO718,"&gt;29%")&gt;=2,COUNTIF(BL718:BO718,"&lt;5%")&gt;=1),"F",IF(AND(BK718&lt;&gt;"",MAX(BL718:BO718)&gt;39%,,MAX(BL718:BO718)/BK718&gt;3.9),"F",""))),"")</f>
        <v/>
      </c>
      <c r="BI718" s="76">
        <v>2</v>
      </c>
      <c r="BJ718" s="65">
        <v>4.5002289996920055</v>
      </c>
      <c r="BK718" s="77" t="s">
        <v>62</v>
      </c>
      <c r="BL718" s="78">
        <v>0.22662061115837673</v>
      </c>
      <c r="BM718" s="78">
        <v>0.25768044545740948</v>
      </c>
      <c r="BN718" s="78">
        <v>0.25851544189926973</v>
      </c>
      <c r="BO718" s="79">
        <v>0.25851544189926973</v>
      </c>
      <c r="BP718" s="27"/>
      <c r="BQ718" s="27"/>
      <c r="BR718" s="80" t="s">
        <v>62</v>
      </c>
      <c r="BS718" s="81" t="s">
        <v>62</v>
      </c>
      <c r="BT718" s="82" t="s">
        <v>62</v>
      </c>
      <c r="BU718" s="72">
        <v>0.66868979696438346</v>
      </c>
      <c r="BV718" s="72">
        <v>0.6734345837736595</v>
      </c>
      <c r="BW718" s="7">
        <v>-2.4984091402030062E-2</v>
      </c>
      <c r="BX718" s="84">
        <v>0.21230761624569822</v>
      </c>
      <c r="BY718" s="7">
        <v>9.0176518992122826E-2</v>
      </c>
    </row>
    <row r="719" spans="14:77" x14ac:dyDescent="0.4">
      <c r="N719" s="124" t="str">
        <f t="shared" ref="N719:N729" si="135">+IFERROR(IF(AND(U719&lt;4.9,COUNTIF(W719:Z719,"&gt;39%")&gt;=2,COUNTIF(W719:Z719,"&lt;0%")&gt;=1),"F",IF(AND(U719&gt;4.9,COUNTIF(W719:Z719,"&gt;29%")&gt;=2,COUNTIF(W719:Z719,"&lt;5%")&gt;=1),"F",IF(AND(V719&lt;&gt;"",MAX(W719:Z719)&gt;39%,,MAX(W719:Z719)/V719&gt;3.9),"F",""))),"")</f>
        <v/>
      </c>
      <c r="T719" s="76">
        <v>2</v>
      </c>
      <c r="U719" s="65">
        <v>6.4002059997520053</v>
      </c>
      <c r="V719" s="77" t="s">
        <v>62</v>
      </c>
      <c r="W719" s="78">
        <v>0.28287172265839622</v>
      </c>
      <c r="X719" s="78">
        <v>0.30536682121776076</v>
      </c>
      <c r="Y719" s="78">
        <v>0.25088839347946718</v>
      </c>
      <c r="Z719" s="79">
        <v>0.25174649282733769</v>
      </c>
      <c r="AA719" s="7">
        <f t="shared" si="134"/>
        <v>9.4643422608412714E-2</v>
      </c>
      <c r="AB719" s="27"/>
      <c r="AC719" s="80">
        <v>5.4478427738293589E-2</v>
      </c>
      <c r="AD719" s="85" t="s">
        <v>62</v>
      </c>
      <c r="AE719" s="82" t="s">
        <v>62</v>
      </c>
      <c r="AF719" s="72">
        <v>0.50429967491336336</v>
      </c>
      <c r="AG719" s="72">
        <v>0.59072599740425991</v>
      </c>
      <c r="AH719" s="7">
        <v>7.2409520403235367E-2</v>
      </c>
      <c r="AI719" s="84">
        <v>0.21690892299108014</v>
      </c>
      <c r="AJ719" s="7">
        <v>9.4555811975474899E-2</v>
      </c>
      <c r="BC719" s="124" t="str">
        <f t="shared" ref="BC719:BC729" si="136">+IFERROR(IF(AND(BJ719&lt;4.9,COUNTIF(BL719:BO719,"&gt;39%")&gt;=2,COUNTIF(BL719:BO719,"&lt;0%")&gt;=1),"F",IF(AND(BJ719&gt;4.9,COUNTIF(BL719:BO719,"&gt;29%")&gt;=2,COUNTIF(BL719:BO719,"&lt;5%")&gt;=1),"F",IF(AND(BK719&lt;&gt;"",MAX(BL719:BO719)&gt;39%,,MAX(BL719:BO719)/BK719&gt;3.9),"F",""))),"")</f>
        <v/>
      </c>
      <c r="BI719" s="76">
        <v>11</v>
      </c>
      <c r="BJ719" s="65">
        <v>7.7005600000000003</v>
      </c>
      <c r="BK719" s="77" t="s">
        <v>62</v>
      </c>
      <c r="BL719" s="78">
        <v>0.1023727988687604</v>
      </c>
      <c r="BM719" s="78">
        <v>-6.8489193550807306E-2</v>
      </c>
      <c r="BN719" s="78">
        <v>-2.4033069408255302E-2</v>
      </c>
      <c r="BO719" s="79">
        <v>-2.4033069408255302E-2</v>
      </c>
      <c r="BP719" s="27"/>
      <c r="BQ719" s="27"/>
      <c r="BR719" s="80" t="s">
        <v>62</v>
      </c>
      <c r="BS719" s="85" t="s">
        <v>62</v>
      </c>
      <c r="BT719" s="82" t="s">
        <v>62</v>
      </c>
      <c r="BU719" s="72">
        <v>-0.15940333721472758</v>
      </c>
      <c r="BV719" s="72">
        <v>0.43726468584642841</v>
      </c>
      <c r="BW719" s="7">
        <v>3.6960065818033558E-2</v>
      </c>
      <c r="BX719" s="84">
        <v>-1.9737326480954442E-2</v>
      </c>
      <c r="BY719" s="7">
        <v>5.8552097260671399E-2</v>
      </c>
    </row>
    <row r="720" spans="14:77" x14ac:dyDescent="0.4">
      <c r="N720" s="124" t="str">
        <f t="shared" si="135"/>
        <v/>
      </c>
      <c r="T720" s="76">
        <v>3</v>
      </c>
      <c r="U720" s="65">
        <v>18.900050998605035</v>
      </c>
      <c r="V720" s="77" t="s">
        <v>62</v>
      </c>
      <c r="W720" s="78">
        <v>-5.7014520933870744E-2</v>
      </c>
      <c r="X720" s="78">
        <v>-6.1452424723904497E-2</v>
      </c>
      <c r="Y720" s="78">
        <v>5.8043769348174274E-3</v>
      </c>
      <c r="Z720" s="79">
        <v>3.6160577667468406E-2</v>
      </c>
      <c r="AA720" s="27"/>
      <c r="AB720" s="27"/>
      <c r="AC720" s="80" t="s">
        <v>62</v>
      </c>
      <c r="AD720" s="85" t="s">
        <v>62</v>
      </c>
      <c r="AE720" s="82" t="s">
        <v>62</v>
      </c>
      <c r="AF720" s="72">
        <v>0.31138721343069259</v>
      </c>
      <c r="AG720" s="72">
        <v>0.87985335042837098</v>
      </c>
      <c r="AH720" s="7">
        <v>5.3885338758445527E-2</v>
      </c>
      <c r="AI720" s="84">
        <v>3.1156549068452916E-2</v>
      </c>
      <c r="AJ720" s="7">
        <v>0.14083559608798205</v>
      </c>
      <c r="BC720" s="124" t="str">
        <f t="shared" si="136"/>
        <v/>
      </c>
      <c r="BI720" s="76">
        <v>3</v>
      </c>
      <c r="BJ720" s="65">
        <v>11.20006199827505</v>
      </c>
      <c r="BK720" s="77" t="s">
        <v>62</v>
      </c>
      <c r="BL720" s="78">
        <v>7.0252504099809973E-2</v>
      </c>
      <c r="BM720" s="78">
        <v>0.16286071226827406</v>
      </c>
      <c r="BN720" s="78">
        <v>3.4294860299344643E-2</v>
      </c>
      <c r="BO720" s="79">
        <v>3.4294860299344643E-2</v>
      </c>
      <c r="BP720" s="27"/>
      <c r="BQ720" s="27"/>
      <c r="BR720" s="80" t="s">
        <v>62</v>
      </c>
      <c r="BS720" s="85" t="s">
        <v>62</v>
      </c>
      <c r="BT720" s="82" t="s">
        <v>62</v>
      </c>
      <c r="BU720" s="72">
        <v>0.11754028334694601</v>
      </c>
      <c r="BV720" s="72">
        <v>0.9011259734526843</v>
      </c>
      <c r="BW720" s="7">
        <v>3.9992355190715284E-2</v>
      </c>
      <c r="BX720" s="84">
        <v>2.8164894081917746E-2</v>
      </c>
      <c r="BY720" s="7">
        <v>0.12066562278996748</v>
      </c>
    </row>
    <row r="721" spans="14:77" x14ac:dyDescent="0.4">
      <c r="N721" s="124" t="str">
        <f t="shared" si="135"/>
        <v/>
      </c>
      <c r="T721" s="76">
        <v>1</v>
      </c>
      <c r="U721" s="65">
        <v>23.400443999787001</v>
      </c>
      <c r="V721" s="77" t="s">
        <v>62</v>
      </c>
      <c r="W721" s="78">
        <v>0.15446300717264091</v>
      </c>
      <c r="X721" s="78">
        <v>0.14854542011700694</v>
      </c>
      <c r="Y721" s="78">
        <v>-5.2834385789037874E-3</v>
      </c>
      <c r="Z721" s="79">
        <v>-1.6657927581711956E-2</v>
      </c>
      <c r="AA721" s="27"/>
      <c r="AB721" s="27"/>
      <c r="AC721" s="80" t="s">
        <v>62</v>
      </c>
      <c r="AD721" s="85" t="s">
        <v>62</v>
      </c>
      <c r="AE721" s="82" t="s">
        <v>62</v>
      </c>
      <c r="AF721" s="72">
        <v>-0.1684801722325904</v>
      </c>
      <c r="AG721" s="72">
        <v>0.79915280639289721</v>
      </c>
      <c r="AH721" s="7">
        <v>2.5274382222815722E-2</v>
      </c>
      <c r="AI721" s="84">
        <v>-1.4352744661633582E-2</v>
      </c>
      <c r="AJ721" s="7">
        <v>0.12791809203082649</v>
      </c>
      <c r="BC721" s="124" t="str">
        <f t="shared" si="136"/>
        <v/>
      </c>
      <c r="BI721" s="76">
        <v>4</v>
      </c>
      <c r="BJ721" s="65">
        <v>11.200377999096034</v>
      </c>
      <c r="BK721" s="77" t="s">
        <v>62</v>
      </c>
      <c r="BL721" s="78">
        <v>-5.0647327253640191E-2</v>
      </c>
      <c r="BM721" s="78">
        <v>1.7599192986772341E-2</v>
      </c>
      <c r="BN721" s="78">
        <v>0.10018594300309495</v>
      </c>
      <c r="BO721" s="79">
        <v>0.10018594300309495</v>
      </c>
      <c r="BP721" s="27"/>
      <c r="BQ721" s="27"/>
      <c r="BR721" s="80" t="s">
        <v>62</v>
      </c>
      <c r="BS721" s="85" t="s">
        <v>62</v>
      </c>
      <c r="BT721" s="82" t="s">
        <v>62</v>
      </c>
      <c r="BU721" s="72">
        <v>0.43472032109422037</v>
      </c>
      <c r="BV721" s="72">
        <v>0.80712054880304129</v>
      </c>
      <c r="BW721" s="7">
        <v>3.3728528046677697E-2</v>
      </c>
      <c r="BX721" s="84">
        <v>8.2278406984300778E-2</v>
      </c>
      <c r="BY721" s="7">
        <v>0.10807778996175289</v>
      </c>
    </row>
    <row r="722" spans="14:77" x14ac:dyDescent="0.4">
      <c r="N722" s="124" t="str">
        <f t="shared" si="135"/>
        <v/>
      </c>
      <c r="T722" s="76">
        <v>7</v>
      </c>
      <c r="U722" s="65">
        <v>24.40119</v>
      </c>
      <c r="V722" s="77" t="s">
        <v>62</v>
      </c>
      <c r="W722" s="78">
        <v>9.3871638305356329E-4</v>
      </c>
      <c r="X722" s="78">
        <v>7.8500541565732183E-3</v>
      </c>
      <c r="Y722" s="78">
        <v>0.11234514931892599</v>
      </c>
      <c r="Z722" s="79">
        <v>0.10436897741107294</v>
      </c>
      <c r="AA722" s="27"/>
      <c r="AB722" s="27"/>
      <c r="AC722" s="80" t="s">
        <v>62</v>
      </c>
      <c r="AD722" s="85" t="s">
        <v>62</v>
      </c>
      <c r="AE722" s="82" t="s">
        <v>62</v>
      </c>
      <c r="AF722" s="72">
        <v>0.60254526302934386</v>
      </c>
      <c r="AG722" s="72">
        <v>0.97674195654415286</v>
      </c>
      <c r="AH722" s="7">
        <v>5.4432712782304347E-2</v>
      </c>
      <c r="AI722" s="84">
        <v>8.9926029275184532E-2</v>
      </c>
      <c r="AJ722" s="7">
        <v>0.15634427669913886</v>
      </c>
      <c r="BC722" s="124" t="str">
        <f t="shared" si="136"/>
        <v/>
      </c>
      <c r="BI722" s="76">
        <v>12</v>
      </c>
      <c r="BJ722" s="65">
        <v>12.200629999999999</v>
      </c>
      <c r="BK722" s="77" t="s">
        <v>62</v>
      </c>
      <c r="BL722" s="78">
        <v>8.9605099116486633E-2</v>
      </c>
      <c r="BM722" s="78">
        <v>9.2071600471233403E-2</v>
      </c>
      <c r="BN722" s="78">
        <v>8.5533100315643637E-2</v>
      </c>
      <c r="BO722" s="79">
        <v>8.5533100315643637E-2</v>
      </c>
      <c r="BP722" s="27"/>
      <c r="BQ722" s="27"/>
      <c r="BR722" s="80" t="s">
        <v>62</v>
      </c>
      <c r="BS722" s="85" t="s">
        <v>62</v>
      </c>
      <c r="BT722" s="82" t="s">
        <v>62</v>
      </c>
      <c r="BU722" s="72">
        <v>0.35294200166370215</v>
      </c>
      <c r="BV722" s="72">
        <v>0.51260062985549293</v>
      </c>
      <c r="BW722" s="7">
        <v>6.6437829327386178E-2</v>
      </c>
      <c r="BX722" s="84">
        <v>7.0244657358589202E-2</v>
      </c>
      <c r="BY722" s="7">
        <v>6.8639986046623927E-2</v>
      </c>
    </row>
    <row r="723" spans="14:77" x14ac:dyDescent="0.4">
      <c r="N723" s="124" t="str">
        <f t="shared" si="135"/>
        <v/>
      </c>
      <c r="T723" s="76">
        <v>6</v>
      </c>
      <c r="U723" s="65">
        <v>47.100518994492326</v>
      </c>
      <c r="V723" s="77" t="s">
        <v>62</v>
      </c>
      <c r="W723" s="78">
        <v>2.229311321804623E-2</v>
      </c>
      <c r="X723" s="78">
        <v>4.3779656620137705E-2</v>
      </c>
      <c r="Y723" s="78">
        <v>3.6581774251955544E-2</v>
      </c>
      <c r="Z723" s="79">
        <v>4.3237298222597573E-2</v>
      </c>
      <c r="AA723" s="27"/>
      <c r="AB723" s="27"/>
      <c r="AC723" s="80" t="s">
        <v>62</v>
      </c>
      <c r="AD723" s="85" t="s">
        <v>62</v>
      </c>
      <c r="AE723" s="82" t="s">
        <v>62</v>
      </c>
      <c r="AF723" s="72">
        <v>0.72706642906293761</v>
      </c>
      <c r="AG723" s="72">
        <v>1.0012072517276465</v>
      </c>
      <c r="AH723" s="7">
        <v>3.0055251348327816E-2</v>
      </c>
      <c r="AI723" s="84">
        <v>3.7253968010351343E-2</v>
      </c>
      <c r="AJ723" s="7">
        <v>0.16026036615763581</v>
      </c>
      <c r="BC723" s="124" t="str">
        <f t="shared" si="136"/>
        <v/>
      </c>
      <c r="BI723" s="76">
        <v>8</v>
      </c>
      <c r="BJ723" s="65">
        <v>30.901359999999997</v>
      </c>
      <c r="BK723" s="77" t="s">
        <v>62</v>
      </c>
      <c r="BL723" s="78">
        <v>-1.0446725603715378E-2</v>
      </c>
      <c r="BM723" s="78">
        <v>-1.0129864571830845E-2</v>
      </c>
      <c r="BN723" s="78">
        <v>-4.905102748413364E-3</v>
      </c>
      <c r="BO723" s="79">
        <v>-4.905102748413364E-3</v>
      </c>
      <c r="BP723" s="27"/>
      <c r="BQ723" s="27"/>
      <c r="BR723" s="80" t="s">
        <v>62</v>
      </c>
      <c r="BS723" s="85" t="s">
        <v>62</v>
      </c>
      <c r="BT723" s="82" t="s">
        <v>62</v>
      </c>
      <c r="BU723" s="72">
        <v>-0.10439044993141465</v>
      </c>
      <c r="BV723" s="72">
        <v>0.72334792216451216</v>
      </c>
      <c r="BW723" s="7">
        <v>1.6998738147563062E-2</v>
      </c>
      <c r="BX723" s="84">
        <v>-4.0283499674330508E-3</v>
      </c>
      <c r="BY723" s="7">
        <v>9.686018391788459E-2</v>
      </c>
    </row>
    <row r="724" spans="14:77" x14ac:dyDescent="0.4">
      <c r="N724" s="124" t="str">
        <f t="shared" si="135"/>
        <v/>
      </c>
      <c r="T724" s="76" t="s">
        <v>62</v>
      </c>
      <c r="U724" s="65">
        <v>69.900442996165197</v>
      </c>
      <c r="V724" s="77" t="s">
        <v>62</v>
      </c>
      <c r="W724" s="78" t="s">
        <v>62</v>
      </c>
      <c r="X724" s="78" t="s">
        <v>62</v>
      </c>
      <c r="Y724" s="78" t="s">
        <v>62</v>
      </c>
      <c r="Z724" s="79" t="s">
        <v>62</v>
      </c>
      <c r="AA724" s="14"/>
      <c r="AB724" s="14"/>
      <c r="AC724" s="80" t="s">
        <v>62</v>
      </c>
      <c r="AD724" s="85" t="s">
        <v>62</v>
      </c>
      <c r="AE724" s="82" t="s">
        <v>62</v>
      </c>
      <c r="AF724" s="72" t="s">
        <v>62</v>
      </c>
      <c r="AG724" s="72" t="s">
        <v>62</v>
      </c>
      <c r="AH724" s="7" t="s">
        <v>62</v>
      </c>
      <c r="AI724" s="84" t="s">
        <v>62</v>
      </c>
      <c r="AJ724" s="7" t="s">
        <v>62</v>
      </c>
      <c r="BC724" s="124" t="str">
        <f t="shared" si="136"/>
        <v/>
      </c>
      <c r="BI724" s="76">
        <v>5</v>
      </c>
      <c r="BJ724" s="65">
        <v>34.200648995365235</v>
      </c>
      <c r="BK724" s="77" t="s">
        <v>62</v>
      </c>
      <c r="BL724" s="78">
        <v>3.8016038002150525E-2</v>
      </c>
      <c r="BM724" s="78">
        <v>3.7986322549816327E-2</v>
      </c>
      <c r="BN724" s="78">
        <v>4.2799347904476565E-2</v>
      </c>
      <c r="BO724" s="79">
        <v>4.2799347904476565E-2</v>
      </c>
      <c r="BP724" s="14"/>
      <c r="BQ724" s="14"/>
      <c r="BR724" s="80" t="s">
        <v>62</v>
      </c>
      <c r="BS724" s="85" t="s">
        <v>62</v>
      </c>
      <c r="BT724" s="82" t="s">
        <v>62</v>
      </c>
      <c r="BU724" s="72">
        <v>0.22561739101071659</v>
      </c>
      <c r="BV724" s="72">
        <v>0.89826903763970989</v>
      </c>
      <c r="BW724" s="7">
        <v>2.0080547860314667E-2</v>
      </c>
      <c r="BX724" s="84">
        <v>3.5149264058316226E-2</v>
      </c>
      <c r="BY724" s="7">
        <v>0.12028306369246121</v>
      </c>
    </row>
    <row r="725" spans="14:77" x14ac:dyDescent="0.4">
      <c r="N725" s="124" t="str">
        <f t="shared" si="135"/>
        <v/>
      </c>
      <c r="T725" s="76" t="s">
        <v>62</v>
      </c>
      <c r="U725" s="65" t="s">
        <v>62</v>
      </c>
      <c r="V725" s="77" t="s">
        <v>62</v>
      </c>
      <c r="W725" s="78" t="s">
        <v>62</v>
      </c>
      <c r="X725" s="78" t="s">
        <v>62</v>
      </c>
      <c r="Y725" s="78" t="s">
        <v>62</v>
      </c>
      <c r="Z725" s="79" t="s">
        <v>62</v>
      </c>
      <c r="AA725" s="27"/>
      <c r="AB725" s="27"/>
      <c r="AC725" s="80" t="s">
        <v>62</v>
      </c>
      <c r="AD725" s="85" t="s">
        <v>62</v>
      </c>
      <c r="AE725" s="82" t="s">
        <v>62</v>
      </c>
      <c r="AF725" s="72" t="s">
        <v>62</v>
      </c>
      <c r="AG725" s="72" t="s">
        <v>62</v>
      </c>
      <c r="AH725" s="7" t="s">
        <v>62</v>
      </c>
      <c r="AI725" s="84" t="s">
        <v>62</v>
      </c>
      <c r="AJ725" s="7" t="s">
        <v>62</v>
      </c>
      <c r="BC725" s="124" t="str">
        <f t="shared" si="136"/>
        <v/>
      </c>
      <c r="BI725" s="76">
        <v>1</v>
      </c>
      <c r="BJ725" s="65">
        <v>34.600691999607008</v>
      </c>
      <c r="BK725" s="77" t="s">
        <v>62</v>
      </c>
      <c r="BL725" s="78">
        <v>-1.0521916776790492E-2</v>
      </c>
      <c r="BM725" s="78">
        <v>-1.1950126884317038E-2</v>
      </c>
      <c r="BN725" s="78">
        <v>-8.6869400625225329E-3</v>
      </c>
      <c r="BO725" s="79">
        <v>-8.6869400625225329E-3</v>
      </c>
      <c r="BP725" s="27"/>
      <c r="BQ725" s="27"/>
      <c r="BR725" s="80" t="s">
        <v>62</v>
      </c>
      <c r="BS725" s="85" t="s">
        <v>62</v>
      </c>
      <c r="BT725" s="82" t="s">
        <v>62</v>
      </c>
      <c r="BU725" s="72">
        <v>0.14779635459557189</v>
      </c>
      <c r="BV725" s="72">
        <v>0.72671495036230593</v>
      </c>
      <c r="BW725" s="7">
        <v>1.1780485170574263E-2</v>
      </c>
      <c r="BX725" s="84">
        <v>-7.1342103341820728E-3</v>
      </c>
      <c r="BY725" s="7">
        <v>9.7311047133913614E-2</v>
      </c>
    </row>
    <row r="726" spans="14:77" x14ac:dyDescent="0.4">
      <c r="N726" s="124" t="str">
        <f t="shared" si="135"/>
        <v/>
      </c>
      <c r="T726" s="76" t="s">
        <v>62</v>
      </c>
      <c r="U726" s="65" t="s">
        <v>62</v>
      </c>
      <c r="V726" s="77" t="s">
        <v>62</v>
      </c>
      <c r="W726" s="78" t="s">
        <v>62</v>
      </c>
      <c r="X726" s="78" t="s">
        <v>62</v>
      </c>
      <c r="Y726" s="78" t="s">
        <v>62</v>
      </c>
      <c r="Z726" s="79" t="s">
        <v>62</v>
      </c>
      <c r="AA726" s="89"/>
      <c r="AB726" s="89"/>
      <c r="AC726" s="80" t="s">
        <v>62</v>
      </c>
      <c r="AD726" s="85" t="s">
        <v>62</v>
      </c>
      <c r="AE726" s="82" t="s">
        <v>62</v>
      </c>
      <c r="AF726" s="72" t="s">
        <v>62</v>
      </c>
      <c r="AG726" s="72" t="s">
        <v>62</v>
      </c>
      <c r="AH726" s="7" t="s">
        <v>62</v>
      </c>
      <c r="AI726" s="84" t="s">
        <v>62</v>
      </c>
      <c r="AJ726" s="7" t="s">
        <v>62</v>
      </c>
      <c r="BC726" s="124" t="str">
        <f t="shared" si="136"/>
        <v/>
      </c>
      <c r="BI726" s="76">
        <v>9</v>
      </c>
      <c r="BJ726" s="65">
        <v>39.801919999999996</v>
      </c>
      <c r="BK726" s="77" t="s">
        <v>62</v>
      </c>
      <c r="BL726" s="78">
        <v>9.4204751652084501E-2</v>
      </c>
      <c r="BM726" s="78">
        <v>9.1008185631496943E-2</v>
      </c>
      <c r="BN726" s="78">
        <v>7.4255385179385125E-2</v>
      </c>
      <c r="BO726" s="79">
        <v>7.4255385179385125E-2</v>
      </c>
      <c r="BP726" s="89"/>
      <c r="BQ726" s="89"/>
      <c r="BR726" s="80" t="s">
        <v>62</v>
      </c>
      <c r="BS726" s="85" t="s">
        <v>62</v>
      </c>
      <c r="BT726" s="82" t="s">
        <v>62</v>
      </c>
      <c r="BU726" s="72">
        <v>0.86174414413234424</v>
      </c>
      <c r="BV726" s="72">
        <v>0.70644213783143961</v>
      </c>
      <c r="BW726" s="7">
        <v>1.4515260310790416E-2</v>
      </c>
      <c r="BX726" s="84">
        <v>6.0982754859898125E-2</v>
      </c>
      <c r="BY726" s="7">
        <v>9.459640831336287E-2</v>
      </c>
    </row>
    <row r="727" spans="14:77" x14ac:dyDescent="0.4">
      <c r="N727" s="124" t="str">
        <f t="shared" si="135"/>
        <v/>
      </c>
      <c r="T727" s="76" t="s">
        <v>62</v>
      </c>
      <c r="U727" s="65" t="s">
        <v>62</v>
      </c>
      <c r="V727" s="77" t="s">
        <v>62</v>
      </c>
      <c r="W727" s="78" t="s">
        <v>62</v>
      </c>
      <c r="X727" s="78" t="s">
        <v>62</v>
      </c>
      <c r="Y727" s="78" t="s">
        <v>62</v>
      </c>
      <c r="Z727" s="79" t="s">
        <v>62</v>
      </c>
      <c r="AA727" s="89"/>
      <c r="AB727" s="89"/>
      <c r="AC727" s="80" t="s">
        <v>62</v>
      </c>
      <c r="AD727" s="85" t="s">
        <v>62</v>
      </c>
      <c r="AE727" s="82" t="s">
        <v>62</v>
      </c>
      <c r="AF727" s="72" t="s">
        <v>62</v>
      </c>
      <c r="AG727" s="72" t="s">
        <v>62</v>
      </c>
      <c r="AH727" s="7" t="s">
        <v>62</v>
      </c>
      <c r="AI727" s="84" t="s">
        <v>62</v>
      </c>
      <c r="AJ727" s="7" t="s">
        <v>62</v>
      </c>
      <c r="BC727" s="124" t="str">
        <f t="shared" si="136"/>
        <v/>
      </c>
      <c r="BI727" s="76">
        <v>6</v>
      </c>
      <c r="BJ727" s="65">
        <v>104.00093199191248</v>
      </c>
      <c r="BK727" s="77" t="s">
        <v>62</v>
      </c>
      <c r="BL727" s="78">
        <v>7.4062893222141162E-4</v>
      </c>
      <c r="BM727" s="78">
        <v>4.5891891434086973E-4</v>
      </c>
      <c r="BN727" s="78" t="s">
        <v>62</v>
      </c>
      <c r="BO727" s="79" t="s">
        <v>62</v>
      </c>
      <c r="BP727" s="89"/>
      <c r="BQ727" s="89"/>
      <c r="BR727" s="80" t="s">
        <v>62</v>
      </c>
      <c r="BS727" s="85" t="s">
        <v>62</v>
      </c>
      <c r="BT727" s="82" t="s">
        <v>62</v>
      </c>
      <c r="BU727" s="72" t="s">
        <v>62</v>
      </c>
      <c r="BV727" s="72" t="s">
        <v>62</v>
      </c>
      <c r="BW727" s="7" t="s">
        <v>62</v>
      </c>
      <c r="BX727" s="84" t="s">
        <v>62</v>
      </c>
      <c r="BY727" s="7" t="s">
        <v>62</v>
      </c>
    </row>
    <row r="728" spans="14:77" x14ac:dyDescent="0.4">
      <c r="N728" s="124" t="str">
        <f t="shared" si="135"/>
        <v/>
      </c>
      <c r="T728" s="76" t="s">
        <v>62</v>
      </c>
      <c r="U728" s="65" t="s">
        <v>62</v>
      </c>
      <c r="V728" s="77" t="s">
        <v>62</v>
      </c>
      <c r="W728" s="78" t="s">
        <v>62</v>
      </c>
      <c r="X728" s="78" t="s">
        <v>62</v>
      </c>
      <c r="Y728" s="78" t="s">
        <v>62</v>
      </c>
      <c r="Z728" s="79" t="s">
        <v>62</v>
      </c>
      <c r="AA728" s="27"/>
      <c r="AB728" s="27"/>
      <c r="AC728" s="80" t="s">
        <v>62</v>
      </c>
      <c r="AD728" s="85" t="s">
        <v>62</v>
      </c>
      <c r="AE728" s="82" t="s">
        <v>62</v>
      </c>
      <c r="AF728" s="72" t="s">
        <v>62</v>
      </c>
      <c r="AG728" s="72" t="s">
        <v>62</v>
      </c>
      <c r="AH728" s="7" t="s">
        <v>62</v>
      </c>
      <c r="AI728" s="84" t="s">
        <v>62</v>
      </c>
      <c r="AJ728" s="7" t="s">
        <v>62</v>
      </c>
      <c r="BC728" s="124" t="str">
        <f t="shared" si="136"/>
        <v/>
      </c>
      <c r="BI728" s="76" t="s">
        <v>62</v>
      </c>
      <c r="BJ728" s="65">
        <v>135.00477599734805</v>
      </c>
      <c r="BK728" s="77" t="s">
        <v>62</v>
      </c>
      <c r="BL728" s="78" t="s">
        <v>62</v>
      </c>
      <c r="BM728" s="78" t="s">
        <v>62</v>
      </c>
      <c r="BN728" s="78" t="s">
        <v>62</v>
      </c>
      <c r="BO728" s="79" t="s">
        <v>62</v>
      </c>
      <c r="BP728" s="27"/>
      <c r="BQ728" s="27"/>
      <c r="BR728" s="80" t="s">
        <v>62</v>
      </c>
      <c r="BS728" s="85" t="s">
        <v>62</v>
      </c>
      <c r="BT728" s="82" t="s">
        <v>62</v>
      </c>
      <c r="BU728" s="72">
        <v>0.42367249858906836</v>
      </c>
      <c r="BV728" s="72">
        <v>0.67890540111615161</v>
      </c>
      <c r="BW728" s="7" t="s">
        <v>62</v>
      </c>
      <c r="BX728" s="84" t="s">
        <v>62</v>
      </c>
      <c r="BY728" s="7" t="s">
        <v>62</v>
      </c>
    </row>
    <row r="729" spans="14:77" ht="19.5" thickBot="1" x14ac:dyDescent="0.45">
      <c r="N729" s="124" t="str">
        <f t="shared" si="135"/>
        <v/>
      </c>
      <c r="T729" s="76" t="s">
        <v>62</v>
      </c>
      <c r="U729" s="90" t="s">
        <v>62</v>
      </c>
      <c r="V729" s="91" t="s">
        <v>62</v>
      </c>
      <c r="W729" s="78" t="s">
        <v>62</v>
      </c>
      <c r="X729" s="78" t="s">
        <v>62</v>
      </c>
      <c r="Y729" s="78" t="s">
        <v>62</v>
      </c>
      <c r="Z729" s="79" t="s">
        <v>62</v>
      </c>
      <c r="AA729" s="27"/>
      <c r="AB729" s="27"/>
      <c r="AC729" s="80" t="s">
        <v>62</v>
      </c>
      <c r="AD729" s="85" t="s">
        <v>62</v>
      </c>
      <c r="AE729" s="82" t="s">
        <v>62</v>
      </c>
      <c r="AF729" s="72"/>
      <c r="AG729" s="72"/>
      <c r="AH729" s="27"/>
      <c r="AI729" s="107"/>
      <c r="AJ729" s="27"/>
      <c r="BC729" s="124" t="str">
        <f t="shared" si="136"/>
        <v/>
      </c>
      <c r="BI729" s="76" t="s">
        <v>62</v>
      </c>
      <c r="BJ729" s="90" t="s">
        <v>62</v>
      </c>
      <c r="BK729" s="91" t="s">
        <v>62</v>
      </c>
      <c r="BL729" s="78" t="s">
        <v>62</v>
      </c>
      <c r="BM729" s="78" t="s">
        <v>62</v>
      </c>
      <c r="BN729" s="78" t="s">
        <v>62</v>
      </c>
      <c r="BO729" s="79" t="s">
        <v>62</v>
      </c>
      <c r="BP729" s="27"/>
      <c r="BQ729" s="27"/>
      <c r="BR729" s="80" t="s">
        <v>62</v>
      </c>
      <c r="BS729" s="85" t="s">
        <v>62</v>
      </c>
      <c r="BT729" s="82" t="s">
        <v>62</v>
      </c>
      <c r="BU729" s="72"/>
      <c r="BV729" s="72"/>
      <c r="BW729" s="27"/>
      <c r="BX729" s="107"/>
      <c r="BY729" s="27"/>
    </row>
    <row r="730" spans="14:77" ht="19.5" thickBot="1" x14ac:dyDescent="0.45"/>
    <row r="731" spans="14:77" ht="19.5" thickBot="1" x14ac:dyDescent="0.45">
      <c r="T731" s="56" t="s">
        <v>62</v>
      </c>
      <c r="U731" s="57" t="s">
        <v>62</v>
      </c>
      <c r="V731" s="58" t="s">
        <v>541</v>
      </c>
      <c r="W731" s="59" t="s">
        <v>542</v>
      </c>
      <c r="X731" s="59" t="s">
        <v>543</v>
      </c>
      <c r="Y731" s="59" t="s">
        <v>544</v>
      </c>
      <c r="Z731" s="60" t="s">
        <v>545</v>
      </c>
      <c r="AA731" s="27"/>
      <c r="AB731" s="27"/>
      <c r="AC731" s="27"/>
      <c r="AD731" s="27"/>
      <c r="AE731" s="27"/>
      <c r="AF731" s="27" t="s">
        <v>268</v>
      </c>
      <c r="AG731" s="27"/>
      <c r="AH731" s="27" t="s">
        <v>525</v>
      </c>
      <c r="AI731" s="27"/>
      <c r="AJ731" s="27"/>
      <c r="BI731" s="56" t="s">
        <v>62</v>
      </c>
      <c r="BJ731" s="57" t="s">
        <v>62</v>
      </c>
      <c r="BK731" s="58" t="s">
        <v>541</v>
      </c>
      <c r="BL731" s="59" t="s">
        <v>542</v>
      </c>
      <c r="BM731" s="59" t="s">
        <v>543</v>
      </c>
      <c r="BN731" s="59" t="s">
        <v>544</v>
      </c>
      <c r="BO731" s="60" t="s">
        <v>545</v>
      </c>
      <c r="BP731" s="27"/>
      <c r="BQ731" s="27"/>
      <c r="BR731" s="27"/>
      <c r="BS731" s="27"/>
      <c r="BT731" s="27"/>
      <c r="BU731" s="27" t="s">
        <v>269</v>
      </c>
      <c r="BV731" s="27"/>
      <c r="BW731" t="s">
        <v>526</v>
      </c>
      <c r="BX731" s="27"/>
      <c r="BY731" s="27"/>
    </row>
    <row r="732" spans="14:77" ht="19.5" thickBot="1" x14ac:dyDescent="0.45">
      <c r="N732" s="124" t="str">
        <f>+IFERROR(IF(AND(U732&lt;4.9,COUNTIF(W732:Z732,"&gt;39%")&gt;=2,COUNTIF(W732:Z732,"&lt;0%")&gt;=1),"F",IF(AND(U732&gt;4.9,COUNTIF(W732:Z732,"&gt;29%")&gt;=2,COUNTIF(W732:Z732,"&lt;5%")&gt;=1),"F",IF(AND(V732&lt;&gt;"",MAX(W732:Z732)&gt;39%,,MAX(W732:Z732)/V732&gt;3.9),"F",""))),"")</f>
        <v/>
      </c>
      <c r="T732" s="76">
        <v>2</v>
      </c>
      <c r="U732" s="65">
        <v>1.6001649997720047</v>
      </c>
      <c r="V732" s="66">
        <v>0.47999999999999987</v>
      </c>
      <c r="W732" s="67">
        <v>0.36366136335109844</v>
      </c>
      <c r="X732" s="67">
        <v>0.38660998814065278</v>
      </c>
      <c r="Y732" s="67">
        <v>0.45336650815456064</v>
      </c>
      <c r="Z732" s="68">
        <v>0.47439336659359777</v>
      </c>
      <c r="AA732" s="7">
        <f t="shared" ref="AA732:AA735" si="137">MAX(W732:Z732)-AC732-1/U732</f>
        <v>-0.26127419025898702</v>
      </c>
      <c r="AB732" s="69" t="s">
        <v>62</v>
      </c>
      <c r="AC732" s="70">
        <v>0.11073200324249932</v>
      </c>
      <c r="AD732" s="27"/>
      <c r="AE732" s="71">
        <v>2</v>
      </c>
      <c r="AF732" s="72">
        <v>0.70612032822853932</v>
      </c>
      <c r="AG732" s="72">
        <v>0.30063469261677811</v>
      </c>
      <c r="AH732" s="7" t="s">
        <v>62</v>
      </c>
      <c r="AI732" s="74">
        <v>0.39550167317683199</v>
      </c>
      <c r="AJ732" s="7">
        <v>5.3876585725700504E-2</v>
      </c>
      <c r="BC732" s="124" t="str">
        <f>+IFERROR(IF(AND(BJ732&lt;4.9,COUNTIF(BL732:BO732,"&gt;39%")&gt;=2,COUNTIF(BL732:BO732,"&lt;0%")&gt;=1),"F",IF(AND(BJ732&gt;4.9,COUNTIF(BL732:BO732,"&gt;29%")&gt;=2,COUNTIF(BL732:BO732,"&lt;5%")&gt;=1),"F",IF(AND(BK732&lt;&gt;"",MAX(BL732:BO732)&gt;39%,,MAX(BL732:BO732)/BK732&gt;3.9),"F",""))),"")</f>
        <v/>
      </c>
      <c r="BI732" s="76">
        <v>1</v>
      </c>
      <c r="BJ732" s="65">
        <v>2.9001549998770013</v>
      </c>
      <c r="BK732" s="66">
        <v>0.2199999999999997</v>
      </c>
      <c r="BL732" s="67">
        <v>0.50041677563743581</v>
      </c>
      <c r="BM732" s="67">
        <v>0.52394061881355325</v>
      </c>
      <c r="BN732" s="67">
        <v>0.52483313949403509</v>
      </c>
      <c r="BO732" s="68">
        <v>0.49349801847656832</v>
      </c>
      <c r="BP732" s="104">
        <v>0.52483313949403509</v>
      </c>
      <c r="BQ732" s="69" t="s">
        <v>62</v>
      </c>
      <c r="BR732" s="70">
        <v>3.1335121017466772E-2</v>
      </c>
      <c r="BS732" s="27"/>
      <c r="BT732" s="71" t="s">
        <v>62</v>
      </c>
      <c r="BU732" s="72">
        <v>0.48449813405613729</v>
      </c>
      <c r="BV732" s="72">
        <v>0.62287721247531724</v>
      </c>
      <c r="BW732" s="7" t="s">
        <v>62</v>
      </c>
      <c r="BX732" s="74">
        <v>0.34052317144480754</v>
      </c>
      <c r="BY732" s="7">
        <v>8.0958105334093936E-2</v>
      </c>
    </row>
    <row r="733" spans="14:77" x14ac:dyDescent="0.4">
      <c r="N733" s="124" t="str">
        <f>+IFERROR(IF(AND(U733&lt;4.9,COUNTIF(W733:Z733,"&gt;39%")&gt;=2,COUNTIF(W733:Z733,"&lt;0%")&gt;=1),"F",IF(AND(U733&gt;4.9,COUNTIF(W733:Z733,"&gt;29%")&gt;=2,COUNTIF(W733:Z733,"&lt;5%")&gt;=1),"F",IF(AND(V733&lt;&gt;"",MAX(W733:Z733)&gt;39%,,MAX(W733:Z733)/V733&gt;3.9),"F",""))),"")</f>
        <v/>
      </c>
      <c r="T733" s="76">
        <v>1</v>
      </c>
      <c r="U733" s="65">
        <v>5.6002569998570007</v>
      </c>
      <c r="V733" s="77" t="s">
        <v>62</v>
      </c>
      <c r="W733" s="78">
        <v>0.17258148979566756</v>
      </c>
      <c r="X733" s="78">
        <v>0.15908975264105224</v>
      </c>
      <c r="Y733" s="78">
        <v>0.1028178758689984</v>
      </c>
      <c r="Z733" s="79">
        <v>4.7130226995535096E-2</v>
      </c>
      <c r="AA733" s="7" t="e">
        <f t="shared" si="137"/>
        <v>#VALUE!</v>
      </c>
      <c r="AB733" s="27"/>
      <c r="AC733" s="80" t="s">
        <v>62</v>
      </c>
      <c r="AD733" s="81" t="s">
        <v>62</v>
      </c>
      <c r="AE733" s="82" t="s">
        <v>62</v>
      </c>
      <c r="AF733" s="72">
        <v>0.30756545768367077</v>
      </c>
      <c r="AG733" s="72">
        <v>0.68200626212571369</v>
      </c>
      <c r="AH733" s="7">
        <v>6.60813270579442E-2</v>
      </c>
      <c r="AI733" s="84">
        <v>3.9292462640833192E-2</v>
      </c>
      <c r="AJ733" s="7">
        <v>0.12222198485162429</v>
      </c>
      <c r="BC733" s="124" t="str">
        <f>+IFERROR(IF(AND(BJ733&lt;4.9,COUNTIF(BL733:BO733,"&gt;39%")&gt;=2,COUNTIF(BL733:BO733,"&lt;0%")&gt;=1),"F",IF(AND(BJ733&gt;4.9,COUNTIF(BL733:BO733,"&gt;29%")&gt;=2,COUNTIF(BL733:BO733,"&lt;5%")&gt;=1),"F",IF(AND(BK733&lt;&gt;"",MAX(BL733:BO733)&gt;39%,,MAX(BL733:BO733)/BK733&gt;3.9),"F",""))),"")</f>
        <v/>
      </c>
      <c r="BI733" s="76">
        <v>7</v>
      </c>
      <c r="BJ733" s="65">
        <v>5.2004300000000008</v>
      </c>
      <c r="BK733" s="77" t="s">
        <v>62</v>
      </c>
      <c r="BL733" s="78">
        <v>0.24017644620805612</v>
      </c>
      <c r="BM733" s="78">
        <v>0.25988142188992408</v>
      </c>
      <c r="BN733" s="78">
        <v>4.129789733704585E-2</v>
      </c>
      <c r="BO733" s="79">
        <v>3.3567951145799274E-2</v>
      </c>
      <c r="BP733" s="27"/>
      <c r="BQ733" s="27"/>
      <c r="BR733" s="80" t="s">
        <v>62</v>
      </c>
      <c r="BS733" s="81" t="s">
        <v>62</v>
      </c>
      <c r="BT733" s="82" t="s">
        <v>62</v>
      </c>
      <c r="BU733" s="72">
        <v>0.31419684696198635</v>
      </c>
      <c r="BV733" s="72">
        <v>0.76269521586179034</v>
      </c>
      <c r="BW733" s="7">
        <v>-4.2627707355236577E-2</v>
      </c>
      <c r="BX733" s="84">
        <v>2.3162535116875382E-2</v>
      </c>
      <c r="BY733" s="7">
        <v>9.913086943439138E-2</v>
      </c>
    </row>
    <row r="734" spans="14:77" x14ac:dyDescent="0.4">
      <c r="N734" s="124" t="str">
        <f t="shared" ref="N734:N744" si="138">+IFERROR(IF(AND(U734&lt;4.9,COUNTIF(W734:Z734,"&gt;39%")&gt;=2,COUNTIF(W734:Z734,"&lt;0%")&gt;=1),"F",IF(AND(U734&gt;4.9,COUNTIF(W734:Z734,"&gt;29%")&gt;=2,COUNTIF(W734:Z734,"&lt;5%")&gt;=1),"F",IF(AND(V734&lt;&gt;"",MAX(W734:Z734)&gt;39%,,MAX(W734:Z734)/V734&gt;3.9),"F",""))),"")</f>
        <v/>
      </c>
      <c r="T734" s="76">
        <v>5</v>
      </c>
      <c r="U734" s="65">
        <v>6.800132999165041</v>
      </c>
      <c r="V734" s="77" t="s">
        <v>62</v>
      </c>
      <c r="W734" s="78">
        <v>-0.15058703066798176</v>
      </c>
      <c r="X734" s="78">
        <v>-0.141742864689789</v>
      </c>
      <c r="Y734" s="78">
        <v>-0.10642468758456149</v>
      </c>
      <c r="Z734" s="79">
        <v>-4.0696682922992722E-2</v>
      </c>
      <c r="AA734" s="7" t="e">
        <f t="shared" si="137"/>
        <v>#VALUE!</v>
      </c>
      <c r="AB734" s="27"/>
      <c r="AC734" s="80" t="s">
        <v>62</v>
      </c>
      <c r="AD734" s="85" t="s">
        <v>62</v>
      </c>
      <c r="AE734" s="82" t="s">
        <v>62</v>
      </c>
      <c r="AF734" s="72">
        <v>-0.30995095808580048</v>
      </c>
      <c r="AG734" s="72">
        <v>0.58517074957478821</v>
      </c>
      <c r="AH734" s="7">
        <v>4.3162928389106472E-2</v>
      </c>
      <c r="AI734" s="84">
        <v>-3.3928817985727389E-2</v>
      </c>
      <c r="AJ734" s="7">
        <v>0.10486814339097672</v>
      </c>
      <c r="BC734" s="124" t="str">
        <f t="shared" ref="BC734:BC744" si="139">+IFERROR(IF(AND(BJ734&lt;4.9,COUNTIF(BL734:BO734,"&gt;39%")&gt;=2,COUNTIF(BL734:BO734,"&lt;0%")&gt;=1),"F",IF(AND(BJ734&gt;4.9,COUNTIF(BL734:BO734,"&gt;29%")&gt;=2,COUNTIF(BL734:BO734,"&lt;5%")&gt;=1),"F",IF(AND(BK734&lt;&gt;"",MAX(BL734:BO734)&gt;39%,,MAX(BL734:BO734)/BK734&gt;3.9),"F",""))),"")</f>
        <v/>
      </c>
      <c r="BI734" s="76">
        <v>5</v>
      </c>
      <c r="BJ734" s="65">
        <v>5.4002269984650759</v>
      </c>
      <c r="BK734" s="77" t="s">
        <v>62</v>
      </c>
      <c r="BL734" s="78">
        <v>5.7676453030330664E-2</v>
      </c>
      <c r="BM734" s="78">
        <v>2.890381731907294E-2</v>
      </c>
      <c r="BN734" s="78">
        <v>-3.4381186175292074E-2</v>
      </c>
      <c r="BO734" s="79">
        <v>5.42799094086712E-3</v>
      </c>
      <c r="BP734" s="27"/>
      <c r="BQ734" s="27"/>
      <c r="BR734" s="80" t="s">
        <v>62</v>
      </c>
      <c r="BS734" s="85" t="s">
        <v>62</v>
      </c>
      <c r="BT734" s="82" t="s">
        <v>62</v>
      </c>
      <c r="BU734" s="72">
        <v>-0.12068027058963986</v>
      </c>
      <c r="BV734" s="72">
        <v>0.54258467644959707</v>
      </c>
      <c r="BW734" s="7">
        <v>-3.6210316477486987E-3</v>
      </c>
      <c r="BX734" s="84">
        <v>3.7454186654358734E-3</v>
      </c>
      <c r="BY734" s="7">
        <v>7.0522129416337315E-2</v>
      </c>
    </row>
    <row r="735" spans="14:77" x14ac:dyDescent="0.4">
      <c r="N735" s="124" t="str">
        <f t="shared" si="138"/>
        <v/>
      </c>
      <c r="T735" s="76">
        <v>10</v>
      </c>
      <c r="U735" s="65">
        <v>7.6002349998580003</v>
      </c>
      <c r="V735" s="77" t="s">
        <v>62</v>
      </c>
      <c r="W735" s="78">
        <v>0.36197446532732763</v>
      </c>
      <c r="X735" s="78">
        <v>0.33525770901773394</v>
      </c>
      <c r="Y735" s="78">
        <v>0.29835473238956511</v>
      </c>
      <c r="Z735" s="79">
        <v>0.27202478318891149</v>
      </c>
      <c r="AA735" s="7">
        <f t="shared" si="137"/>
        <v>0.14044990425178869</v>
      </c>
      <c r="AB735" s="27"/>
      <c r="AC735" s="80">
        <v>8.9949682138416143E-2</v>
      </c>
      <c r="AD735" s="85" t="s">
        <v>62</v>
      </c>
      <c r="AE735" s="82" t="s">
        <v>62</v>
      </c>
      <c r="AF735" s="72">
        <v>0.8266593788446539</v>
      </c>
      <c r="AG735" s="72">
        <v>0.95738447670699645</v>
      </c>
      <c r="AH735" s="7">
        <v>9.2662768409339652E-2</v>
      </c>
      <c r="AI735" s="84">
        <v>0.22678701784830435</v>
      </c>
      <c r="AJ735" s="7">
        <v>0.17157237038344639</v>
      </c>
      <c r="BC735" s="124" t="str">
        <f t="shared" si="139"/>
        <v/>
      </c>
      <c r="BI735" s="76">
        <v>13</v>
      </c>
      <c r="BJ735" s="65">
        <v>5.5005999999999995</v>
      </c>
      <c r="BK735" s="77" t="s">
        <v>62</v>
      </c>
      <c r="BL735" s="78">
        <v>-6.0587788191317965E-2</v>
      </c>
      <c r="BM735" s="78">
        <v>-4.7229653690613493E-2</v>
      </c>
      <c r="BN735" s="78">
        <v>0.22906761816210577</v>
      </c>
      <c r="BO735" s="79">
        <v>0.22563756151148806</v>
      </c>
      <c r="BP735" s="27"/>
      <c r="BQ735" s="27"/>
      <c r="BR735" s="80" t="s">
        <v>62</v>
      </c>
      <c r="BS735" s="85" t="s">
        <v>62</v>
      </c>
      <c r="BT735" s="82" t="s">
        <v>62</v>
      </c>
      <c r="BU735" s="72">
        <v>0.57473499136080342</v>
      </c>
      <c r="BV735" s="72">
        <v>0.65646498849789525</v>
      </c>
      <c r="BW735" s="7">
        <v>-9.5813309510592026E-3</v>
      </c>
      <c r="BX735" s="84">
        <v>0.15569427873318387</v>
      </c>
      <c r="BY735" s="7">
        <v>8.5323657090864258E-2</v>
      </c>
    </row>
    <row r="736" spans="14:77" x14ac:dyDescent="0.4">
      <c r="N736" s="124" t="str">
        <f t="shared" si="138"/>
        <v/>
      </c>
      <c r="T736" s="76">
        <v>7</v>
      </c>
      <c r="U736" s="65">
        <v>12.200689999999998</v>
      </c>
      <c r="V736" s="77" t="s">
        <v>62</v>
      </c>
      <c r="W736" s="78">
        <v>0.18006931383560512</v>
      </c>
      <c r="X736" s="78">
        <v>0.18922392794501858</v>
      </c>
      <c r="Y736" s="78">
        <v>0.1958685832762054</v>
      </c>
      <c r="Z736" s="79">
        <v>0.17220332411725167</v>
      </c>
      <c r="AA736" s="27"/>
      <c r="AB736" s="27"/>
      <c r="AC736" s="80" t="s">
        <v>62</v>
      </c>
      <c r="AD736" s="85" t="s">
        <v>62</v>
      </c>
      <c r="AE736" s="82" t="s">
        <v>62</v>
      </c>
      <c r="AF736" s="72">
        <v>0.5643122366938278</v>
      </c>
      <c r="AG736" s="72">
        <v>0.57866564983050006</v>
      </c>
      <c r="AH736" s="7">
        <v>4.4030489639637481E-2</v>
      </c>
      <c r="AI736" s="84">
        <v>0.14356588352832267</v>
      </c>
      <c r="AJ736" s="7">
        <v>0.10370236787459571</v>
      </c>
      <c r="BC736" s="124" t="str">
        <f t="shared" si="139"/>
        <v/>
      </c>
      <c r="BI736" s="76">
        <v>9</v>
      </c>
      <c r="BJ736" s="65">
        <v>9.1007399999999983</v>
      </c>
      <c r="BK736" s="77" t="s">
        <v>62</v>
      </c>
      <c r="BL736" s="78">
        <v>-7.6015226843232184E-2</v>
      </c>
      <c r="BM736" s="78">
        <v>-8.0285439500867486E-2</v>
      </c>
      <c r="BN736" s="78">
        <v>0.11911386216226935</v>
      </c>
      <c r="BO736" s="79">
        <v>0.12294322606975502</v>
      </c>
      <c r="BP736" s="27"/>
      <c r="BQ736" s="27"/>
      <c r="BR736" s="80" t="s">
        <v>62</v>
      </c>
      <c r="BS736" s="85" t="s">
        <v>62</v>
      </c>
      <c r="BT736" s="82" t="s">
        <v>62</v>
      </c>
      <c r="BU736" s="72">
        <v>0.3796998070327689</v>
      </c>
      <c r="BV736" s="72">
        <v>0.47812527647199493</v>
      </c>
      <c r="BW736" s="7">
        <v>1.2935364831798725E-2</v>
      </c>
      <c r="BX736" s="84">
        <v>8.4833202326052917E-2</v>
      </c>
      <c r="BY736" s="7">
        <v>6.2144056196383066E-2</v>
      </c>
    </row>
    <row r="737" spans="14:77" x14ac:dyDescent="0.4">
      <c r="N737" s="124" t="str">
        <f t="shared" si="138"/>
        <v/>
      </c>
      <c r="T737" s="76">
        <v>4</v>
      </c>
      <c r="U737" s="65">
        <v>26.800732998496059</v>
      </c>
      <c r="V737" s="77" t="s">
        <v>62</v>
      </c>
      <c r="W737" s="78">
        <v>-5.3552802582284023E-2</v>
      </c>
      <c r="X737" s="78">
        <v>-5.1965606651518385E-2</v>
      </c>
      <c r="Y737" s="78">
        <v>-4.6155556058683864E-2</v>
      </c>
      <c r="Z737" s="79">
        <v>-3.4989061418870836E-2</v>
      </c>
      <c r="AA737" s="27"/>
      <c r="AB737" s="27"/>
      <c r="AC737" s="80" t="s">
        <v>62</v>
      </c>
      <c r="AD737" s="85" t="s">
        <v>62</v>
      </c>
      <c r="AE737" s="82" t="s">
        <v>62</v>
      </c>
      <c r="AF737" s="72">
        <v>-0.36665728785166951</v>
      </c>
      <c r="AG737" s="72">
        <v>0.39363464640493362</v>
      </c>
      <c r="AH737" s="7">
        <v>2.1342539866567603E-2</v>
      </c>
      <c r="AI737" s="84">
        <v>-2.9170374858772552E-2</v>
      </c>
      <c r="AJ737" s="7">
        <v>7.0543058710375972E-2</v>
      </c>
      <c r="BC737" s="124" t="str">
        <f t="shared" si="139"/>
        <v/>
      </c>
      <c r="BI737" s="76">
        <v>8</v>
      </c>
      <c r="BJ737" s="65">
        <v>18.000909999999998</v>
      </c>
      <c r="BK737" s="77" t="s">
        <v>62</v>
      </c>
      <c r="BL737" s="78">
        <v>-3.7807712589659509E-2</v>
      </c>
      <c r="BM737" s="78">
        <v>8.4799319740692464E-2</v>
      </c>
      <c r="BN737" s="78">
        <v>-0.19811335297116733</v>
      </c>
      <c r="BO737" s="79">
        <v>-2.6750598444083479E-2</v>
      </c>
      <c r="BP737" s="27"/>
      <c r="BQ737" s="27"/>
      <c r="BR737" s="80" t="s">
        <v>62</v>
      </c>
      <c r="BS737" s="85" t="s">
        <v>62</v>
      </c>
      <c r="BT737" s="82" t="s">
        <v>62</v>
      </c>
      <c r="BU737" s="72">
        <v>-0.2228783875479437</v>
      </c>
      <c r="BV737" s="72">
        <v>0.47431840138715087</v>
      </c>
      <c r="BW737" s="7">
        <v>1.6093677793923459E-2</v>
      </c>
      <c r="BX737" s="84">
        <v>-1.8458429981838623E-2</v>
      </c>
      <c r="BY737" s="7">
        <v>6.1649259809647763E-2</v>
      </c>
    </row>
    <row r="738" spans="14:77" x14ac:dyDescent="0.4">
      <c r="N738" s="124" t="str">
        <f t="shared" si="138"/>
        <v/>
      </c>
      <c r="T738" s="76">
        <v>8</v>
      </c>
      <c r="U738" s="65">
        <v>32.701200000000007</v>
      </c>
      <c r="V738" s="77" t="s">
        <v>62</v>
      </c>
      <c r="W738" s="78">
        <v>9.8455911554896927E-2</v>
      </c>
      <c r="X738" s="78">
        <v>9.8773365033759969E-2</v>
      </c>
      <c r="Y738" s="78">
        <v>0.1021725439539158</v>
      </c>
      <c r="Z738" s="79">
        <v>8.958046694673262E-2</v>
      </c>
      <c r="AA738" s="27"/>
      <c r="AB738" s="27"/>
      <c r="AC738" s="80" t="s">
        <v>62</v>
      </c>
      <c r="AD738" s="85" t="s">
        <v>62</v>
      </c>
      <c r="AE738" s="82" t="s">
        <v>62</v>
      </c>
      <c r="AF738" s="72">
        <v>0.7618003202329745</v>
      </c>
      <c r="AG738" s="72">
        <v>0.85015992298211485</v>
      </c>
      <c r="AH738" s="7">
        <v>1.997649149274712E-2</v>
      </c>
      <c r="AI738" s="84">
        <v>7.4683220838005673E-2</v>
      </c>
      <c r="AJ738" s="7">
        <v>0.1523567142980643</v>
      </c>
      <c r="BC738" s="124" t="str">
        <f t="shared" si="139"/>
        <v/>
      </c>
      <c r="BI738" s="76">
        <v>4</v>
      </c>
      <c r="BJ738" s="65">
        <v>18.300682998496061</v>
      </c>
      <c r="BK738" s="77" t="s">
        <v>62</v>
      </c>
      <c r="BL738" s="78">
        <v>0.12553094952881486</v>
      </c>
      <c r="BM738" s="78">
        <v>4.0944339801104998E-2</v>
      </c>
      <c r="BN738" s="78">
        <v>0.12833253506735989</v>
      </c>
      <c r="BO738" s="79">
        <v>-0.17041213272882574</v>
      </c>
      <c r="BP738" s="27"/>
      <c r="BQ738" s="27"/>
      <c r="BR738" s="80" t="s">
        <v>62</v>
      </c>
      <c r="BS738" s="85" t="s">
        <v>62</v>
      </c>
      <c r="BT738" s="82" t="s">
        <v>62</v>
      </c>
      <c r="BU738" s="72">
        <v>-0.71916169194381796</v>
      </c>
      <c r="BV738" s="72">
        <v>0.66495743774191884</v>
      </c>
      <c r="BW738" s="7">
        <v>1.9301558198163163E-2</v>
      </c>
      <c r="BX738" s="84">
        <v>-0.11758766543507104</v>
      </c>
      <c r="BY738" s="7">
        <v>8.6427458268161866E-2</v>
      </c>
    </row>
    <row r="739" spans="14:77" x14ac:dyDescent="0.4">
      <c r="N739" s="124" t="str">
        <f t="shared" si="138"/>
        <v/>
      </c>
      <c r="T739" s="76">
        <v>9</v>
      </c>
      <c r="U739" s="65">
        <v>76.802639999999997</v>
      </c>
      <c r="V739" s="77" t="s">
        <v>62</v>
      </c>
      <c r="W739" s="78">
        <v>2.7397289385670091E-2</v>
      </c>
      <c r="X739" s="78">
        <v>2.4753728563089824E-2</v>
      </c>
      <c r="Y739" s="78" t="s">
        <v>62</v>
      </c>
      <c r="Z739" s="79">
        <v>2.035357649983496E-2</v>
      </c>
      <c r="AA739" s="14"/>
      <c r="AB739" s="14"/>
      <c r="AC739" s="80" t="s">
        <v>62</v>
      </c>
      <c r="AD739" s="85" t="s">
        <v>62</v>
      </c>
      <c r="AE739" s="82" t="s">
        <v>62</v>
      </c>
      <c r="AF739" s="72">
        <v>0.43803802162918376</v>
      </c>
      <c r="AG739" s="72">
        <v>0.61239877552824373</v>
      </c>
      <c r="AH739" s="7">
        <v>8.8054038688348182E-3</v>
      </c>
      <c r="AI739" s="84">
        <v>1.6968773443481813E-2</v>
      </c>
      <c r="AJ739" s="7">
        <v>0.10974766365410511</v>
      </c>
      <c r="BC739" s="124" t="str">
        <f t="shared" si="139"/>
        <v/>
      </c>
      <c r="BI739" s="76">
        <v>11</v>
      </c>
      <c r="BJ739" s="65">
        <v>18.500830000000001</v>
      </c>
      <c r="BK739" s="77" t="s">
        <v>62</v>
      </c>
      <c r="BL739" s="78">
        <v>0.2089190676620756</v>
      </c>
      <c r="BM739" s="78">
        <v>0.17681994538570428</v>
      </c>
      <c r="BN739" s="78">
        <v>0.17536682072919557</v>
      </c>
      <c r="BO739" s="79">
        <v>0.30126003645806504</v>
      </c>
      <c r="BP739" s="7">
        <f>MAX(BL739:BO739)-BR739-1/BJ739</f>
        <v>0.1213151916941739</v>
      </c>
      <c r="BQ739" s="14"/>
      <c r="BR739" s="80">
        <v>0.12589321572886947</v>
      </c>
      <c r="BS739" s="85" t="s">
        <v>62</v>
      </c>
      <c r="BT739" s="82" t="s">
        <v>62</v>
      </c>
      <c r="BU739" s="72">
        <v>1.3526732203136012</v>
      </c>
      <c r="BV739" s="72">
        <v>1.2548022915456905</v>
      </c>
      <c r="BW739" s="7">
        <v>6.7618866113142412E-2</v>
      </c>
      <c r="BX739" s="84">
        <v>0.20787524813364475</v>
      </c>
      <c r="BY739" s="7">
        <v>0.16309220189435653</v>
      </c>
    </row>
    <row r="740" spans="14:77" x14ac:dyDescent="0.4">
      <c r="N740" s="124" t="str">
        <f t="shared" si="138"/>
        <v/>
      </c>
      <c r="T740" s="76" t="s">
        <v>62</v>
      </c>
      <c r="U740" s="65">
        <v>92.503521964914114</v>
      </c>
      <c r="V740" s="77" t="s">
        <v>62</v>
      </c>
      <c r="W740" s="78" t="s">
        <v>62</v>
      </c>
      <c r="X740" s="78" t="s">
        <v>62</v>
      </c>
      <c r="Y740" s="78" t="s">
        <v>62</v>
      </c>
      <c r="Z740" s="79" t="s">
        <v>62</v>
      </c>
      <c r="AA740" s="27"/>
      <c r="AB740" s="27"/>
      <c r="AC740" s="80" t="s">
        <v>62</v>
      </c>
      <c r="AD740" s="85" t="s">
        <v>62</v>
      </c>
      <c r="AE740" s="82" t="s">
        <v>62</v>
      </c>
      <c r="AF740" s="72" t="s">
        <v>62</v>
      </c>
      <c r="AG740" s="72" t="s">
        <v>62</v>
      </c>
      <c r="AH740" s="7" t="s">
        <v>62</v>
      </c>
      <c r="AI740" s="84" t="s">
        <v>62</v>
      </c>
      <c r="AJ740" s="7" t="s">
        <v>62</v>
      </c>
      <c r="BC740" s="124" t="str">
        <f t="shared" si="139"/>
        <v/>
      </c>
      <c r="BI740" s="76">
        <v>10</v>
      </c>
      <c r="BJ740" s="65">
        <v>44.101797999028008</v>
      </c>
      <c r="BK740" s="77" t="s">
        <v>62</v>
      </c>
      <c r="BL740" s="78">
        <v>2.4569692330387447E-2</v>
      </c>
      <c r="BM740" s="78">
        <v>2.3032420875349995E-2</v>
      </c>
      <c r="BN740" s="78">
        <v>2.2523309024432107E-2</v>
      </c>
      <c r="BO740" s="79">
        <v>2.313423929736964E-2</v>
      </c>
      <c r="BP740" s="27"/>
      <c r="BQ740" s="27"/>
      <c r="BR740" s="80" t="s">
        <v>62</v>
      </c>
      <c r="BS740" s="85" t="s">
        <v>62</v>
      </c>
      <c r="BT740" s="82" t="s">
        <v>62</v>
      </c>
      <c r="BU740" s="72">
        <v>0.22717346740595226</v>
      </c>
      <c r="BV740" s="72">
        <v>0.49652892507936713</v>
      </c>
      <c r="BW740" s="7">
        <v>7.7554965066033744E-3</v>
      </c>
      <c r="BX740" s="84">
        <v>1.5963072270932424E-2</v>
      </c>
      <c r="BY740" s="7">
        <v>6.4536059776938409E-2</v>
      </c>
    </row>
    <row r="741" spans="14:77" x14ac:dyDescent="0.4">
      <c r="N741" s="124" t="str">
        <f t="shared" si="138"/>
        <v/>
      </c>
      <c r="T741" s="76" t="s">
        <v>62</v>
      </c>
      <c r="U741" s="65">
        <v>103.90082597535574</v>
      </c>
      <c r="V741" s="77" t="s">
        <v>62</v>
      </c>
      <c r="W741" s="78" t="s">
        <v>62</v>
      </c>
      <c r="X741" s="78" t="s">
        <v>62</v>
      </c>
      <c r="Y741" s="78" t="s">
        <v>62</v>
      </c>
      <c r="Z741" s="79" t="s">
        <v>62</v>
      </c>
      <c r="AA741" s="89"/>
      <c r="AB741" s="89"/>
      <c r="AC741" s="80" t="s">
        <v>62</v>
      </c>
      <c r="AD741" s="85" t="s">
        <v>62</v>
      </c>
      <c r="AE741" s="82" t="s">
        <v>62</v>
      </c>
      <c r="AF741" s="72" t="s">
        <v>62</v>
      </c>
      <c r="AG741" s="72" t="s">
        <v>62</v>
      </c>
      <c r="AH741" s="7" t="s">
        <v>62</v>
      </c>
      <c r="AI741" s="84" t="s">
        <v>62</v>
      </c>
      <c r="AJ741" s="7" t="s">
        <v>62</v>
      </c>
      <c r="BC741" s="124" t="str">
        <f t="shared" si="139"/>
        <v/>
      </c>
      <c r="BI741" s="76">
        <v>14</v>
      </c>
      <c r="BJ741" s="65">
        <v>64.903660000000002</v>
      </c>
      <c r="BK741" s="77" t="s">
        <v>62</v>
      </c>
      <c r="BL741" s="78">
        <v>-9.6070564325663856E-4</v>
      </c>
      <c r="BM741" s="78">
        <v>4.1971543207590791E-4</v>
      </c>
      <c r="BN741" s="78">
        <v>-2.1227603001821608E-3</v>
      </c>
      <c r="BO741" s="79">
        <v>-2.5045363675875979E-3</v>
      </c>
      <c r="BP741" s="89"/>
      <c r="BQ741" s="89"/>
      <c r="BR741" s="80" t="s">
        <v>62</v>
      </c>
      <c r="BS741" s="85" t="s">
        <v>62</v>
      </c>
      <c r="BT741" s="82" t="s">
        <v>62</v>
      </c>
      <c r="BU741" s="72">
        <v>-3.8047758643285308E-2</v>
      </c>
      <c r="BV741" s="72">
        <v>0.47763990357292402</v>
      </c>
      <c r="BW741" s="7">
        <v>5.5942609304132102E-3</v>
      </c>
      <c r="BX741" s="84">
        <v>-1.7281785031732222E-3</v>
      </c>
      <c r="BY741" s="7">
        <v>6.2080970134632402E-2</v>
      </c>
    </row>
    <row r="742" spans="14:77" x14ac:dyDescent="0.4">
      <c r="N742" s="124" t="str">
        <f t="shared" si="138"/>
        <v/>
      </c>
      <c r="T742" s="76" t="s">
        <v>62</v>
      </c>
      <c r="U742" s="65" t="s">
        <v>62</v>
      </c>
      <c r="V742" s="77" t="s">
        <v>62</v>
      </c>
      <c r="W742" s="78" t="s">
        <v>62</v>
      </c>
      <c r="X742" s="78" t="s">
        <v>62</v>
      </c>
      <c r="Y742" s="78" t="s">
        <v>62</v>
      </c>
      <c r="Z742" s="79" t="s">
        <v>62</v>
      </c>
      <c r="AA742" s="89"/>
      <c r="AB742" s="89"/>
      <c r="AC742" s="80" t="s">
        <v>62</v>
      </c>
      <c r="AD742" s="85" t="s">
        <v>62</v>
      </c>
      <c r="AE742" s="82" t="s">
        <v>62</v>
      </c>
      <c r="AF742" s="72" t="s">
        <v>62</v>
      </c>
      <c r="AG742" s="72" t="s">
        <v>62</v>
      </c>
      <c r="AH742" s="7" t="s">
        <v>62</v>
      </c>
      <c r="AI742" s="84" t="s">
        <v>62</v>
      </c>
      <c r="AJ742" s="7" t="s">
        <v>62</v>
      </c>
      <c r="BC742" s="124" t="str">
        <f t="shared" si="139"/>
        <v/>
      </c>
      <c r="BI742" s="76">
        <v>3</v>
      </c>
      <c r="BJ742" s="65">
        <v>78.80016599515514</v>
      </c>
      <c r="BK742" s="77" t="s">
        <v>62</v>
      </c>
      <c r="BL742" s="78">
        <v>-1.2528564156541324E-2</v>
      </c>
      <c r="BM742" s="78">
        <v>-1.1226506065996896E-2</v>
      </c>
      <c r="BN742" s="78">
        <v>-5.9178825298019308E-3</v>
      </c>
      <c r="BO742" s="79">
        <v>-5.8017563594156838E-3</v>
      </c>
      <c r="BP742" s="89"/>
      <c r="BQ742" s="89"/>
      <c r="BR742" s="80" t="s">
        <v>62</v>
      </c>
      <c r="BS742" s="85" t="s">
        <v>62</v>
      </c>
      <c r="BT742" s="82" t="s">
        <v>62</v>
      </c>
      <c r="BU742" s="72">
        <v>-8.7435428405259197E-3</v>
      </c>
      <c r="BV742" s="72">
        <v>0.62167539121329041</v>
      </c>
      <c r="BW742" s="7">
        <v>7.5283338627969622E-3</v>
      </c>
      <c r="BX742" s="84">
        <v>-4.0033240286498004E-3</v>
      </c>
      <c r="BY742" s="7">
        <v>8.0801899310859807E-2</v>
      </c>
    </row>
    <row r="743" spans="14:77" x14ac:dyDescent="0.4">
      <c r="N743" s="124" t="str">
        <f t="shared" si="138"/>
        <v/>
      </c>
      <c r="T743" s="76" t="s">
        <v>62</v>
      </c>
      <c r="U743" s="65" t="s">
        <v>62</v>
      </c>
      <c r="V743" s="77" t="s">
        <v>62</v>
      </c>
      <c r="W743" s="78" t="s">
        <v>62</v>
      </c>
      <c r="X743" s="78" t="s">
        <v>62</v>
      </c>
      <c r="Y743" s="78" t="s">
        <v>62</v>
      </c>
      <c r="Z743" s="79" t="s">
        <v>62</v>
      </c>
      <c r="AA743" s="27"/>
      <c r="AB743" s="27"/>
      <c r="AC743" s="80" t="s">
        <v>62</v>
      </c>
      <c r="AD743" s="85" t="s">
        <v>62</v>
      </c>
      <c r="AE743" s="82" t="s">
        <v>62</v>
      </c>
      <c r="AF743" s="72" t="s">
        <v>62</v>
      </c>
      <c r="AG743" s="72" t="s">
        <v>62</v>
      </c>
      <c r="AH743" s="7" t="s">
        <v>62</v>
      </c>
      <c r="AI743" s="84" t="s">
        <v>62</v>
      </c>
      <c r="AJ743" s="7" t="s">
        <v>62</v>
      </c>
      <c r="BC743" s="124" t="str">
        <f t="shared" si="139"/>
        <v/>
      </c>
      <c r="BI743" s="76">
        <v>6</v>
      </c>
      <c r="BJ743" s="65">
        <v>93.201278988492703</v>
      </c>
      <c r="BK743" s="77" t="s">
        <v>62</v>
      </c>
      <c r="BL743" s="78">
        <v>0</v>
      </c>
      <c r="BM743" s="78">
        <v>0</v>
      </c>
      <c r="BN743" s="78">
        <v>0</v>
      </c>
      <c r="BO743" s="79">
        <v>0</v>
      </c>
      <c r="BP743" s="27"/>
      <c r="BQ743" s="27"/>
      <c r="BR743" s="80" t="s">
        <v>62</v>
      </c>
      <c r="BS743" s="85" t="s">
        <v>62</v>
      </c>
      <c r="BT743" s="82" t="s">
        <v>62</v>
      </c>
      <c r="BU743" s="72" t="s">
        <v>62</v>
      </c>
      <c r="BV743" s="72" t="s">
        <v>62</v>
      </c>
      <c r="BW743" s="7" t="s">
        <v>62</v>
      </c>
      <c r="BX743" s="84" t="s">
        <v>62</v>
      </c>
      <c r="BY743" s="7" t="s">
        <v>62</v>
      </c>
    </row>
    <row r="744" spans="14:77" ht="19.5" thickBot="1" x14ac:dyDescent="0.45">
      <c r="N744" s="124" t="str">
        <f t="shared" si="138"/>
        <v/>
      </c>
      <c r="T744" s="76" t="s">
        <v>62</v>
      </c>
      <c r="U744" s="90" t="s">
        <v>62</v>
      </c>
      <c r="V744" s="91" t="s">
        <v>62</v>
      </c>
      <c r="W744" s="78" t="s">
        <v>62</v>
      </c>
      <c r="X744" s="78" t="s">
        <v>62</v>
      </c>
      <c r="Y744" s="78" t="s">
        <v>62</v>
      </c>
      <c r="Z744" s="79" t="s">
        <v>62</v>
      </c>
      <c r="AA744" s="27"/>
      <c r="AB744" s="27"/>
      <c r="AC744" s="80" t="s">
        <v>62</v>
      </c>
      <c r="AD744" s="85" t="s">
        <v>62</v>
      </c>
      <c r="AE744" s="82" t="s">
        <v>62</v>
      </c>
      <c r="AF744" s="72"/>
      <c r="AG744" s="72"/>
      <c r="AH744" s="27"/>
      <c r="AI744" s="107"/>
      <c r="AJ744" s="27"/>
      <c r="BC744" s="124" t="str">
        <f t="shared" si="139"/>
        <v/>
      </c>
      <c r="BI744" s="76" t="s">
        <v>62</v>
      </c>
      <c r="BJ744" s="90">
        <v>109.30781999999999</v>
      </c>
      <c r="BK744" s="91" t="s">
        <v>62</v>
      </c>
      <c r="BL744" s="78" t="s">
        <v>62</v>
      </c>
      <c r="BM744" s="78" t="s">
        <v>62</v>
      </c>
      <c r="BN744" s="78" t="s">
        <v>62</v>
      </c>
      <c r="BO744" s="79" t="s">
        <v>62</v>
      </c>
      <c r="BP744" s="27"/>
      <c r="BQ744" s="27"/>
      <c r="BR744" s="80" t="s">
        <v>62</v>
      </c>
      <c r="BS744" s="85" t="s">
        <v>62</v>
      </c>
      <c r="BT744" s="82" t="s">
        <v>62</v>
      </c>
      <c r="BU744" s="72"/>
      <c r="BV744" s="72"/>
      <c r="BW744" s="27"/>
      <c r="BX744" s="107"/>
      <c r="BY744" s="27"/>
    </row>
    <row r="745" spans="14:77" ht="19.5" thickBot="1" x14ac:dyDescent="0.45"/>
    <row r="746" spans="14:77" ht="19.5" thickBot="1" x14ac:dyDescent="0.45">
      <c r="T746" s="56" t="s">
        <v>62</v>
      </c>
      <c r="U746" s="57" t="s">
        <v>62</v>
      </c>
      <c r="V746" s="58" t="s">
        <v>541</v>
      </c>
      <c r="W746" s="59" t="s">
        <v>542</v>
      </c>
      <c r="X746" s="59" t="s">
        <v>543</v>
      </c>
      <c r="Y746" s="59" t="s">
        <v>544</v>
      </c>
      <c r="Z746" s="60" t="s">
        <v>545</v>
      </c>
      <c r="AA746" s="27"/>
      <c r="AB746" s="27"/>
      <c r="AC746" s="27"/>
      <c r="AD746" s="27"/>
      <c r="AE746" s="27"/>
      <c r="AF746" s="27" t="s">
        <v>282</v>
      </c>
      <c r="AG746" s="27"/>
      <c r="AH746" t="s">
        <v>297</v>
      </c>
      <c r="AI746" s="27"/>
      <c r="AJ746" s="27"/>
      <c r="BI746" s="56" t="s">
        <v>62</v>
      </c>
      <c r="BJ746" s="57" t="s">
        <v>62</v>
      </c>
      <c r="BK746" s="58" t="s">
        <v>541</v>
      </c>
      <c r="BL746" s="59" t="s">
        <v>542</v>
      </c>
      <c r="BM746" s="59" t="s">
        <v>543</v>
      </c>
      <c r="BN746" s="59" t="s">
        <v>544</v>
      </c>
      <c r="BO746" s="60" t="s">
        <v>545</v>
      </c>
      <c r="BP746" s="27"/>
      <c r="BQ746" s="27"/>
      <c r="BR746" s="27"/>
      <c r="BS746" s="27"/>
      <c r="BT746" s="27"/>
      <c r="BU746" s="27" t="s">
        <v>418</v>
      </c>
      <c r="BV746" s="27"/>
      <c r="BW746" s="27" t="s">
        <v>444</v>
      </c>
      <c r="BX746" s="27"/>
      <c r="BY746" s="27"/>
    </row>
    <row r="747" spans="14:77" ht="19.5" thickBot="1" x14ac:dyDescent="0.45">
      <c r="N747" s="124" t="str">
        <f t="shared" ref="N747:N759" si="140">+IFERROR(IF(AND(AC747&lt;&gt;"",SUM((1/U747)/AC747)&lt;35%),"F",""),"")</f>
        <v/>
      </c>
      <c r="T747" s="76">
        <v>1</v>
      </c>
      <c r="U747" s="65">
        <v>1.0001129998970009</v>
      </c>
      <c r="V747" s="66" t="s">
        <v>62</v>
      </c>
      <c r="W747" s="67">
        <v>0.40680738071680922</v>
      </c>
      <c r="X747" s="67">
        <v>0.4699224684479878</v>
      </c>
      <c r="Y747" s="67">
        <v>0.50569245093457338</v>
      </c>
      <c r="Z747" s="68">
        <v>0.49357463817894887</v>
      </c>
      <c r="AA747" s="7">
        <f t="shared" ref="AA747:AA749" si="141">MAX(W747:Z747)-AC747-1/U747</f>
        <v>-0.59307963215372395</v>
      </c>
      <c r="AB747" s="69" t="s">
        <v>62</v>
      </c>
      <c r="AC747" s="70">
        <v>9.8885070217764159E-2</v>
      </c>
      <c r="AD747" s="27"/>
      <c r="AE747" s="71" t="s">
        <v>62</v>
      </c>
      <c r="AF747" s="72">
        <v>0.7357901071655446</v>
      </c>
      <c r="AG747" s="72">
        <v>-7.6734022151931258E-2</v>
      </c>
      <c r="AH747" s="7" t="s">
        <v>62</v>
      </c>
      <c r="AI747" s="74">
        <v>0.54024584574918799</v>
      </c>
      <c r="AJ747" s="7">
        <v>-1.5009155309710007E-2</v>
      </c>
      <c r="BC747" s="124" t="str">
        <f t="shared" ref="BC747:BC759" si="142">+IFERROR(IF(AND(BR747&lt;&gt;"",SUM((1/BJ747)/BR747)&lt;35%),"F",""),"")</f>
        <v/>
      </c>
      <c r="BI747" s="76">
        <v>6</v>
      </c>
      <c r="BJ747" s="65">
        <v>1.700120999172047</v>
      </c>
      <c r="BK747" s="66">
        <v>0.45999999999999985</v>
      </c>
      <c r="BL747" s="67">
        <v>-0.17002451888874368</v>
      </c>
      <c r="BM747" s="67">
        <v>-0.15309615022580214</v>
      </c>
      <c r="BN747" s="67">
        <v>0.6561912483691581</v>
      </c>
      <c r="BO747" s="68">
        <v>-8.0362209091912204E-2</v>
      </c>
      <c r="BP747" s="7">
        <f>MAX(BL747:BO747)-BR747-1/BJ747</f>
        <v>-0.75821794776056906</v>
      </c>
      <c r="BQ747" s="69" t="s">
        <v>62</v>
      </c>
      <c r="BR747" s="70">
        <v>0.8262157672579018</v>
      </c>
      <c r="BS747" s="27"/>
      <c r="BT747" s="71" t="s">
        <v>62</v>
      </c>
      <c r="BU747" s="72">
        <v>-0.17916308724896804</v>
      </c>
      <c r="BV747" s="72">
        <v>0.13254525008136486</v>
      </c>
      <c r="BW747" s="7" t="s">
        <v>62</v>
      </c>
      <c r="BX747" s="74">
        <v>-6.4891605193448498E-2</v>
      </c>
      <c r="BY747" s="7">
        <v>2.422772228944654E-2</v>
      </c>
    </row>
    <row r="748" spans="14:77" x14ac:dyDescent="0.4">
      <c r="N748" s="124" t="str">
        <f t="shared" si="140"/>
        <v/>
      </c>
      <c r="T748" s="76">
        <v>8</v>
      </c>
      <c r="U748" s="65">
        <v>7.9004500000000002</v>
      </c>
      <c r="V748" s="77" t="s">
        <v>62</v>
      </c>
      <c r="W748" s="78">
        <v>0.22534488648923104</v>
      </c>
      <c r="X748" s="78">
        <v>0.16136414862701112</v>
      </c>
      <c r="Y748" s="78">
        <v>0.11620863998993514</v>
      </c>
      <c r="Z748" s="79">
        <v>0.11305322322228159</v>
      </c>
      <c r="AA748" s="7" t="e">
        <f t="shared" si="141"/>
        <v>#VALUE!</v>
      </c>
      <c r="AB748" s="27"/>
      <c r="AC748" s="80" t="s">
        <v>62</v>
      </c>
      <c r="AD748" s="81" t="s">
        <v>62</v>
      </c>
      <c r="AE748" s="82" t="s">
        <v>62</v>
      </c>
      <c r="AF748" s="72">
        <v>0.47402530711518737</v>
      </c>
      <c r="AG748" s="72">
        <v>0.96157405867899892</v>
      </c>
      <c r="AH748" s="7">
        <v>0.12515535610767844</v>
      </c>
      <c r="AI748" s="84">
        <v>0.12374325881033121</v>
      </c>
      <c r="AJ748" s="7">
        <v>0.18808364248032658</v>
      </c>
      <c r="BC748" s="124" t="str">
        <f t="shared" si="142"/>
        <v/>
      </c>
      <c r="BI748" s="76">
        <v>9</v>
      </c>
      <c r="BJ748" s="65">
        <v>2.6003400000000001</v>
      </c>
      <c r="BK748" s="77">
        <v>0.27999999999999969</v>
      </c>
      <c r="BL748" s="78">
        <v>0.82254808598040663</v>
      </c>
      <c r="BM748" s="78">
        <v>0.81225142600323297</v>
      </c>
      <c r="BN748" s="78">
        <v>5.3385176450953718E-2</v>
      </c>
      <c r="BO748" s="79">
        <v>0.79225065432456954</v>
      </c>
      <c r="BP748" s="27"/>
      <c r="BQ748" s="27"/>
      <c r="BR748" s="80" t="s">
        <v>62</v>
      </c>
      <c r="BS748" s="81" t="s">
        <v>62</v>
      </c>
      <c r="BT748" s="82" t="s">
        <v>62</v>
      </c>
      <c r="BU748" s="72">
        <v>1.2166149439349565</v>
      </c>
      <c r="BV748" s="72">
        <v>0.83401548212769328</v>
      </c>
      <c r="BW748" s="7">
        <v>-0.17937205367259468</v>
      </c>
      <c r="BX748" s="84">
        <v>0.63973374121512605</v>
      </c>
      <c r="BY748" s="7">
        <v>0.15244828067157959</v>
      </c>
    </row>
    <row r="749" spans="14:77" x14ac:dyDescent="0.4">
      <c r="N749" s="124" t="str">
        <f t="shared" si="140"/>
        <v/>
      </c>
      <c r="T749" s="76">
        <v>6</v>
      </c>
      <c r="U749" s="65">
        <v>9.2001289986920742</v>
      </c>
      <c r="V749" s="77" t="s">
        <v>62</v>
      </c>
      <c r="W749" s="78">
        <v>0.29939071510420856</v>
      </c>
      <c r="X749" s="78">
        <v>0.33289660424472406</v>
      </c>
      <c r="Y749" s="78">
        <v>0.35657626606131665</v>
      </c>
      <c r="Z749" s="79">
        <v>0.32506595002133876</v>
      </c>
      <c r="AA749" s="7">
        <f t="shared" si="141"/>
        <v>0.19069658699555228</v>
      </c>
      <c r="AB749" s="27"/>
      <c r="AC749" s="80">
        <v>5.7185550957108089E-2</v>
      </c>
      <c r="AD749" s="85" t="s">
        <v>62</v>
      </c>
      <c r="AE749" s="82" t="s">
        <v>62</v>
      </c>
      <c r="AF749" s="72">
        <v>0.80384747614645713</v>
      </c>
      <c r="AG749" s="72">
        <v>0.70911780334860119</v>
      </c>
      <c r="AH749" s="7">
        <v>0.26478141228374952</v>
      </c>
      <c r="AI749" s="84">
        <v>0.35580338921277965</v>
      </c>
      <c r="AJ749" s="7">
        <v>0.138703262840389</v>
      </c>
      <c r="BC749" s="124" t="str">
        <f t="shared" si="142"/>
        <v/>
      </c>
      <c r="BI749" s="76">
        <v>5</v>
      </c>
      <c r="BJ749" s="65">
        <v>11.100163998615068</v>
      </c>
      <c r="BK749" s="77" t="s">
        <v>62</v>
      </c>
      <c r="BL749" s="78">
        <v>-6.946931063821668E-2</v>
      </c>
      <c r="BM749" s="78">
        <v>-5.5997369700090144E-2</v>
      </c>
      <c r="BN749" s="78">
        <v>-6.2038431856679802E-2</v>
      </c>
      <c r="BO749" s="79">
        <v>-3.9938576512838192E-2</v>
      </c>
      <c r="BP749" s="27"/>
      <c r="BQ749" s="27"/>
      <c r="BR749" s="80" t="s">
        <v>62</v>
      </c>
      <c r="BS749" s="85" t="s">
        <v>62</v>
      </c>
      <c r="BT749" s="82" t="s">
        <v>62</v>
      </c>
      <c r="BU749" s="72">
        <v>0.15443696660861861</v>
      </c>
      <c r="BV749" s="72">
        <v>0.64667992893859017</v>
      </c>
      <c r="BW749" s="7">
        <v>4.9654123597010241E-2</v>
      </c>
      <c r="BX749" s="84">
        <v>-3.2249963861686104E-2</v>
      </c>
      <c r="BY749" s="7">
        <v>0.11820553146088154</v>
      </c>
    </row>
    <row r="750" spans="14:77" x14ac:dyDescent="0.4">
      <c r="N750" s="124" t="str">
        <f t="shared" si="140"/>
        <v/>
      </c>
      <c r="T750" s="76">
        <v>7</v>
      </c>
      <c r="U750" s="65">
        <v>46.600929999999998</v>
      </c>
      <c r="V750" s="77" t="s">
        <v>62</v>
      </c>
      <c r="W750" s="78">
        <v>2.9766803961679539E-2</v>
      </c>
      <c r="X750" s="78">
        <v>3.9230940431639383E-2</v>
      </c>
      <c r="Y750" s="78">
        <v>3.8856165425172583E-2</v>
      </c>
      <c r="Z750" s="79">
        <v>1.4232451866619185E-2</v>
      </c>
      <c r="AA750" s="27"/>
      <c r="AB750" s="27"/>
      <c r="AC750" s="80" t="s">
        <v>62</v>
      </c>
      <c r="AD750" s="85" t="s">
        <v>62</v>
      </c>
      <c r="AE750" s="82" t="s">
        <v>62</v>
      </c>
      <c r="AF750" s="72">
        <v>9.7973722456694445E-2</v>
      </c>
      <c r="AG750" s="72">
        <v>0.75779112781147207</v>
      </c>
      <c r="AH750" s="7">
        <v>4.6728154527133241E-2</v>
      </c>
      <c r="AI750" s="84">
        <v>1.5578237617992402E-2</v>
      </c>
      <c r="AJ750" s="7">
        <v>0.1482237527849494</v>
      </c>
      <c r="BC750" s="124" t="str">
        <f t="shared" si="142"/>
        <v/>
      </c>
      <c r="BI750" s="76">
        <v>7</v>
      </c>
      <c r="BJ750" s="65">
        <v>14.100599999999998</v>
      </c>
      <c r="BK750" s="77" t="s">
        <v>62</v>
      </c>
      <c r="BL750" s="78">
        <v>3.5815296839548406E-2</v>
      </c>
      <c r="BM750" s="78">
        <v>2.530679342049108E-2</v>
      </c>
      <c r="BN750" s="78">
        <v>4.1833330119607569E-2</v>
      </c>
      <c r="BO750" s="79">
        <v>4.587459836121624E-2</v>
      </c>
      <c r="BP750" s="27"/>
      <c r="BQ750" s="27"/>
      <c r="BR750" s="80" t="s">
        <v>62</v>
      </c>
      <c r="BS750" s="85" t="s">
        <v>62</v>
      </c>
      <c r="BT750" s="82" t="s">
        <v>62</v>
      </c>
      <c r="BU750" s="72">
        <v>0.20061962878327563</v>
      </c>
      <c r="BV750" s="72">
        <v>0.69935242384330099</v>
      </c>
      <c r="BW750" s="7">
        <v>8.7890627743611047E-2</v>
      </c>
      <c r="BX750" s="84">
        <v>3.7043236602161328E-2</v>
      </c>
      <c r="BY750" s="7">
        <v>0.12783344779934142</v>
      </c>
    </row>
    <row r="751" spans="14:77" x14ac:dyDescent="0.4">
      <c r="N751" s="124" t="str">
        <f t="shared" si="140"/>
        <v/>
      </c>
      <c r="T751" s="76">
        <v>4</v>
      </c>
      <c r="U751" s="65">
        <v>49.200739999016037</v>
      </c>
      <c r="V751" s="77" t="s">
        <v>62</v>
      </c>
      <c r="W751" s="78">
        <v>1.5268683309347381E-2</v>
      </c>
      <c r="X751" s="78">
        <v>-2.1981094508177413E-2</v>
      </c>
      <c r="Y751" s="78">
        <v>1.61895976992729E-2</v>
      </c>
      <c r="Z751" s="79">
        <v>2.0260094226788625E-2</v>
      </c>
      <c r="AA751" s="27"/>
      <c r="AB751" s="27"/>
      <c r="AC751" s="80" t="s">
        <v>62</v>
      </c>
      <c r="AD751" s="85" t="s">
        <v>62</v>
      </c>
      <c r="AE751" s="82" t="s">
        <v>62</v>
      </c>
      <c r="AF751" s="72">
        <v>0.4403640251181592</v>
      </c>
      <c r="AG751" s="72">
        <v>0.71918058877513558</v>
      </c>
      <c r="AH751" s="7">
        <v>2.5048403163838551E-2</v>
      </c>
      <c r="AI751" s="84">
        <v>2.2175839060315172E-2</v>
      </c>
      <c r="AJ751" s="7">
        <v>0.14067154112268859</v>
      </c>
      <c r="BC751" s="124" t="str">
        <f t="shared" si="142"/>
        <v/>
      </c>
      <c r="BI751" s="76">
        <v>4</v>
      </c>
      <c r="BJ751" s="65">
        <v>19.600350999376026</v>
      </c>
      <c r="BK751" s="77" t="s">
        <v>62</v>
      </c>
      <c r="BL751" s="78">
        <v>0.16801923099661364</v>
      </c>
      <c r="BM751" s="78">
        <v>0.15960236216084644</v>
      </c>
      <c r="BN751" s="78">
        <v>0.13697786963382891</v>
      </c>
      <c r="BO751" s="79">
        <v>0.12872715778809318</v>
      </c>
      <c r="BP751" s="27"/>
      <c r="BQ751" s="27"/>
      <c r="BR751" s="80" t="s">
        <v>62</v>
      </c>
      <c r="BS751" s="85" t="s">
        <v>62</v>
      </c>
      <c r="BT751" s="82" t="s">
        <v>62</v>
      </c>
      <c r="BU751" s="72">
        <v>0.57226440690454827</v>
      </c>
      <c r="BV751" s="72">
        <v>0.78707897615124789</v>
      </c>
      <c r="BW751" s="7">
        <v>7.2481545572902831E-2</v>
      </c>
      <c r="BX751" s="84">
        <v>0.10394577246259877</v>
      </c>
      <c r="BY751" s="7">
        <v>0.14386883605673145</v>
      </c>
    </row>
    <row r="752" spans="14:77" x14ac:dyDescent="0.4">
      <c r="N752" s="124" t="str">
        <f t="shared" si="140"/>
        <v/>
      </c>
      <c r="T752" s="76">
        <v>2</v>
      </c>
      <c r="U752" s="65">
        <v>61.301242999212015</v>
      </c>
      <c r="V752" s="77" t="s">
        <v>62</v>
      </c>
      <c r="W752" s="78">
        <v>-4.889550101514293E-2</v>
      </c>
      <c r="X752" s="78">
        <v>-1.1988331793726256E-2</v>
      </c>
      <c r="Y752" s="78">
        <v>-3.3523120110270685E-2</v>
      </c>
      <c r="Z752" s="79">
        <v>2.4884187625526253E-3</v>
      </c>
      <c r="AA752" s="27"/>
      <c r="AB752" s="27"/>
      <c r="AC752" s="80" t="s">
        <v>62</v>
      </c>
      <c r="AD752" s="85" t="s">
        <v>62</v>
      </c>
      <c r="AE752" s="82" t="s">
        <v>62</v>
      </c>
      <c r="AF752" s="72">
        <v>-0.27884087257073026</v>
      </c>
      <c r="AG752" s="72">
        <v>0.46433128448506239</v>
      </c>
      <c r="AH752" s="7">
        <v>4.4258825605764419E-2</v>
      </c>
      <c r="AI752" s="84">
        <v>2.7237175392832574E-3</v>
      </c>
      <c r="AJ752" s="7">
        <v>9.0823081711976159E-2</v>
      </c>
      <c r="BC752" s="124" t="str">
        <f t="shared" si="142"/>
        <v/>
      </c>
      <c r="BI752" s="76">
        <v>2</v>
      </c>
      <c r="BJ752" s="65">
        <v>35.001591998832026</v>
      </c>
      <c r="BK752" s="77" t="s">
        <v>62</v>
      </c>
      <c r="BL752" s="78">
        <v>6.6074493110245366E-2</v>
      </c>
      <c r="BM752" s="78">
        <v>9.3881781472999415E-2</v>
      </c>
      <c r="BN752" s="78">
        <v>8.5209137560184486E-2</v>
      </c>
      <c r="BO752" s="79">
        <v>7.4576925985061784E-2</v>
      </c>
      <c r="BP752" s="27"/>
      <c r="BQ752" s="27"/>
      <c r="BR752" s="80" t="s">
        <v>62</v>
      </c>
      <c r="BS752" s="85" t="s">
        <v>62</v>
      </c>
      <c r="BT752" s="82" t="s">
        <v>62</v>
      </c>
      <c r="BU752" s="72">
        <v>0.2700704553606722</v>
      </c>
      <c r="BV752" s="72">
        <v>0.63802470396099942</v>
      </c>
      <c r="BW752" s="7">
        <v>4.5440186535752131E-2</v>
      </c>
      <c r="BX752" s="84">
        <v>6.0220052338639696E-2</v>
      </c>
      <c r="BY752" s="7">
        <v>0.11662345751269385</v>
      </c>
    </row>
    <row r="753" spans="14:77" x14ac:dyDescent="0.4">
      <c r="N753" s="124" t="str">
        <f t="shared" si="140"/>
        <v/>
      </c>
      <c r="T753" s="76">
        <v>3</v>
      </c>
      <c r="U753" s="65">
        <v>74.100139995935109</v>
      </c>
      <c r="V753" s="77" t="s">
        <v>62</v>
      </c>
      <c r="W753" s="78">
        <v>2.8500701930687908E-2</v>
      </c>
      <c r="X753" s="78">
        <v>3.0555264550541462E-2</v>
      </c>
      <c r="Y753" s="78" t="s">
        <v>62</v>
      </c>
      <c r="Z753" s="79">
        <v>3.1325223721470098E-2</v>
      </c>
      <c r="AA753" s="27"/>
      <c r="AB753" s="27"/>
      <c r="AC753" s="80" t="s">
        <v>62</v>
      </c>
      <c r="AD753" s="85" t="s">
        <v>62</v>
      </c>
      <c r="AE753" s="82" t="s">
        <v>62</v>
      </c>
      <c r="AF753" s="72">
        <v>0.59878271082296919</v>
      </c>
      <c r="AG753" s="72">
        <v>0.83590377328802601</v>
      </c>
      <c r="AH753" s="7">
        <v>3.7097883494994641E-2</v>
      </c>
      <c r="AI753" s="84">
        <v>3.4287260068967471E-2</v>
      </c>
      <c r="AJ753" s="7">
        <v>0.16350256646799322</v>
      </c>
      <c r="BC753" s="124" t="str">
        <f t="shared" si="142"/>
        <v/>
      </c>
      <c r="BI753" s="76">
        <v>3</v>
      </c>
      <c r="BJ753" s="65">
        <v>38.300317990595275</v>
      </c>
      <c r="BK753" s="77" t="s">
        <v>62</v>
      </c>
      <c r="BL753" s="78">
        <v>3.6319702496716295E-2</v>
      </c>
      <c r="BM753" s="78">
        <v>-2.5657743615607399E-2</v>
      </c>
      <c r="BN753" s="78">
        <v>-7.8591837728803574E-3</v>
      </c>
      <c r="BO753" s="79">
        <v>3.4553983820534004E-3</v>
      </c>
      <c r="BP753" s="27"/>
      <c r="BQ753" s="27"/>
      <c r="BR753" s="80" t="s">
        <v>62</v>
      </c>
      <c r="BS753" s="85" t="s">
        <v>62</v>
      </c>
      <c r="BT753" s="82" t="s">
        <v>62</v>
      </c>
      <c r="BU753" s="72">
        <v>2.3122749451219157E-2</v>
      </c>
      <c r="BV753" s="72">
        <v>0.46585937960970275</v>
      </c>
      <c r="BW753" s="7">
        <v>1.2072709644807661E-2</v>
      </c>
      <c r="BX753" s="84">
        <v>2.790196413563456E-3</v>
      </c>
      <c r="BY753" s="7">
        <v>8.5153648796838954E-2</v>
      </c>
    </row>
    <row r="754" spans="14:77" x14ac:dyDescent="0.4">
      <c r="N754" s="124" t="str">
        <f t="shared" si="140"/>
        <v/>
      </c>
      <c r="T754" s="76">
        <v>5</v>
      </c>
      <c r="U754" s="65">
        <v>111.20063799241537</v>
      </c>
      <c r="V754" s="77" t="s">
        <v>62</v>
      </c>
      <c r="W754" s="78">
        <v>4.3816329503179464E-2</v>
      </c>
      <c r="X754" s="78" t="s">
        <v>62</v>
      </c>
      <c r="Y754" s="78" t="s">
        <v>62</v>
      </c>
      <c r="Z754" s="79" t="s">
        <v>62</v>
      </c>
      <c r="AA754" s="14"/>
      <c r="AB754" s="14"/>
      <c r="AC754" s="80" t="s">
        <v>62</v>
      </c>
      <c r="AD754" s="85" t="s">
        <v>62</v>
      </c>
      <c r="AE754" s="82" t="s">
        <v>62</v>
      </c>
      <c r="AF754" s="72" t="s">
        <v>62</v>
      </c>
      <c r="AG754" s="72" t="s">
        <v>62</v>
      </c>
      <c r="AH754" s="7" t="s">
        <v>62</v>
      </c>
      <c r="AI754" s="84" t="s">
        <v>62</v>
      </c>
      <c r="AJ754" s="7" t="s">
        <v>62</v>
      </c>
      <c r="BC754" s="124" t="str">
        <f t="shared" si="142"/>
        <v/>
      </c>
      <c r="BI754" s="76">
        <v>1</v>
      </c>
      <c r="BJ754" s="65">
        <v>52.902647999047005</v>
      </c>
      <c r="BK754" s="77" t="s">
        <v>62</v>
      </c>
      <c r="BL754" s="78">
        <v>2.538230306598328E-2</v>
      </c>
      <c r="BM754" s="78">
        <v>6.2362781813511799E-2</v>
      </c>
      <c r="BN754" s="78">
        <v>3.6401089365496402E-2</v>
      </c>
      <c r="BO754" s="79">
        <v>2.2996519296294218E-2</v>
      </c>
      <c r="BP754" s="14"/>
      <c r="BQ754" s="14"/>
      <c r="BR754" s="80" t="s">
        <v>62</v>
      </c>
      <c r="BS754" s="85" t="s">
        <v>62</v>
      </c>
      <c r="BT754" s="82" t="s">
        <v>62</v>
      </c>
      <c r="BU754" s="72">
        <v>0.69578830223463795</v>
      </c>
      <c r="BV754" s="72">
        <v>0.63165052958773149</v>
      </c>
      <c r="BW754" s="7">
        <v>1.5321726153930985E-2</v>
      </c>
      <c r="BX754" s="84">
        <v>1.8569437897008115E-2</v>
      </c>
      <c r="BY754" s="7">
        <v>0.11545833294998609</v>
      </c>
    </row>
    <row r="755" spans="14:77" x14ac:dyDescent="0.4">
      <c r="N755" s="124" t="str">
        <f t="shared" si="140"/>
        <v/>
      </c>
      <c r="T755" s="76" t="s">
        <v>62</v>
      </c>
      <c r="U755" s="65" t="s">
        <v>62</v>
      </c>
      <c r="V755" s="77" t="s">
        <v>62</v>
      </c>
      <c r="W755" s="78" t="s">
        <v>62</v>
      </c>
      <c r="X755" s="78" t="s">
        <v>62</v>
      </c>
      <c r="Y755" s="78" t="s">
        <v>62</v>
      </c>
      <c r="Z755" s="79" t="s">
        <v>62</v>
      </c>
      <c r="AA755" s="27"/>
      <c r="AB755" s="27"/>
      <c r="AC755" s="80" t="s">
        <v>62</v>
      </c>
      <c r="AD755" s="85" t="s">
        <v>62</v>
      </c>
      <c r="AE755" s="82" t="s">
        <v>62</v>
      </c>
      <c r="AF755" s="72" t="s">
        <v>62</v>
      </c>
      <c r="AG755" s="72" t="s">
        <v>62</v>
      </c>
      <c r="AH755" s="7" t="s">
        <v>62</v>
      </c>
      <c r="AI755" s="84" t="s">
        <v>62</v>
      </c>
      <c r="AJ755" s="7" t="s">
        <v>62</v>
      </c>
      <c r="BC755" s="124" t="str">
        <f t="shared" si="142"/>
        <v/>
      </c>
      <c r="BI755" s="76">
        <v>8</v>
      </c>
      <c r="BJ755" s="65">
        <v>59.802660000000003</v>
      </c>
      <c r="BK755" s="77" t="s">
        <v>62</v>
      </c>
      <c r="BL755" s="78">
        <v>8.5334717037446661E-2</v>
      </c>
      <c r="BM755" s="78">
        <v>8.1346118670418258E-2</v>
      </c>
      <c r="BN755" s="78">
        <v>5.9899764130330997E-2</v>
      </c>
      <c r="BO755" s="79">
        <v>5.241953146746197E-2</v>
      </c>
      <c r="BP755" s="27"/>
      <c r="BQ755" s="27"/>
      <c r="BR755" s="80" t="s">
        <v>62</v>
      </c>
      <c r="BS755" s="85" t="s">
        <v>62</v>
      </c>
      <c r="BT755" s="82" t="s">
        <v>62</v>
      </c>
      <c r="BU755" s="72" t="s">
        <v>62</v>
      </c>
      <c r="BV755" s="72">
        <v>8.8521757455033712E-2</v>
      </c>
      <c r="BW755" s="7">
        <v>8.1620981909245969E-3</v>
      </c>
      <c r="BX755" s="84">
        <v>4.2328198525772409E-2</v>
      </c>
      <c r="BY755" s="7">
        <v>1.6180742462500595E-2</v>
      </c>
    </row>
    <row r="756" spans="14:77" x14ac:dyDescent="0.4">
      <c r="N756" s="124" t="str">
        <f t="shared" si="140"/>
        <v/>
      </c>
      <c r="T756" s="76" t="s">
        <v>62</v>
      </c>
      <c r="U756" s="65" t="s">
        <v>62</v>
      </c>
      <c r="V756" s="77" t="s">
        <v>62</v>
      </c>
      <c r="W756" s="78" t="s">
        <v>62</v>
      </c>
      <c r="X756" s="78" t="s">
        <v>62</v>
      </c>
      <c r="Y756" s="78" t="s">
        <v>62</v>
      </c>
      <c r="Z756" s="79" t="s">
        <v>62</v>
      </c>
      <c r="AA756" s="89"/>
      <c r="AB756" s="89"/>
      <c r="AC756" s="80" t="s">
        <v>62</v>
      </c>
      <c r="AD756" s="85" t="s">
        <v>62</v>
      </c>
      <c r="AE756" s="82" t="s">
        <v>62</v>
      </c>
      <c r="AF756" s="72" t="s">
        <v>62</v>
      </c>
      <c r="AG756" s="72" t="s">
        <v>62</v>
      </c>
      <c r="AH756" s="7" t="s">
        <v>62</v>
      </c>
      <c r="AI756" s="84" t="s">
        <v>62</v>
      </c>
      <c r="AJ756" s="7" t="s">
        <v>62</v>
      </c>
      <c r="BC756" s="124" t="str">
        <f t="shared" si="142"/>
        <v/>
      </c>
      <c r="BI756" s="76" t="s">
        <v>62</v>
      </c>
      <c r="BJ756" s="65" t="s">
        <v>62</v>
      </c>
      <c r="BK756" s="77" t="s">
        <v>62</v>
      </c>
      <c r="BL756" s="78" t="s">
        <v>62</v>
      </c>
      <c r="BM756" s="78" t="s">
        <v>62</v>
      </c>
      <c r="BN756" s="78" t="s">
        <v>62</v>
      </c>
      <c r="BO756" s="79" t="s">
        <v>62</v>
      </c>
      <c r="BP756" s="89"/>
      <c r="BQ756" s="89"/>
      <c r="BR756" s="80" t="s">
        <v>62</v>
      </c>
      <c r="BS756" s="85" t="s">
        <v>62</v>
      </c>
      <c r="BT756" s="82" t="s">
        <v>62</v>
      </c>
      <c r="BU756" s="72" t="s">
        <v>62</v>
      </c>
      <c r="BV756" s="72" t="s">
        <v>62</v>
      </c>
      <c r="BW756" s="7" t="s">
        <v>62</v>
      </c>
      <c r="BX756" s="84" t="s">
        <v>62</v>
      </c>
      <c r="BY756" s="7" t="s">
        <v>62</v>
      </c>
    </row>
    <row r="757" spans="14:77" x14ac:dyDescent="0.4">
      <c r="N757" s="124" t="str">
        <f t="shared" si="140"/>
        <v/>
      </c>
      <c r="T757" s="76" t="s">
        <v>62</v>
      </c>
      <c r="U757" s="65" t="s">
        <v>62</v>
      </c>
      <c r="V757" s="77" t="s">
        <v>62</v>
      </c>
      <c r="W757" s="78" t="s">
        <v>62</v>
      </c>
      <c r="X757" s="78" t="s">
        <v>62</v>
      </c>
      <c r="Y757" s="78" t="s">
        <v>62</v>
      </c>
      <c r="Z757" s="79" t="s">
        <v>62</v>
      </c>
      <c r="AA757" s="89"/>
      <c r="AB757" s="89"/>
      <c r="AC757" s="80" t="s">
        <v>62</v>
      </c>
      <c r="AD757" s="85" t="s">
        <v>62</v>
      </c>
      <c r="AE757" s="82" t="s">
        <v>62</v>
      </c>
      <c r="AF757" s="72" t="s">
        <v>62</v>
      </c>
      <c r="AG757" s="72" t="s">
        <v>62</v>
      </c>
      <c r="AH757" s="7" t="s">
        <v>62</v>
      </c>
      <c r="AI757" s="84" t="s">
        <v>62</v>
      </c>
      <c r="AJ757" s="7" t="s">
        <v>62</v>
      </c>
      <c r="BC757" s="124" t="str">
        <f t="shared" si="142"/>
        <v/>
      </c>
      <c r="BI757" s="76" t="s">
        <v>62</v>
      </c>
      <c r="BJ757" s="65" t="s">
        <v>62</v>
      </c>
      <c r="BK757" s="77" t="s">
        <v>62</v>
      </c>
      <c r="BL757" s="78" t="s">
        <v>62</v>
      </c>
      <c r="BM757" s="78" t="s">
        <v>62</v>
      </c>
      <c r="BN757" s="78" t="s">
        <v>62</v>
      </c>
      <c r="BO757" s="79" t="s">
        <v>62</v>
      </c>
      <c r="BP757" s="89"/>
      <c r="BQ757" s="89"/>
      <c r="BR757" s="80" t="s">
        <v>62</v>
      </c>
      <c r="BS757" s="85" t="s">
        <v>62</v>
      </c>
      <c r="BT757" s="82" t="s">
        <v>62</v>
      </c>
      <c r="BU757" s="72" t="s">
        <v>62</v>
      </c>
      <c r="BV757" s="72" t="s">
        <v>62</v>
      </c>
      <c r="BW757" s="7" t="s">
        <v>62</v>
      </c>
      <c r="BX757" s="84" t="s">
        <v>62</v>
      </c>
      <c r="BY757" s="7" t="s">
        <v>62</v>
      </c>
    </row>
    <row r="758" spans="14:77" x14ac:dyDescent="0.4">
      <c r="N758" s="124" t="str">
        <f t="shared" si="140"/>
        <v/>
      </c>
      <c r="T758" s="76" t="s">
        <v>62</v>
      </c>
      <c r="U758" s="65" t="s">
        <v>62</v>
      </c>
      <c r="V758" s="77" t="s">
        <v>62</v>
      </c>
      <c r="W758" s="78" t="s">
        <v>62</v>
      </c>
      <c r="X758" s="78" t="s">
        <v>62</v>
      </c>
      <c r="Y758" s="78" t="s">
        <v>62</v>
      </c>
      <c r="Z758" s="79" t="s">
        <v>62</v>
      </c>
      <c r="AA758" s="27"/>
      <c r="AB758" s="27"/>
      <c r="AC758" s="80" t="s">
        <v>62</v>
      </c>
      <c r="AD758" s="85" t="s">
        <v>62</v>
      </c>
      <c r="AE758" s="82" t="s">
        <v>62</v>
      </c>
      <c r="AF758" s="72" t="s">
        <v>62</v>
      </c>
      <c r="AG758" s="72" t="s">
        <v>62</v>
      </c>
      <c r="AH758" s="7" t="s">
        <v>62</v>
      </c>
      <c r="AI758" s="84" t="s">
        <v>62</v>
      </c>
      <c r="AJ758" s="7" t="s">
        <v>62</v>
      </c>
      <c r="BC758" s="124" t="str">
        <f t="shared" si="142"/>
        <v/>
      </c>
      <c r="BI758" s="76" t="s">
        <v>62</v>
      </c>
      <c r="BJ758" s="65" t="s">
        <v>62</v>
      </c>
      <c r="BK758" s="77" t="s">
        <v>62</v>
      </c>
      <c r="BL758" s="78" t="s">
        <v>62</v>
      </c>
      <c r="BM758" s="78" t="s">
        <v>62</v>
      </c>
      <c r="BN758" s="78" t="s">
        <v>62</v>
      </c>
      <c r="BO758" s="79" t="s">
        <v>62</v>
      </c>
      <c r="BP758" s="27"/>
      <c r="BQ758" s="27"/>
      <c r="BR758" s="80" t="s">
        <v>62</v>
      </c>
      <c r="BS758" s="85" t="s">
        <v>62</v>
      </c>
      <c r="BT758" s="82" t="s">
        <v>62</v>
      </c>
      <c r="BU758" s="72" t="s">
        <v>62</v>
      </c>
      <c r="BV758" s="72" t="s">
        <v>62</v>
      </c>
      <c r="BW758" s="7" t="s">
        <v>62</v>
      </c>
      <c r="BX758" s="84" t="s">
        <v>62</v>
      </c>
      <c r="BY758" s="7" t="s">
        <v>62</v>
      </c>
    </row>
    <row r="759" spans="14:77" ht="19.5" thickBot="1" x14ac:dyDescent="0.45">
      <c r="N759" s="124" t="str">
        <f t="shared" si="140"/>
        <v/>
      </c>
      <c r="T759" s="76" t="s">
        <v>62</v>
      </c>
      <c r="U759" s="90" t="s">
        <v>62</v>
      </c>
      <c r="V759" s="91" t="s">
        <v>62</v>
      </c>
      <c r="W759" s="78" t="s">
        <v>62</v>
      </c>
      <c r="X759" s="78" t="s">
        <v>62</v>
      </c>
      <c r="Y759" s="78" t="s">
        <v>62</v>
      </c>
      <c r="Z759" s="79" t="s">
        <v>62</v>
      </c>
      <c r="AA759" s="27"/>
      <c r="AB759" s="27"/>
      <c r="AC759" s="80" t="s">
        <v>62</v>
      </c>
      <c r="AD759" s="85" t="s">
        <v>62</v>
      </c>
      <c r="AE759" s="82" t="s">
        <v>62</v>
      </c>
      <c r="AF759" s="72"/>
      <c r="AG759" s="72"/>
      <c r="AH759" s="27"/>
      <c r="AI759" s="107"/>
      <c r="AJ759" s="27"/>
      <c r="BC759" s="124" t="str">
        <f t="shared" si="142"/>
        <v/>
      </c>
      <c r="BI759" s="76" t="s">
        <v>62</v>
      </c>
      <c r="BJ759" s="90" t="s">
        <v>62</v>
      </c>
      <c r="BK759" s="91" t="s">
        <v>62</v>
      </c>
      <c r="BL759" s="78" t="s">
        <v>62</v>
      </c>
      <c r="BM759" s="78" t="s">
        <v>62</v>
      </c>
      <c r="BN759" s="78" t="s">
        <v>62</v>
      </c>
      <c r="BO759" s="79" t="s">
        <v>62</v>
      </c>
      <c r="BP759" s="27"/>
      <c r="BQ759" s="27"/>
      <c r="BR759" s="80" t="s">
        <v>62</v>
      </c>
      <c r="BS759" s="85" t="s">
        <v>62</v>
      </c>
      <c r="BT759" s="82" t="s">
        <v>62</v>
      </c>
      <c r="BU759" s="72"/>
      <c r="BV759" s="72"/>
      <c r="BW759" s="27"/>
      <c r="BX759" s="107"/>
      <c r="BY759" s="27"/>
    </row>
    <row r="760" spans="14:77" ht="19.5" thickBot="1" x14ac:dyDescent="0.45">
      <c r="W760">
        <f>+W763/V763</f>
        <v>4.8494004235424173</v>
      </c>
    </row>
    <row r="761" spans="14:77" ht="19.5" thickBot="1" x14ac:dyDescent="0.45">
      <c r="T761" s="56" t="s">
        <v>62</v>
      </c>
      <c r="U761" s="57" t="s">
        <v>62</v>
      </c>
      <c r="V761" s="58" t="s">
        <v>541</v>
      </c>
      <c r="W761" s="59" t="s">
        <v>542</v>
      </c>
      <c r="X761" s="59" t="s">
        <v>543</v>
      </c>
      <c r="Y761" s="59" t="s">
        <v>544</v>
      </c>
      <c r="Z761" s="60" t="s">
        <v>545</v>
      </c>
      <c r="AA761" s="27"/>
      <c r="AB761" s="27"/>
      <c r="AC761" s="27"/>
      <c r="AD761" s="27"/>
      <c r="AE761" s="27"/>
      <c r="AF761" s="27" t="s">
        <v>286</v>
      </c>
      <c r="AG761" s="27"/>
      <c r="AH761" t="s">
        <v>532</v>
      </c>
      <c r="AI761" s="27"/>
      <c r="AJ761" s="27"/>
      <c r="BI761" s="56" t="s">
        <v>62</v>
      </c>
      <c r="BJ761" s="57" t="s">
        <v>62</v>
      </c>
      <c r="BK761" s="58" t="s">
        <v>541</v>
      </c>
      <c r="BL761" s="59" t="s">
        <v>542</v>
      </c>
      <c r="BM761" s="59" t="s">
        <v>543</v>
      </c>
      <c r="BN761" s="59" t="s">
        <v>544</v>
      </c>
      <c r="BO761" s="60" t="s">
        <v>545</v>
      </c>
      <c r="BP761" s="27"/>
      <c r="BQ761" s="27"/>
      <c r="BR761" s="27"/>
      <c r="BS761" s="27"/>
      <c r="BT761" s="27"/>
      <c r="BU761" s="27" t="s">
        <v>287</v>
      </c>
      <c r="BV761" s="27"/>
      <c r="BW761" s="27" t="s">
        <v>583</v>
      </c>
      <c r="BX761" s="27"/>
      <c r="BY761" s="27"/>
    </row>
    <row r="762" spans="14:77" ht="19.5" thickBot="1" x14ac:dyDescent="0.45">
      <c r="N762" s="124" t="str">
        <f t="shared" ref="N762:N774" si="143">+IFERROR(IF(AND(AC762&lt;&gt;"",SUM((1/U762)/AC762)&lt;35%),"F",""),"")</f>
        <v/>
      </c>
      <c r="T762" s="76">
        <v>1</v>
      </c>
      <c r="U762" s="65">
        <v>2.2001859998670015</v>
      </c>
      <c r="V762" s="66">
        <v>0.35999999999999976</v>
      </c>
      <c r="W762" s="67">
        <v>2.2388600917870816E-2</v>
      </c>
      <c r="X762" s="67">
        <v>1.9852211364192449E-2</v>
      </c>
      <c r="Y762" s="67">
        <v>1.7876737551016941E-2</v>
      </c>
      <c r="Z762" s="68">
        <v>1.4726142171133877E-2</v>
      </c>
      <c r="AA762" s="7" t="e">
        <f t="shared" ref="AA762:AA765" si="144">MAX(W762:Z762)-AC762-1/U762</f>
        <v>#VALUE!</v>
      </c>
      <c r="AB762" s="69" t="s">
        <v>62</v>
      </c>
      <c r="AC762" s="70" t="s">
        <v>62</v>
      </c>
      <c r="AD762" s="27"/>
      <c r="AE762" s="71">
        <v>1</v>
      </c>
      <c r="AF762" s="72">
        <v>0.12099475342191224</v>
      </c>
      <c r="AG762" s="72">
        <v>0.2022013348014961</v>
      </c>
      <c r="AH762" s="7" t="s">
        <v>62</v>
      </c>
      <c r="AI762" s="74">
        <v>8.6326635139400976E-3</v>
      </c>
      <c r="AJ762" s="7">
        <v>2.2673415406037338E-2</v>
      </c>
      <c r="BC762" s="124" t="str">
        <f t="shared" ref="BC762:BC774" si="145">+IFERROR(IF(AND(BR762&lt;&gt;"",SUM((1/BJ762)/BR762)&lt;35%),"F",""),"")</f>
        <v/>
      </c>
      <c r="BI762" s="76">
        <v>5</v>
      </c>
      <c r="BJ762" s="65">
        <v>1.5001189993650301</v>
      </c>
      <c r="BK762" s="66">
        <v>0.49999999999999989</v>
      </c>
      <c r="BL762" s="67">
        <v>0.1318855311712907</v>
      </c>
      <c r="BM762" s="67">
        <v>0.13068191938291285</v>
      </c>
      <c r="BN762" s="67">
        <v>0.13456327034591972</v>
      </c>
      <c r="BO762" s="68">
        <v>0.18277611847450947</v>
      </c>
      <c r="BP762" s="7" t="e">
        <f t="shared" ref="BP762:BP763" si="146">MAX(BL762:BO762)-BR762-1/BJ762</f>
        <v>#VALUE!</v>
      </c>
      <c r="BQ762" s="69" t="s">
        <v>62</v>
      </c>
      <c r="BR762" s="70" t="s">
        <v>62</v>
      </c>
      <c r="BS762" s="27"/>
      <c r="BT762" s="71">
        <v>5</v>
      </c>
      <c r="BU762" s="72">
        <v>0.47123006120258859</v>
      </c>
      <c r="BV762" s="72">
        <v>0.23952443824826997</v>
      </c>
      <c r="BW762" s="7" t="s">
        <v>62</v>
      </c>
      <c r="BX762" s="74">
        <v>0.19151828350710487</v>
      </c>
      <c r="BY762" s="7">
        <v>6.4469472614609072E-2</v>
      </c>
    </row>
    <row r="763" spans="14:77" x14ac:dyDescent="0.4">
      <c r="N763" s="124" t="str">
        <f t="shared" si="143"/>
        <v/>
      </c>
      <c r="T763" s="76">
        <v>9</v>
      </c>
      <c r="U763" s="65">
        <v>3.4003799999999997</v>
      </c>
      <c r="V763" s="77">
        <v>0.11999999999999973</v>
      </c>
      <c r="W763" s="78">
        <v>0.58192805082508881</v>
      </c>
      <c r="X763" s="78">
        <v>0.56998000110495661</v>
      </c>
      <c r="Y763" s="78">
        <v>0.52224893430050523</v>
      </c>
      <c r="Z763" s="79">
        <v>0.51004096540797472</v>
      </c>
      <c r="AA763" s="7">
        <f t="shared" si="144"/>
        <v>0.21595618664795374</v>
      </c>
      <c r="AB763" s="27"/>
      <c r="AC763" s="80">
        <v>7.1887085417114083E-2</v>
      </c>
      <c r="AD763" s="81" t="s">
        <v>560</v>
      </c>
      <c r="AE763" s="82" t="s">
        <v>62</v>
      </c>
      <c r="AF763" s="72">
        <v>0.40352236575630518</v>
      </c>
      <c r="AG763" s="72">
        <v>0.48958732546672701</v>
      </c>
      <c r="AH763" s="7">
        <v>-2.8116457913214654E-2</v>
      </c>
      <c r="AI763" s="84">
        <v>0.29899290537361328</v>
      </c>
      <c r="AJ763" s="7">
        <v>5.4898830508391734E-2</v>
      </c>
      <c r="BC763" s="124" t="str">
        <f t="shared" si="145"/>
        <v/>
      </c>
      <c r="BI763" s="76">
        <v>1</v>
      </c>
      <c r="BJ763" s="65">
        <v>3.2001849998770013</v>
      </c>
      <c r="BK763" s="77">
        <v>0.15999999999999973</v>
      </c>
      <c r="BL763" s="78">
        <v>0.56684047789166525</v>
      </c>
      <c r="BM763" s="78">
        <v>0.55761071664369255</v>
      </c>
      <c r="BN763" s="78">
        <v>0.55353352120687305</v>
      </c>
      <c r="BO763" s="79">
        <v>0.4894087074829741</v>
      </c>
      <c r="BP763" s="7">
        <f t="shared" si="146"/>
        <v>0.17692677283281016</v>
      </c>
      <c r="BQ763" s="27"/>
      <c r="BR763" s="80">
        <v>7.7431770408691147E-2</v>
      </c>
      <c r="BS763" s="81" t="s">
        <v>560</v>
      </c>
      <c r="BT763" s="82" t="s">
        <v>62</v>
      </c>
      <c r="BU763" s="72">
        <v>0.72471615848987736</v>
      </c>
      <c r="BV763" s="72">
        <v>0.59443663317958706</v>
      </c>
      <c r="BW763" s="7">
        <v>0.1052832058328988</v>
      </c>
      <c r="BX763" s="84">
        <v>0.51281708120769598</v>
      </c>
      <c r="BY763" s="7">
        <v>0.15999626812262696</v>
      </c>
    </row>
    <row r="764" spans="14:77" x14ac:dyDescent="0.4">
      <c r="N764" s="124" t="str">
        <f t="shared" si="143"/>
        <v/>
      </c>
      <c r="T764" s="76">
        <v>7</v>
      </c>
      <c r="U764" s="65">
        <v>6.7004700000000001</v>
      </c>
      <c r="V764" s="77" t="s">
        <v>62</v>
      </c>
      <c r="W764" s="78">
        <v>-0.21473734130328226</v>
      </c>
      <c r="X764" s="78">
        <v>-0.40471261653651197</v>
      </c>
      <c r="Y764" s="78">
        <v>-0.25595221456135614</v>
      </c>
      <c r="Z764" s="79">
        <v>-0.22708655248155601</v>
      </c>
      <c r="AA764" s="7" t="e">
        <f t="shared" si="144"/>
        <v>#VALUE!</v>
      </c>
      <c r="AB764" s="27"/>
      <c r="AC764" s="80" t="s">
        <v>62</v>
      </c>
      <c r="AD764" s="85" t="s">
        <v>62</v>
      </c>
      <c r="AE764" s="82" t="s">
        <v>62</v>
      </c>
      <c r="AF764" s="72">
        <v>-0.19163144276768371</v>
      </c>
      <c r="AG764" s="72">
        <v>0.67282231078210586</v>
      </c>
      <c r="AH764" s="7">
        <v>-1.5707549253019856E-2</v>
      </c>
      <c r="AI764" s="84">
        <v>-0.13312120535931432</v>
      </c>
      <c r="AJ764" s="7">
        <v>7.5445494767820726E-2</v>
      </c>
      <c r="BC764" s="124" t="str">
        <f t="shared" si="145"/>
        <v/>
      </c>
      <c r="BI764" s="76">
        <v>2</v>
      </c>
      <c r="BJ764" s="65">
        <v>7.600376999532009</v>
      </c>
      <c r="BK764" s="77" t="s">
        <v>62</v>
      </c>
      <c r="BL764" s="78">
        <v>5.2808618101916442E-2</v>
      </c>
      <c r="BM764" s="78">
        <v>3.1986443338652526E-2</v>
      </c>
      <c r="BN764" s="78">
        <v>2.7120512056794364E-2</v>
      </c>
      <c r="BO764" s="79">
        <v>6.044061917543618E-2</v>
      </c>
      <c r="BP764" s="27"/>
      <c r="BQ764" s="27"/>
      <c r="BR764" s="80" t="s">
        <v>62</v>
      </c>
      <c r="BS764" s="85" t="s">
        <v>62</v>
      </c>
      <c r="BT764" s="82" t="s">
        <v>62</v>
      </c>
      <c r="BU764" s="72">
        <v>2.894452583883594E-2</v>
      </c>
      <c r="BV764" s="72">
        <v>0.52327888364327468</v>
      </c>
      <c r="BW764" s="7">
        <v>7.3699791046484317E-2</v>
      </c>
      <c r="BX764" s="84">
        <v>6.3331488463579E-2</v>
      </c>
      <c r="BY764" s="7">
        <v>0.1408437231105247</v>
      </c>
    </row>
    <row r="765" spans="14:77" x14ac:dyDescent="0.4">
      <c r="N765" s="124" t="str">
        <f t="shared" si="143"/>
        <v>F</v>
      </c>
      <c r="T765" s="76">
        <v>2</v>
      </c>
      <c r="U765" s="65">
        <v>7.3002809996520064</v>
      </c>
      <c r="V765" s="77" t="s">
        <v>62</v>
      </c>
      <c r="W765" s="78">
        <v>-0.17905512000302543</v>
      </c>
      <c r="X765" s="78">
        <v>0.37873962966079316</v>
      </c>
      <c r="Y765" s="78">
        <v>-8.8998654723557169E-2</v>
      </c>
      <c r="Z765" s="79">
        <v>-0.10215127996491891</v>
      </c>
      <c r="AA765" s="7">
        <f t="shared" si="144"/>
        <v>-0.31603614854804563</v>
      </c>
      <c r="AB765" s="27"/>
      <c r="AC765" s="80">
        <v>0.55779474966381859</v>
      </c>
      <c r="AD765" s="85" t="s">
        <v>560</v>
      </c>
      <c r="AE765" s="82" t="s">
        <v>62</v>
      </c>
      <c r="AF765" s="72">
        <v>-0.11673373592471481</v>
      </c>
      <c r="AG765" s="72">
        <v>0.92057826067292714</v>
      </c>
      <c r="AH765" s="7">
        <v>1.5164662887893976E-2</v>
      </c>
      <c r="AI765" s="84">
        <v>-5.9882460539054827E-2</v>
      </c>
      <c r="AJ765" s="7">
        <v>0.10322707977420417</v>
      </c>
      <c r="BC765" s="124" t="str">
        <f t="shared" si="145"/>
        <v/>
      </c>
      <c r="BI765" s="76">
        <v>3</v>
      </c>
      <c r="BJ765" s="65">
        <v>10.300071997975062</v>
      </c>
      <c r="BK765" s="77" t="s">
        <v>62</v>
      </c>
      <c r="BL765" s="78">
        <v>3.7538259314584814E-2</v>
      </c>
      <c r="BM765" s="78">
        <v>5.7371589252159433E-2</v>
      </c>
      <c r="BN765" s="78">
        <v>6.1939735469637283E-2</v>
      </c>
      <c r="BO765" s="79">
        <v>5.6851841951938181E-2</v>
      </c>
      <c r="BP765" s="27"/>
      <c r="BQ765" s="27"/>
      <c r="BR765" s="80" t="s">
        <v>62</v>
      </c>
      <c r="BS765" s="85" t="s">
        <v>62</v>
      </c>
      <c r="BT765" s="82" t="s">
        <v>62</v>
      </c>
      <c r="BU765" s="72">
        <v>0.27253180014260253</v>
      </c>
      <c r="BV765" s="72">
        <v>0.7427465143371611</v>
      </c>
      <c r="BW765" s="7">
        <v>7.544160749919164E-2</v>
      </c>
      <c r="BX765" s="84">
        <v>5.9571060353658362E-2</v>
      </c>
      <c r="BY765" s="7">
        <v>0.19991478287498632</v>
      </c>
    </row>
    <row r="766" spans="14:77" x14ac:dyDescent="0.4">
      <c r="N766" s="124" t="str">
        <f t="shared" si="143"/>
        <v>F</v>
      </c>
      <c r="T766" s="76">
        <v>3</v>
      </c>
      <c r="U766" s="65">
        <v>8.0000429988450339</v>
      </c>
      <c r="V766" s="77" t="s">
        <v>62</v>
      </c>
      <c r="W766" s="78">
        <v>0.5360401683668542</v>
      </c>
      <c r="X766" s="78">
        <v>0.18187707654333532</v>
      </c>
      <c r="Y766" s="78">
        <v>0.55253323583682845</v>
      </c>
      <c r="Z766" s="79">
        <v>0.56396646817643881</v>
      </c>
      <c r="AA766" s="7">
        <f>MAX(W766:Z766)-AC766-1/U766</f>
        <v>5.6877748396677835E-2</v>
      </c>
      <c r="AB766" s="27"/>
      <c r="AC766" s="80">
        <v>0.38208939163310351</v>
      </c>
      <c r="AD766" s="85" t="s">
        <v>560</v>
      </c>
      <c r="AE766" s="82" t="s">
        <v>62</v>
      </c>
      <c r="AF766" s="72">
        <v>0.98756271391684136</v>
      </c>
      <c r="AG766" s="72">
        <v>1.1312475113695193</v>
      </c>
      <c r="AH766" s="7">
        <v>2.0650368492024895E-2</v>
      </c>
      <c r="AI766" s="84">
        <v>0.33060476371440173</v>
      </c>
      <c r="AJ766" s="7">
        <v>0.12685002686805844</v>
      </c>
      <c r="BC766" s="124" t="str">
        <f t="shared" si="145"/>
        <v/>
      </c>
      <c r="BI766" s="76">
        <v>4</v>
      </c>
      <c r="BJ766" s="65">
        <v>17.80060199853606</v>
      </c>
      <c r="BK766" s="77" t="s">
        <v>62</v>
      </c>
      <c r="BL766" s="78">
        <v>0.21092711352054277</v>
      </c>
      <c r="BM766" s="78">
        <v>0.22234933138258267</v>
      </c>
      <c r="BN766" s="78">
        <v>0.22284296092077555</v>
      </c>
      <c r="BO766" s="79">
        <v>0.21052271291514213</v>
      </c>
      <c r="BP766" s="27"/>
      <c r="BQ766" s="27"/>
      <c r="BR766" s="80" t="s">
        <v>62</v>
      </c>
      <c r="BS766" s="85" t="s">
        <v>62</v>
      </c>
      <c r="BT766" s="82" t="s">
        <v>62</v>
      </c>
      <c r="BU766" s="72" t="s">
        <v>62</v>
      </c>
      <c r="BV766" s="72">
        <v>0.99610987580973609</v>
      </c>
      <c r="BW766" s="7">
        <v>5.0768383522130971E-2</v>
      </c>
      <c r="BX766" s="84">
        <v>0.22059199502253377</v>
      </c>
      <c r="BY766" s="7">
        <v>0.26810908661058624</v>
      </c>
    </row>
    <row r="767" spans="14:77" x14ac:dyDescent="0.4">
      <c r="N767" s="124" t="str">
        <f t="shared" si="143"/>
        <v/>
      </c>
      <c r="T767" s="76">
        <v>6</v>
      </c>
      <c r="U767" s="65">
        <v>21.600333997192166</v>
      </c>
      <c r="V767" s="77" t="s">
        <v>62</v>
      </c>
      <c r="W767" s="78">
        <v>8.7899528248415307E-2</v>
      </c>
      <c r="X767" s="78">
        <v>9.4249894783123539E-2</v>
      </c>
      <c r="Y767" s="78">
        <v>0.10262702390088373</v>
      </c>
      <c r="Z767" s="79">
        <v>9.6246838316699876E-2</v>
      </c>
      <c r="AA767" s="27"/>
      <c r="AB767" s="27"/>
      <c r="AC767" s="80" t="s">
        <v>62</v>
      </c>
      <c r="AD767" s="85" t="s">
        <v>62</v>
      </c>
      <c r="AE767" s="82" t="s">
        <v>62</v>
      </c>
      <c r="AF767" s="72">
        <v>0.90319709437107498</v>
      </c>
      <c r="AG767" s="72">
        <v>1.1542069201361831</v>
      </c>
      <c r="AH767" s="7">
        <v>1.0993710134108076E-2</v>
      </c>
      <c r="AI767" s="84">
        <v>5.6421197066624004E-2</v>
      </c>
      <c r="AJ767" s="7">
        <v>0.12942453120035985</v>
      </c>
      <c r="BC767" s="124" t="str">
        <f t="shared" si="145"/>
        <v/>
      </c>
      <c r="BI767" s="76" t="s">
        <v>62</v>
      </c>
      <c r="BJ767" s="65" t="s">
        <v>62</v>
      </c>
      <c r="BK767" s="77" t="s">
        <v>62</v>
      </c>
      <c r="BL767" s="78" t="s">
        <v>62</v>
      </c>
      <c r="BM767" s="78" t="s">
        <v>62</v>
      </c>
      <c r="BN767" s="78" t="s">
        <v>62</v>
      </c>
      <c r="BO767" s="79" t="s">
        <v>62</v>
      </c>
      <c r="BP767" s="27"/>
      <c r="BQ767" s="27"/>
      <c r="BR767" s="80" t="s">
        <v>62</v>
      </c>
      <c r="BS767" s="85" t="s">
        <v>62</v>
      </c>
      <c r="BT767" s="82" t="s">
        <v>62</v>
      </c>
      <c r="BU767" s="72" t="s">
        <v>62</v>
      </c>
      <c r="BV767" s="72" t="s">
        <v>62</v>
      </c>
      <c r="BW767" s="7" t="s">
        <v>62</v>
      </c>
      <c r="BX767" s="84" t="s">
        <v>62</v>
      </c>
      <c r="BY767" s="7" t="s">
        <v>62</v>
      </c>
    </row>
    <row r="768" spans="14:77" x14ac:dyDescent="0.4">
      <c r="N768" s="124" t="str">
        <f t="shared" si="143"/>
        <v/>
      </c>
      <c r="T768" s="76">
        <v>5</v>
      </c>
      <c r="U768" s="65">
        <v>48.300813994115288</v>
      </c>
      <c r="V768" s="77" t="s">
        <v>62</v>
      </c>
      <c r="W768" s="78">
        <v>6.1601614417668697E-2</v>
      </c>
      <c r="X768" s="78">
        <v>5.9348887512052938E-2</v>
      </c>
      <c r="Y768" s="78">
        <v>4.5271992272694246E-2</v>
      </c>
      <c r="Z768" s="79">
        <v>4.6454870447627937E-2</v>
      </c>
      <c r="AA768" s="27"/>
      <c r="AB768" s="27"/>
      <c r="AC768" s="80" t="s">
        <v>62</v>
      </c>
      <c r="AD768" s="85" t="s">
        <v>62</v>
      </c>
      <c r="AE768" s="82" t="s">
        <v>62</v>
      </c>
      <c r="AF768" s="72">
        <v>0.12479220956506465</v>
      </c>
      <c r="AG768" s="72">
        <v>1.031471910413803</v>
      </c>
      <c r="AH768" s="7">
        <v>1.8688132333011791E-2</v>
      </c>
      <c r="AI768" s="84">
        <v>2.7232472734383055E-2</v>
      </c>
      <c r="AJ768" s="7">
        <v>0.1156619026646408</v>
      </c>
      <c r="BC768" s="124" t="str">
        <f t="shared" si="145"/>
        <v/>
      </c>
      <c r="BI768" s="76" t="s">
        <v>62</v>
      </c>
      <c r="BJ768" s="65" t="s">
        <v>62</v>
      </c>
      <c r="BK768" s="77" t="s">
        <v>62</v>
      </c>
      <c r="BL768" s="78" t="s">
        <v>62</v>
      </c>
      <c r="BM768" s="78" t="s">
        <v>62</v>
      </c>
      <c r="BN768" s="78" t="s">
        <v>62</v>
      </c>
      <c r="BO768" s="79" t="s">
        <v>62</v>
      </c>
      <c r="BP768" s="27"/>
      <c r="BQ768" s="27"/>
      <c r="BR768" s="80" t="s">
        <v>62</v>
      </c>
      <c r="BS768" s="85" t="s">
        <v>62</v>
      </c>
      <c r="BT768" s="82" t="s">
        <v>62</v>
      </c>
      <c r="BU768" s="72" t="s">
        <v>62</v>
      </c>
      <c r="BV768" s="72" t="s">
        <v>62</v>
      </c>
      <c r="BW768" s="7" t="s">
        <v>62</v>
      </c>
      <c r="BX768" s="84" t="s">
        <v>62</v>
      </c>
      <c r="BY768" s="7" t="s">
        <v>62</v>
      </c>
    </row>
    <row r="769" spans="14:77" x14ac:dyDescent="0.4">
      <c r="N769" s="124" t="str">
        <f t="shared" si="143"/>
        <v/>
      </c>
      <c r="T769" s="76">
        <v>8</v>
      </c>
      <c r="U769" s="65">
        <v>49.301450000000003</v>
      </c>
      <c r="V769" s="77" t="s">
        <v>62</v>
      </c>
      <c r="W769" s="78">
        <v>-5.1047830468332035E-2</v>
      </c>
      <c r="X769" s="78">
        <v>-4.7359558724302246E-2</v>
      </c>
      <c r="Y769" s="78">
        <v>-3.9142577788676795E-2</v>
      </c>
      <c r="Z769" s="79">
        <v>-3.1715544254652381E-2</v>
      </c>
      <c r="AA769" s="14"/>
      <c r="AB769" s="14"/>
      <c r="AC769" s="80" t="s">
        <v>62</v>
      </c>
      <c r="AD769" s="85" t="s">
        <v>62</v>
      </c>
      <c r="AE769" s="82" t="s">
        <v>62</v>
      </c>
      <c r="AF769" s="72">
        <v>-1.3767866800566844E-2</v>
      </c>
      <c r="AG769" s="72">
        <v>0.95161795295124518</v>
      </c>
      <c r="AH769" s="7">
        <v>9.8832422833268971E-3</v>
      </c>
      <c r="AI769" s="84">
        <v>-1.8592080568702603E-2</v>
      </c>
      <c r="AJ769" s="7">
        <v>0.10670764946378006</v>
      </c>
      <c r="BC769" s="124" t="str">
        <f t="shared" si="145"/>
        <v/>
      </c>
      <c r="BI769" s="76" t="s">
        <v>62</v>
      </c>
      <c r="BJ769" s="65" t="s">
        <v>62</v>
      </c>
      <c r="BK769" s="77" t="s">
        <v>62</v>
      </c>
      <c r="BL769" s="78" t="s">
        <v>62</v>
      </c>
      <c r="BM769" s="78" t="s">
        <v>62</v>
      </c>
      <c r="BN769" s="78" t="s">
        <v>62</v>
      </c>
      <c r="BO769" s="79" t="s">
        <v>62</v>
      </c>
      <c r="BP769" s="14"/>
      <c r="BQ769" s="14"/>
      <c r="BR769" s="80" t="s">
        <v>62</v>
      </c>
      <c r="BS769" s="85" t="s">
        <v>62</v>
      </c>
      <c r="BT769" s="82" t="s">
        <v>62</v>
      </c>
      <c r="BU769" s="72" t="s">
        <v>62</v>
      </c>
      <c r="BV769" s="72" t="s">
        <v>62</v>
      </c>
      <c r="BW769" s="7" t="s">
        <v>62</v>
      </c>
      <c r="BX769" s="84" t="s">
        <v>62</v>
      </c>
      <c r="BY769" s="7" t="s">
        <v>62</v>
      </c>
    </row>
    <row r="770" spans="14:77" x14ac:dyDescent="0.4">
      <c r="N770" s="124" t="str">
        <f t="shared" si="143"/>
        <v/>
      </c>
      <c r="T770" s="76">
        <v>4</v>
      </c>
      <c r="U770" s="65">
        <v>74.701625996376151</v>
      </c>
      <c r="V770" s="77" t="s">
        <v>62</v>
      </c>
      <c r="W770" s="78">
        <v>0.15498232899874195</v>
      </c>
      <c r="X770" s="78">
        <v>0.14802447429236032</v>
      </c>
      <c r="Y770" s="78">
        <v>0.14353552321166152</v>
      </c>
      <c r="Z770" s="79">
        <v>0.12951809218125232</v>
      </c>
      <c r="AA770" s="27"/>
      <c r="AB770" s="27"/>
      <c r="AC770" s="80" t="s">
        <v>62</v>
      </c>
      <c r="AD770" s="85" t="s">
        <v>62</v>
      </c>
      <c r="AE770" s="82" t="s">
        <v>62</v>
      </c>
      <c r="AF770" s="72" t="s">
        <v>62</v>
      </c>
      <c r="AG770" s="72">
        <v>1.4724591780520528</v>
      </c>
      <c r="AH770" s="7">
        <v>1.6714288730628839E-2</v>
      </c>
      <c r="AI770" s="84">
        <v>7.5925255628720933E-2</v>
      </c>
      <c r="AJ770" s="7">
        <v>0.16511106934670675</v>
      </c>
      <c r="BC770" s="124" t="str">
        <f t="shared" si="145"/>
        <v/>
      </c>
      <c r="BI770" s="76" t="s">
        <v>62</v>
      </c>
      <c r="BJ770" s="65" t="s">
        <v>62</v>
      </c>
      <c r="BK770" s="77" t="s">
        <v>62</v>
      </c>
      <c r="BL770" s="78" t="s">
        <v>62</v>
      </c>
      <c r="BM770" s="78" t="s">
        <v>62</v>
      </c>
      <c r="BN770" s="78" t="s">
        <v>62</v>
      </c>
      <c r="BO770" s="79" t="s">
        <v>62</v>
      </c>
      <c r="BP770" s="27"/>
      <c r="BQ770" s="27"/>
      <c r="BR770" s="80" t="s">
        <v>62</v>
      </c>
      <c r="BS770" s="85" t="s">
        <v>62</v>
      </c>
      <c r="BT770" s="82" t="s">
        <v>62</v>
      </c>
      <c r="BU770" s="72" t="s">
        <v>62</v>
      </c>
      <c r="BV770" s="72" t="s">
        <v>62</v>
      </c>
      <c r="BW770" s="7" t="s">
        <v>62</v>
      </c>
      <c r="BX770" s="84" t="s">
        <v>62</v>
      </c>
      <c r="BY770" s="7" t="s">
        <v>62</v>
      </c>
    </row>
    <row r="771" spans="14:77" x14ac:dyDescent="0.4">
      <c r="N771" s="124" t="str">
        <f t="shared" si="143"/>
        <v/>
      </c>
      <c r="T771" s="76" t="s">
        <v>62</v>
      </c>
      <c r="U771" s="65" t="s">
        <v>62</v>
      </c>
      <c r="V771" s="77" t="s">
        <v>62</v>
      </c>
      <c r="W771" s="78" t="s">
        <v>62</v>
      </c>
      <c r="X771" s="78" t="s">
        <v>62</v>
      </c>
      <c r="Y771" s="78" t="s">
        <v>62</v>
      </c>
      <c r="Z771" s="79" t="s">
        <v>62</v>
      </c>
      <c r="AA771" s="89"/>
      <c r="AB771" s="89"/>
      <c r="AC771" s="80" t="s">
        <v>62</v>
      </c>
      <c r="AD771" s="85" t="s">
        <v>62</v>
      </c>
      <c r="AE771" s="82" t="s">
        <v>62</v>
      </c>
      <c r="AF771" s="72" t="s">
        <v>62</v>
      </c>
      <c r="AG771" s="72" t="s">
        <v>62</v>
      </c>
      <c r="AH771" s="7" t="s">
        <v>62</v>
      </c>
      <c r="AI771" s="84" t="s">
        <v>62</v>
      </c>
      <c r="AJ771" s="7" t="s">
        <v>62</v>
      </c>
      <c r="BC771" s="124" t="str">
        <f t="shared" si="145"/>
        <v/>
      </c>
      <c r="BI771" s="76" t="s">
        <v>62</v>
      </c>
      <c r="BJ771" s="65" t="s">
        <v>62</v>
      </c>
      <c r="BK771" s="77" t="s">
        <v>62</v>
      </c>
      <c r="BL771" s="78" t="s">
        <v>62</v>
      </c>
      <c r="BM771" s="78" t="s">
        <v>62</v>
      </c>
      <c r="BN771" s="78" t="s">
        <v>62</v>
      </c>
      <c r="BO771" s="79" t="s">
        <v>62</v>
      </c>
      <c r="BP771" s="89"/>
      <c r="BQ771" s="89"/>
      <c r="BR771" s="80" t="s">
        <v>62</v>
      </c>
      <c r="BS771" s="85" t="s">
        <v>62</v>
      </c>
      <c r="BT771" s="82" t="s">
        <v>62</v>
      </c>
      <c r="BU771" s="72" t="s">
        <v>62</v>
      </c>
      <c r="BV771" s="72" t="s">
        <v>62</v>
      </c>
      <c r="BW771" s="7" t="s">
        <v>62</v>
      </c>
      <c r="BX771" s="84" t="s">
        <v>62</v>
      </c>
      <c r="BY771" s="7" t="s">
        <v>62</v>
      </c>
    </row>
    <row r="772" spans="14:77" x14ac:dyDescent="0.4">
      <c r="N772" s="124" t="str">
        <f t="shared" si="143"/>
        <v/>
      </c>
      <c r="T772" s="76" t="s">
        <v>62</v>
      </c>
      <c r="U772" s="65" t="s">
        <v>62</v>
      </c>
      <c r="V772" s="77" t="s">
        <v>62</v>
      </c>
      <c r="W772" s="78" t="s">
        <v>62</v>
      </c>
      <c r="X772" s="78" t="s">
        <v>62</v>
      </c>
      <c r="Y772" s="78" t="s">
        <v>62</v>
      </c>
      <c r="Z772" s="79" t="s">
        <v>62</v>
      </c>
      <c r="AA772" s="89"/>
      <c r="AB772" s="89"/>
      <c r="AC772" s="80" t="s">
        <v>62</v>
      </c>
      <c r="AD772" s="85" t="s">
        <v>62</v>
      </c>
      <c r="AE772" s="82" t="s">
        <v>62</v>
      </c>
      <c r="AF772" s="72" t="s">
        <v>62</v>
      </c>
      <c r="AG772" s="72" t="s">
        <v>62</v>
      </c>
      <c r="AH772" s="7" t="s">
        <v>62</v>
      </c>
      <c r="AI772" s="84" t="s">
        <v>62</v>
      </c>
      <c r="AJ772" s="7" t="s">
        <v>62</v>
      </c>
      <c r="BC772" s="124" t="str">
        <f t="shared" si="145"/>
        <v/>
      </c>
      <c r="BI772" s="76" t="s">
        <v>62</v>
      </c>
      <c r="BJ772" s="65" t="s">
        <v>62</v>
      </c>
      <c r="BK772" s="77" t="s">
        <v>62</v>
      </c>
      <c r="BL772" s="78" t="s">
        <v>62</v>
      </c>
      <c r="BM772" s="78" t="s">
        <v>62</v>
      </c>
      <c r="BN772" s="78" t="s">
        <v>62</v>
      </c>
      <c r="BO772" s="79" t="s">
        <v>62</v>
      </c>
      <c r="BP772" s="89"/>
      <c r="BQ772" s="89"/>
      <c r="BR772" s="80" t="s">
        <v>62</v>
      </c>
      <c r="BS772" s="85" t="s">
        <v>62</v>
      </c>
      <c r="BT772" s="82" t="s">
        <v>62</v>
      </c>
      <c r="BU772" s="72" t="s">
        <v>62</v>
      </c>
      <c r="BV772" s="72" t="s">
        <v>62</v>
      </c>
      <c r="BW772" s="7" t="s">
        <v>62</v>
      </c>
      <c r="BX772" s="84" t="s">
        <v>62</v>
      </c>
      <c r="BY772" s="7" t="s">
        <v>62</v>
      </c>
    </row>
    <row r="773" spans="14:77" x14ac:dyDescent="0.4">
      <c r="N773" s="124" t="str">
        <f t="shared" si="143"/>
        <v/>
      </c>
      <c r="T773" s="76" t="s">
        <v>62</v>
      </c>
      <c r="U773" s="65" t="s">
        <v>62</v>
      </c>
      <c r="V773" s="77" t="s">
        <v>62</v>
      </c>
      <c r="W773" s="78" t="s">
        <v>62</v>
      </c>
      <c r="X773" s="78" t="s">
        <v>62</v>
      </c>
      <c r="Y773" s="78" t="s">
        <v>62</v>
      </c>
      <c r="Z773" s="79" t="s">
        <v>62</v>
      </c>
      <c r="AA773" s="27"/>
      <c r="AB773" s="27"/>
      <c r="AC773" s="80" t="s">
        <v>62</v>
      </c>
      <c r="AD773" s="85" t="s">
        <v>62</v>
      </c>
      <c r="AE773" s="82" t="s">
        <v>62</v>
      </c>
      <c r="AF773" s="72" t="s">
        <v>62</v>
      </c>
      <c r="AG773" s="72" t="s">
        <v>62</v>
      </c>
      <c r="AH773" s="7" t="s">
        <v>62</v>
      </c>
      <c r="AI773" s="84" t="s">
        <v>62</v>
      </c>
      <c r="AJ773" s="7" t="s">
        <v>62</v>
      </c>
      <c r="BC773" s="124" t="str">
        <f t="shared" si="145"/>
        <v/>
      </c>
      <c r="BI773" s="76" t="s">
        <v>62</v>
      </c>
      <c r="BJ773" s="65" t="s">
        <v>62</v>
      </c>
      <c r="BK773" s="77" t="s">
        <v>62</v>
      </c>
      <c r="BL773" s="78" t="s">
        <v>62</v>
      </c>
      <c r="BM773" s="78" t="s">
        <v>62</v>
      </c>
      <c r="BN773" s="78" t="s">
        <v>62</v>
      </c>
      <c r="BO773" s="79" t="s">
        <v>62</v>
      </c>
      <c r="BP773" s="27"/>
      <c r="BQ773" s="27"/>
      <c r="BR773" s="80" t="s">
        <v>62</v>
      </c>
      <c r="BS773" s="85" t="s">
        <v>62</v>
      </c>
      <c r="BT773" s="82" t="s">
        <v>62</v>
      </c>
      <c r="BU773" s="72" t="s">
        <v>62</v>
      </c>
      <c r="BV773" s="72" t="s">
        <v>62</v>
      </c>
      <c r="BW773" s="7" t="s">
        <v>62</v>
      </c>
      <c r="BX773" s="84" t="s">
        <v>62</v>
      </c>
      <c r="BY773" s="7" t="s">
        <v>62</v>
      </c>
    </row>
    <row r="774" spans="14:77" ht="19.5" thickBot="1" x14ac:dyDescent="0.45">
      <c r="N774" s="124" t="str">
        <f t="shared" si="143"/>
        <v/>
      </c>
      <c r="T774" s="76" t="s">
        <v>62</v>
      </c>
      <c r="U774" s="90" t="s">
        <v>62</v>
      </c>
      <c r="V774" s="91" t="s">
        <v>62</v>
      </c>
      <c r="W774" s="78" t="s">
        <v>62</v>
      </c>
      <c r="X774" s="78" t="s">
        <v>62</v>
      </c>
      <c r="Y774" s="78" t="s">
        <v>62</v>
      </c>
      <c r="Z774" s="79" t="s">
        <v>62</v>
      </c>
      <c r="AA774" s="27"/>
      <c r="AB774" s="27"/>
      <c r="AC774" s="80" t="s">
        <v>62</v>
      </c>
      <c r="AD774" s="85" t="s">
        <v>62</v>
      </c>
      <c r="AE774" s="82" t="s">
        <v>62</v>
      </c>
      <c r="AF774" s="72"/>
      <c r="AG774" s="72"/>
      <c r="AH774" s="27"/>
      <c r="AI774" s="107"/>
      <c r="AJ774" s="27"/>
      <c r="BC774" s="124" t="str">
        <f t="shared" si="145"/>
        <v/>
      </c>
      <c r="BI774" s="76" t="s">
        <v>62</v>
      </c>
      <c r="BJ774" s="90" t="s">
        <v>62</v>
      </c>
      <c r="BK774" s="91" t="s">
        <v>62</v>
      </c>
      <c r="BL774" s="78" t="s">
        <v>62</v>
      </c>
      <c r="BM774" s="78" t="s">
        <v>62</v>
      </c>
      <c r="BN774" s="78" t="s">
        <v>62</v>
      </c>
      <c r="BO774" s="79" t="s">
        <v>62</v>
      </c>
      <c r="BP774" s="27"/>
      <c r="BQ774" s="27"/>
      <c r="BR774" s="80" t="s">
        <v>62</v>
      </c>
      <c r="BS774" s="85" t="s">
        <v>62</v>
      </c>
      <c r="BT774" s="82" t="s">
        <v>62</v>
      </c>
      <c r="BU774" s="72"/>
      <c r="BV774" s="72"/>
      <c r="BW774" s="27"/>
      <c r="BX774" s="107"/>
      <c r="BY774" s="27"/>
    </row>
    <row r="775" spans="14:77" ht="19.5" thickBot="1" x14ac:dyDescent="0.45"/>
    <row r="776" spans="14:77" ht="19.5" thickBot="1" x14ac:dyDescent="0.45">
      <c r="T776" s="56" t="s">
        <v>62</v>
      </c>
      <c r="U776" s="57" t="s">
        <v>62</v>
      </c>
      <c r="V776" s="58" t="s">
        <v>541</v>
      </c>
      <c r="W776" s="59" t="s">
        <v>542</v>
      </c>
      <c r="X776" s="59" t="s">
        <v>543</v>
      </c>
      <c r="Y776" s="59" t="s">
        <v>544</v>
      </c>
      <c r="Z776" s="60" t="s">
        <v>545</v>
      </c>
      <c r="AA776" s="27"/>
      <c r="AB776" s="27"/>
      <c r="AC776" s="27"/>
      <c r="AD776" s="27"/>
      <c r="AE776" s="27"/>
      <c r="AF776" s="27" t="s">
        <v>488</v>
      </c>
      <c r="AG776" s="27"/>
      <c r="AH776" t="s">
        <v>533</v>
      </c>
      <c r="BI776" s="56" t="s">
        <v>62</v>
      </c>
      <c r="BJ776" s="57" t="s">
        <v>62</v>
      </c>
      <c r="BK776" s="58" t="s">
        <v>541</v>
      </c>
      <c r="BL776" s="59" t="s">
        <v>542</v>
      </c>
      <c r="BM776" s="59" t="s">
        <v>543</v>
      </c>
      <c r="BN776" s="59" t="s">
        <v>544</v>
      </c>
      <c r="BO776" s="60" t="s">
        <v>545</v>
      </c>
      <c r="BP776" s="27"/>
      <c r="BQ776" s="27"/>
      <c r="BR776" s="27"/>
      <c r="BS776" s="27"/>
      <c r="BT776" s="27"/>
      <c r="BU776" s="27" t="s">
        <v>289</v>
      </c>
      <c r="BV776" s="27"/>
      <c r="BW776" t="s">
        <v>534</v>
      </c>
      <c r="BX776" s="27"/>
      <c r="BY776" s="27"/>
    </row>
    <row r="777" spans="14:77" ht="19.5" thickBot="1" x14ac:dyDescent="0.45">
      <c r="N777" s="124" t="str">
        <f t="shared" ref="N777:N789" si="147">+IFERROR(IF(AND(AC777&lt;&gt;"",SUM((1/U777)/AC777)&lt;35%),"F",""),"")</f>
        <v/>
      </c>
      <c r="T777" s="76">
        <v>5</v>
      </c>
      <c r="U777" s="65">
        <v>2.2001319992150377</v>
      </c>
      <c r="V777" s="66">
        <v>0.35999999999999976</v>
      </c>
      <c r="W777" s="67">
        <v>0.13565462434816894</v>
      </c>
      <c r="X777" s="67">
        <v>0.14093986104124487</v>
      </c>
      <c r="Y777" s="67">
        <v>0.14093986104124487</v>
      </c>
      <c r="Z777" s="68">
        <v>0.14039135520434151</v>
      </c>
      <c r="AA777" s="104">
        <v>0.14093986104124487</v>
      </c>
      <c r="AB777" s="69" t="s">
        <v>62</v>
      </c>
      <c r="AC777" s="70" t="s">
        <v>62</v>
      </c>
      <c r="AD777" s="27"/>
      <c r="AE777" s="71">
        <v>5</v>
      </c>
      <c r="AF777" s="72">
        <v>8.4459837537637791E-2</v>
      </c>
      <c r="AG777" s="72">
        <v>0.29690534706538341</v>
      </c>
      <c r="AH777" s="7" t="s">
        <v>62</v>
      </c>
      <c r="BC777" s="124" t="str">
        <f t="shared" ref="BC777:BC789" si="148">+IFERROR(IF(AND(BR777&lt;&gt;"",SUM((1/BJ777)/BR777)&lt;35%),"F",""),"")</f>
        <v/>
      </c>
      <c r="BI777" s="76">
        <v>2</v>
      </c>
      <c r="BJ777" s="65">
        <v>1.7001239997920041</v>
      </c>
      <c r="BK777" s="66">
        <v>0.45999999999999985</v>
      </c>
      <c r="BL777" s="67">
        <v>0.12727306417564146</v>
      </c>
      <c r="BM777" s="67">
        <v>0.13613386604330988</v>
      </c>
      <c r="BN777" s="67">
        <v>0.14071399678196861</v>
      </c>
      <c r="BO777" s="68">
        <v>0.17276503502580973</v>
      </c>
      <c r="BP777" s="104">
        <v>0.17276503502580973</v>
      </c>
      <c r="BQ777" s="69" t="s">
        <v>62</v>
      </c>
      <c r="BR777" s="70" t="s">
        <v>62</v>
      </c>
      <c r="BS777" s="27"/>
      <c r="BT777" s="71">
        <v>2</v>
      </c>
      <c r="BU777" s="72">
        <v>0.33729452175736924</v>
      </c>
      <c r="BV777" s="72">
        <v>0.250762458472165</v>
      </c>
      <c r="BW777" s="7" t="s">
        <v>62</v>
      </c>
      <c r="BX777" s="74">
        <v>0.13260540432483015</v>
      </c>
      <c r="BY777" s="7">
        <v>4.3075174062950493E-2</v>
      </c>
    </row>
    <row r="778" spans="14:77" x14ac:dyDescent="0.4">
      <c r="N778" s="124" t="str">
        <f t="shared" si="147"/>
        <v/>
      </c>
      <c r="T778" s="76">
        <v>1</v>
      </c>
      <c r="U778" s="65">
        <v>3.7002059998670016</v>
      </c>
      <c r="V778" s="77">
        <v>5.999999999999972E-2</v>
      </c>
      <c r="W778" s="78">
        <v>0.30567142603087682</v>
      </c>
      <c r="X778" s="78">
        <v>0.2920888841594278</v>
      </c>
      <c r="Y778" s="78">
        <v>0.2920888841594278</v>
      </c>
      <c r="Z778" s="79">
        <v>0.29669077201018473</v>
      </c>
      <c r="AA778" s="7">
        <f>SUM(1/U778)-AC778</f>
        <v>0.25667268176635477</v>
      </c>
      <c r="AB778" s="27"/>
      <c r="AC778" s="80">
        <v>1.3582541871449028E-2</v>
      </c>
      <c r="AD778" s="81" t="s">
        <v>62</v>
      </c>
      <c r="AE778" s="82" t="s">
        <v>62</v>
      </c>
      <c r="AF778" s="72">
        <v>0.58349581124937877</v>
      </c>
      <c r="AG778" s="72">
        <v>0.78102900407902065</v>
      </c>
      <c r="AH778" s="7">
        <v>-6.5804484280884534E-2</v>
      </c>
      <c r="BC778" s="124" t="str">
        <f t="shared" si="148"/>
        <v/>
      </c>
      <c r="BI778" s="76">
        <v>6</v>
      </c>
      <c r="BJ778" s="65">
        <v>3.2001349989320618</v>
      </c>
      <c r="BK778" s="77">
        <v>0.15999999999999973</v>
      </c>
      <c r="BL778" s="78">
        <v>0.18708537527212254</v>
      </c>
      <c r="BM778" s="78">
        <v>0.16842205311770636</v>
      </c>
      <c r="BN778" s="78">
        <v>0.25619891167838316</v>
      </c>
      <c r="BO778" s="79">
        <v>0.19673708623379665</v>
      </c>
      <c r="BP778" s="27"/>
      <c r="BQ778" s="27"/>
      <c r="BR778" s="80" t="s">
        <v>62</v>
      </c>
      <c r="BS778" s="81" t="s">
        <v>62</v>
      </c>
      <c r="BT778" s="82" t="s">
        <v>62</v>
      </c>
      <c r="BU778" s="72">
        <v>0.39061825213336598</v>
      </c>
      <c r="BV778" s="72">
        <v>0.59983053672069753</v>
      </c>
      <c r="BW778" s="7">
        <v>-1.0804074299318289E-2</v>
      </c>
      <c r="BX778" s="84">
        <v>0.1510050969620339</v>
      </c>
      <c r="BY778" s="7">
        <v>0.10303697345663525</v>
      </c>
    </row>
    <row r="779" spans="14:77" x14ac:dyDescent="0.4">
      <c r="N779" s="124" t="str">
        <f t="shared" si="147"/>
        <v/>
      </c>
      <c r="T779" s="76">
        <v>9</v>
      </c>
      <c r="U779" s="65">
        <v>4.900430000000001</v>
      </c>
      <c r="V779" s="77" t="s">
        <v>62</v>
      </c>
      <c r="W779" s="78">
        <v>4.9848765165040589E-2</v>
      </c>
      <c r="X779" s="78">
        <v>5.0570592062055553E-2</v>
      </c>
      <c r="Y779" s="78">
        <v>5.0570592062055553E-2</v>
      </c>
      <c r="Z779" s="79">
        <v>4.8929522467643802E-2</v>
      </c>
      <c r="AA779" s="27"/>
      <c r="AB779" s="27"/>
      <c r="AC779" s="80" t="s">
        <v>62</v>
      </c>
      <c r="AD779" s="85" t="s">
        <v>62</v>
      </c>
      <c r="AE779" s="82" t="s">
        <v>62</v>
      </c>
      <c r="AF779" s="72">
        <v>0.17264160001241935</v>
      </c>
      <c r="AG779" s="72">
        <v>0.53924155806234708</v>
      </c>
      <c r="AH779" s="7">
        <v>5.4301095364949675E-2</v>
      </c>
      <c r="BC779" s="124" t="str">
        <f t="shared" si="148"/>
        <v/>
      </c>
      <c r="BI779" s="76">
        <v>3</v>
      </c>
      <c r="BJ779" s="65">
        <v>5.0000409989050327</v>
      </c>
      <c r="BK779" s="77" t="s">
        <v>62</v>
      </c>
      <c r="BL779" s="78">
        <v>0.32825992682396354</v>
      </c>
      <c r="BM779" s="78">
        <v>0.30770079385715426</v>
      </c>
      <c r="BN779" s="78">
        <v>0.28408292072677116</v>
      </c>
      <c r="BO779" s="79">
        <v>0.32382992368480401</v>
      </c>
      <c r="BP779" s="7">
        <f>SUM(1/BJ779)-BR779</f>
        <v>0.15582135396005348</v>
      </c>
      <c r="BQ779" s="27"/>
      <c r="BR779" s="80">
        <v>4.4177006097192384E-2</v>
      </c>
      <c r="BS779" s="85" t="s">
        <v>62</v>
      </c>
      <c r="BT779" s="82" t="s">
        <v>62</v>
      </c>
      <c r="BU779" s="72">
        <v>0.58037578109386345</v>
      </c>
      <c r="BV779" s="72">
        <v>0.67954369813039617</v>
      </c>
      <c r="BW779" s="7">
        <v>9.8562117017926304E-2</v>
      </c>
      <c r="BX779" s="84">
        <v>0.24855491133542845</v>
      </c>
      <c r="BY779" s="7">
        <v>0.11672984568221194</v>
      </c>
    </row>
    <row r="780" spans="14:77" x14ac:dyDescent="0.4">
      <c r="N780" s="124" t="str">
        <f t="shared" si="147"/>
        <v/>
      </c>
      <c r="T780" s="76">
        <v>2</v>
      </c>
      <c r="U780" s="65">
        <v>7.400248999692006</v>
      </c>
      <c r="V780" s="77" t="s">
        <v>62</v>
      </c>
      <c r="W780" s="78">
        <v>0.20428819418485217</v>
      </c>
      <c r="X780" s="78">
        <v>0.21616815182653026</v>
      </c>
      <c r="Y780" s="78">
        <v>0.21616815182653026</v>
      </c>
      <c r="Z780" s="79">
        <v>0.22309653493822315</v>
      </c>
      <c r="AA780" s="27"/>
      <c r="AB780" s="27"/>
      <c r="AC780" s="80" t="s">
        <v>62</v>
      </c>
      <c r="AD780" s="85" t="s">
        <v>62</v>
      </c>
      <c r="AE780" s="82" t="s">
        <v>62</v>
      </c>
      <c r="AF780" s="72">
        <v>0.22586823220347566</v>
      </c>
      <c r="AG780" s="72">
        <v>0.74417727615406359</v>
      </c>
      <c r="AH780" s="7">
        <v>2.7119618626170419E-2</v>
      </c>
      <c r="BC780" s="124" t="str">
        <f t="shared" si="148"/>
        <v/>
      </c>
      <c r="BI780" s="76">
        <v>7</v>
      </c>
      <c r="BJ780" s="65">
        <v>10.20055</v>
      </c>
      <c r="BK780" s="77" t="s">
        <v>62</v>
      </c>
      <c r="BL780" s="78">
        <v>0.27237963312651198</v>
      </c>
      <c r="BM780" s="78">
        <v>0.22409831578671377</v>
      </c>
      <c r="BN780" s="78">
        <v>0.22769399452878034</v>
      </c>
      <c r="BO780" s="79">
        <v>0.22112947599682226</v>
      </c>
      <c r="BP780" s="27"/>
      <c r="BQ780" s="27"/>
      <c r="BR780" s="80" t="s">
        <v>62</v>
      </c>
      <c r="BS780" s="85" t="s">
        <v>62</v>
      </c>
      <c r="BT780" s="82" t="s">
        <v>62</v>
      </c>
      <c r="BU780" s="72">
        <v>0.59031610761208075</v>
      </c>
      <c r="BV780" s="72">
        <v>0.68710104885004686</v>
      </c>
      <c r="BW780" s="7">
        <v>5.1716524931266425E-2</v>
      </c>
      <c r="BX780" s="84">
        <v>0.16972741948806841</v>
      </c>
      <c r="BY780" s="7">
        <v>0.11802802324709592</v>
      </c>
    </row>
    <row r="781" spans="14:77" x14ac:dyDescent="0.4">
      <c r="N781" s="124" t="str">
        <f t="shared" si="147"/>
        <v/>
      </c>
      <c r="T781" s="76">
        <v>4</v>
      </c>
      <c r="U781" s="65">
        <v>10.300398999056037</v>
      </c>
      <c r="V781" s="77" t="s">
        <v>62</v>
      </c>
      <c r="W781" s="78">
        <v>0.1301252961499326</v>
      </c>
      <c r="X781" s="78">
        <v>0.13153294228030674</v>
      </c>
      <c r="Y781" s="78">
        <v>0.13153294228030674</v>
      </c>
      <c r="Z781" s="79">
        <v>0.13219849041688339</v>
      </c>
      <c r="AA781" s="27"/>
      <c r="AB781" s="27"/>
      <c r="AC781" s="80" t="s">
        <v>62</v>
      </c>
      <c r="AD781" s="85" t="s">
        <v>62</v>
      </c>
      <c r="AE781" s="82" t="s">
        <v>62</v>
      </c>
      <c r="AF781" s="72">
        <v>0.70177989815586594</v>
      </c>
      <c r="AG781" s="72">
        <v>0.85711458680663555</v>
      </c>
      <c r="AH781" s="7">
        <v>2.3339801161829515E-3</v>
      </c>
      <c r="BC781" s="124" t="str">
        <f t="shared" si="148"/>
        <v/>
      </c>
      <c r="BI781" s="76">
        <v>5</v>
      </c>
      <c r="BJ781" s="65">
        <v>35.10028799741513</v>
      </c>
      <c r="BK781" s="77" t="s">
        <v>62</v>
      </c>
      <c r="BL781" s="78">
        <v>6.0130102117004758E-2</v>
      </c>
      <c r="BM781" s="78">
        <v>7.0563884350222511E-2</v>
      </c>
      <c r="BN781" s="78">
        <v>8.7396153408563632E-2</v>
      </c>
      <c r="BO781" s="79">
        <v>8.2154294271239603E-2</v>
      </c>
      <c r="BP781" s="27"/>
      <c r="BQ781" s="27"/>
      <c r="BR781" s="80" t="s">
        <v>62</v>
      </c>
      <c r="BS781" s="85" t="s">
        <v>62</v>
      </c>
      <c r="BT781" s="82" t="s">
        <v>62</v>
      </c>
      <c r="BU781" s="72">
        <v>0.67993764901952913</v>
      </c>
      <c r="BV781" s="72">
        <v>0.98637411281581211</v>
      </c>
      <c r="BW781" s="7">
        <v>3.3382417692476254E-2</v>
      </c>
      <c r="BX781" s="84">
        <v>6.3057339161429929E-2</v>
      </c>
      <c r="BY781" s="7">
        <v>0.1694361941560153</v>
      </c>
    </row>
    <row r="782" spans="14:77" x14ac:dyDescent="0.4">
      <c r="N782" s="124" t="str">
        <f t="shared" si="147"/>
        <v/>
      </c>
      <c r="T782" s="76">
        <v>3</v>
      </c>
      <c r="U782" s="65">
        <v>29.700115996655096</v>
      </c>
      <c r="V782" s="77" t="s">
        <v>62</v>
      </c>
      <c r="W782" s="78">
        <v>0.12674261231379599</v>
      </c>
      <c r="X782" s="78">
        <v>0.11936043794319692</v>
      </c>
      <c r="Y782" s="78">
        <v>0.11936043794319692</v>
      </c>
      <c r="Z782" s="79">
        <v>0.12174306186542506</v>
      </c>
      <c r="AA782" s="27"/>
      <c r="AB782" s="27"/>
      <c r="AC782" s="80" t="s">
        <v>62</v>
      </c>
      <c r="AD782" s="85" t="s">
        <v>62</v>
      </c>
      <c r="AE782" s="82" t="s">
        <v>62</v>
      </c>
      <c r="AF782" s="72">
        <v>0.87934718539848233</v>
      </c>
      <c r="AG782" s="72">
        <v>1.0496012994972888</v>
      </c>
      <c r="AH782" s="7">
        <v>2.104854245579954E-2</v>
      </c>
      <c r="BC782" s="124" t="str">
        <f t="shared" si="148"/>
        <v/>
      </c>
      <c r="BI782" s="76">
        <v>1</v>
      </c>
      <c r="BJ782" s="65">
        <v>61.601025999567007</v>
      </c>
      <c r="BK782" s="77" t="s">
        <v>62</v>
      </c>
      <c r="BL782" s="78">
        <v>-8.8496859753981662E-3</v>
      </c>
      <c r="BM782" s="78">
        <v>-5.9100026088172971E-3</v>
      </c>
      <c r="BN782" s="78">
        <v>-3.6675404671516181E-3</v>
      </c>
      <c r="BO782" s="79">
        <v>3.7820791746829333E-3</v>
      </c>
      <c r="BP782" s="27"/>
      <c r="BQ782" s="27"/>
      <c r="BR782" s="80" t="s">
        <v>62</v>
      </c>
      <c r="BS782" s="85" t="s">
        <v>62</v>
      </c>
      <c r="BT782" s="82" t="s">
        <v>62</v>
      </c>
      <c r="BU782" s="72">
        <v>-0.19975722585281705</v>
      </c>
      <c r="BV782" s="72">
        <v>0.80346725644244132</v>
      </c>
      <c r="BW782" s="7">
        <v>1.0777854665640131E-2</v>
      </c>
      <c r="BX782" s="84">
        <v>2.9029261509565668E-3</v>
      </c>
      <c r="BY782" s="7">
        <v>0.13801703865884352</v>
      </c>
    </row>
    <row r="783" spans="14:77" x14ac:dyDescent="0.4">
      <c r="N783" s="124" t="str">
        <f t="shared" si="147"/>
        <v/>
      </c>
      <c r="T783" s="76">
        <v>7</v>
      </c>
      <c r="U783" s="65">
        <v>45.601590000000002</v>
      </c>
      <c r="V783" s="77" t="s">
        <v>62</v>
      </c>
      <c r="W783" s="78">
        <v>-8.3013758104004114E-3</v>
      </c>
      <c r="X783" s="78">
        <v>-4.5255462617691915E-3</v>
      </c>
      <c r="Y783" s="78">
        <v>-4.5255462617691915E-3</v>
      </c>
      <c r="Z783" s="79">
        <v>-4.7750084055870091E-3</v>
      </c>
      <c r="AA783" s="27"/>
      <c r="AB783" s="27"/>
      <c r="AC783" s="80" t="s">
        <v>62</v>
      </c>
      <c r="AD783" s="85" t="s">
        <v>62</v>
      </c>
      <c r="AE783" s="82" t="s">
        <v>62</v>
      </c>
      <c r="AF783" s="72">
        <v>-8.6806902839125358E-2</v>
      </c>
      <c r="AG783" s="72">
        <v>0.55525266744336155</v>
      </c>
      <c r="AH783" s="7">
        <v>1.2096834267848321E-2</v>
      </c>
      <c r="BC783" s="124" t="str">
        <f t="shared" si="148"/>
        <v/>
      </c>
      <c r="BI783" s="76">
        <v>4</v>
      </c>
      <c r="BJ783" s="65">
        <v>69.300632998896049</v>
      </c>
      <c r="BK783" s="77" t="s">
        <v>62</v>
      </c>
      <c r="BL783" s="78" t="s">
        <v>62</v>
      </c>
      <c r="BM783" s="78">
        <v>7.8583645442911049E-2</v>
      </c>
      <c r="BN783" s="78" t="s">
        <v>62</v>
      </c>
      <c r="BO783" s="79">
        <v>-3.9789438715534601E-4</v>
      </c>
      <c r="BP783" s="27"/>
      <c r="BQ783" s="27"/>
      <c r="BR783" s="80" t="s">
        <v>62</v>
      </c>
      <c r="BS783" s="85" t="s">
        <v>62</v>
      </c>
      <c r="BT783" s="82" t="s">
        <v>62</v>
      </c>
      <c r="BU783" s="72">
        <v>0.57019469201513728</v>
      </c>
      <c r="BV783" s="72">
        <v>1.0867401460945032</v>
      </c>
      <c r="BW783" s="7">
        <v>1.0778122522573215E-2</v>
      </c>
      <c r="BX783" s="84">
        <v>-3.0540291951686172E-4</v>
      </c>
      <c r="BY783" s="7">
        <v>0.18667675073624754</v>
      </c>
    </row>
    <row r="784" spans="14:77" x14ac:dyDescent="0.4">
      <c r="N784" s="124" t="str">
        <f t="shared" si="147"/>
        <v/>
      </c>
      <c r="T784" s="76">
        <v>6</v>
      </c>
      <c r="U784" s="65">
        <v>58.800781993112409</v>
      </c>
      <c r="V784" s="77" t="s">
        <v>62</v>
      </c>
      <c r="W784" s="78">
        <v>4.3051954707531752E-2</v>
      </c>
      <c r="X784" s="78">
        <v>4.1458938780328941E-2</v>
      </c>
      <c r="Y784" s="78">
        <v>4.1458938780328941E-2</v>
      </c>
      <c r="Z784" s="79">
        <v>4.1725271502885457E-2</v>
      </c>
      <c r="AA784" s="14"/>
      <c r="AB784" s="14"/>
      <c r="AC784" s="80" t="s">
        <v>62</v>
      </c>
      <c r="AD784" s="85" t="s">
        <v>62</v>
      </c>
      <c r="AE784" s="82" t="s">
        <v>62</v>
      </c>
      <c r="AF784" s="72">
        <v>0.6838615029729026</v>
      </c>
      <c r="AG784" s="72">
        <v>0.81453030953284322</v>
      </c>
      <c r="AH784" s="7">
        <v>1.8372472316482147E-2</v>
      </c>
      <c r="BC784" s="124" t="str">
        <f t="shared" si="148"/>
        <v/>
      </c>
      <c r="BI784" s="76" t="s">
        <v>62</v>
      </c>
      <c r="BJ784" s="65">
        <v>84.001850000000005</v>
      </c>
      <c r="BK784" s="77" t="s">
        <v>62</v>
      </c>
      <c r="BL784" s="78" t="s">
        <v>62</v>
      </c>
      <c r="BM784" s="78" t="s">
        <v>62</v>
      </c>
      <c r="BN784" s="78" t="s">
        <v>62</v>
      </c>
      <c r="BO784" s="79" t="s">
        <v>62</v>
      </c>
      <c r="BP784" s="14"/>
      <c r="BQ784" s="14"/>
      <c r="BR784" s="80" t="s">
        <v>62</v>
      </c>
      <c r="BS784" s="85" t="s">
        <v>62</v>
      </c>
      <c r="BT784" s="82" t="s">
        <v>62</v>
      </c>
      <c r="BU784" s="72" t="s">
        <v>62</v>
      </c>
      <c r="BV784" s="72" t="s">
        <v>62</v>
      </c>
      <c r="BW784" s="7" t="s">
        <v>62</v>
      </c>
      <c r="BX784" s="84" t="s">
        <v>62</v>
      </c>
      <c r="BY784" s="7" t="s">
        <v>62</v>
      </c>
    </row>
    <row r="785" spans="14:77" x14ac:dyDescent="0.4">
      <c r="N785" s="124" t="str">
        <f t="shared" si="147"/>
        <v/>
      </c>
      <c r="T785" s="76">
        <v>10</v>
      </c>
      <c r="U785" s="65">
        <v>81.601946998938004</v>
      </c>
      <c r="V785" s="77" t="s">
        <v>62</v>
      </c>
      <c r="W785" s="78">
        <v>1.2918502910201544E-2</v>
      </c>
      <c r="X785" s="78">
        <v>1.240573816867787E-2</v>
      </c>
      <c r="Y785" s="78">
        <v>1.240573816867787E-2</v>
      </c>
      <c r="Z785" s="79" t="s">
        <v>62</v>
      </c>
      <c r="AA785" s="27"/>
      <c r="AB785" s="27"/>
      <c r="AC785" s="80" t="s">
        <v>62</v>
      </c>
      <c r="AD785" s="85" t="s">
        <v>62</v>
      </c>
      <c r="AE785" s="82" t="s">
        <v>62</v>
      </c>
      <c r="AF785" s="72" t="s">
        <v>62</v>
      </c>
      <c r="AG785" s="72" t="s">
        <v>62</v>
      </c>
      <c r="AH785" s="7" t="s">
        <v>62</v>
      </c>
      <c r="BC785" s="124" t="str">
        <f t="shared" si="148"/>
        <v/>
      </c>
      <c r="BI785" s="76" t="s">
        <v>62</v>
      </c>
      <c r="BJ785" s="65" t="s">
        <v>62</v>
      </c>
      <c r="BK785" s="77" t="s">
        <v>62</v>
      </c>
      <c r="BL785" s="78" t="s">
        <v>62</v>
      </c>
      <c r="BM785" s="78" t="s">
        <v>62</v>
      </c>
      <c r="BN785" s="78" t="s">
        <v>62</v>
      </c>
      <c r="BO785" s="79" t="s">
        <v>62</v>
      </c>
      <c r="BP785" s="27"/>
      <c r="BQ785" s="27"/>
      <c r="BR785" s="80" t="s">
        <v>62</v>
      </c>
      <c r="BS785" s="85" t="s">
        <v>62</v>
      </c>
      <c r="BT785" s="82" t="s">
        <v>62</v>
      </c>
      <c r="BU785" s="72" t="s">
        <v>62</v>
      </c>
      <c r="BV785" s="72" t="s">
        <v>62</v>
      </c>
      <c r="BW785" s="7" t="s">
        <v>62</v>
      </c>
      <c r="BX785" s="84" t="s">
        <v>62</v>
      </c>
      <c r="BY785" s="7" t="s">
        <v>62</v>
      </c>
    </row>
    <row r="786" spans="14:77" x14ac:dyDescent="0.4">
      <c r="N786" s="124" t="str">
        <f t="shared" si="147"/>
        <v/>
      </c>
      <c r="T786" s="76" t="s">
        <v>62</v>
      </c>
      <c r="U786" s="65">
        <v>96.004869999999997</v>
      </c>
      <c r="V786" s="77" t="s">
        <v>62</v>
      </c>
      <c r="W786" s="78" t="s">
        <v>62</v>
      </c>
      <c r="X786" s="78" t="s">
        <v>62</v>
      </c>
      <c r="Y786" s="78" t="s">
        <v>62</v>
      </c>
      <c r="Z786" s="79" t="s">
        <v>62</v>
      </c>
      <c r="AA786" s="89"/>
      <c r="AB786" s="89"/>
      <c r="AC786" s="80" t="s">
        <v>62</v>
      </c>
      <c r="AD786" s="85" t="s">
        <v>62</v>
      </c>
      <c r="AE786" s="82" t="s">
        <v>62</v>
      </c>
      <c r="AF786" s="72">
        <v>0.47592200964716608</v>
      </c>
      <c r="AG786" s="72">
        <v>0.70473150608011792</v>
      </c>
      <c r="AH786" s="7" t="s">
        <v>62</v>
      </c>
      <c r="BC786" s="124" t="str">
        <f t="shared" si="148"/>
        <v/>
      </c>
      <c r="BI786" s="76" t="s">
        <v>62</v>
      </c>
      <c r="BJ786" s="65" t="s">
        <v>62</v>
      </c>
      <c r="BK786" s="77" t="s">
        <v>62</v>
      </c>
      <c r="BL786" s="78" t="s">
        <v>62</v>
      </c>
      <c r="BM786" s="78" t="s">
        <v>62</v>
      </c>
      <c r="BN786" s="78" t="s">
        <v>62</v>
      </c>
      <c r="BO786" s="79" t="s">
        <v>62</v>
      </c>
      <c r="BP786" s="89"/>
      <c r="BQ786" s="89"/>
      <c r="BR786" s="80" t="s">
        <v>62</v>
      </c>
      <c r="BS786" s="85" t="s">
        <v>62</v>
      </c>
      <c r="BT786" s="82" t="s">
        <v>62</v>
      </c>
      <c r="BU786" s="72" t="s">
        <v>62</v>
      </c>
      <c r="BV786" s="72" t="s">
        <v>62</v>
      </c>
      <c r="BW786" s="7" t="s">
        <v>62</v>
      </c>
      <c r="BX786" s="84" t="s">
        <v>62</v>
      </c>
      <c r="BY786" s="7" t="s">
        <v>62</v>
      </c>
    </row>
    <row r="787" spans="14:77" x14ac:dyDescent="0.4">
      <c r="N787" s="124" t="str">
        <f t="shared" si="147"/>
        <v/>
      </c>
      <c r="T787" s="76" t="s">
        <v>62</v>
      </c>
      <c r="U787" s="65">
        <v>126.30358</v>
      </c>
      <c r="V787" s="77" t="s">
        <v>62</v>
      </c>
      <c r="W787" s="78" t="s">
        <v>62</v>
      </c>
      <c r="X787" s="78" t="s">
        <v>62</v>
      </c>
      <c r="Y787" s="78" t="s">
        <v>62</v>
      </c>
      <c r="Z787" s="79" t="s">
        <v>62</v>
      </c>
      <c r="AA787" s="89"/>
      <c r="AB787" s="89"/>
      <c r="AC787" s="80" t="s">
        <v>62</v>
      </c>
      <c r="AD787" s="85" t="s">
        <v>62</v>
      </c>
      <c r="AE787" s="82" t="s">
        <v>62</v>
      </c>
      <c r="AF787" s="72">
        <v>0.47592200964716608</v>
      </c>
      <c r="AG787" s="72">
        <v>0.70473150608011792</v>
      </c>
      <c r="AH787" s="7" t="s">
        <v>62</v>
      </c>
      <c r="BC787" s="124" t="str">
        <f t="shared" si="148"/>
        <v/>
      </c>
      <c r="BI787" s="76" t="s">
        <v>62</v>
      </c>
      <c r="BJ787" s="65" t="s">
        <v>62</v>
      </c>
      <c r="BK787" s="77" t="s">
        <v>62</v>
      </c>
      <c r="BL787" s="78" t="s">
        <v>62</v>
      </c>
      <c r="BM787" s="78" t="s">
        <v>62</v>
      </c>
      <c r="BN787" s="78" t="s">
        <v>62</v>
      </c>
      <c r="BO787" s="79" t="s">
        <v>62</v>
      </c>
      <c r="BP787" s="89"/>
      <c r="BQ787" s="89"/>
      <c r="BR787" s="80" t="s">
        <v>62</v>
      </c>
      <c r="BS787" s="85" t="s">
        <v>62</v>
      </c>
      <c r="BT787" s="82" t="s">
        <v>62</v>
      </c>
      <c r="BU787" s="72" t="s">
        <v>62</v>
      </c>
      <c r="BV787" s="72" t="s">
        <v>62</v>
      </c>
      <c r="BW787" s="7" t="s">
        <v>62</v>
      </c>
      <c r="BX787" s="84" t="s">
        <v>62</v>
      </c>
      <c r="BY787" s="7" t="s">
        <v>62</v>
      </c>
    </row>
    <row r="788" spans="14:77" x14ac:dyDescent="0.4">
      <c r="N788" s="124" t="str">
        <f t="shared" si="147"/>
        <v/>
      </c>
      <c r="T788" s="76" t="s">
        <v>62</v>
      </c>
      <c r="U788" s="65">
        <v>132.90539999999999</v>
      </c>
      <c r="V788" s="77" t="s">
        <v>62</v>
      </c>
      <c r="W788" s="78" t="s">
        <v>62</v>
      </c>
      <c r="X788" s="78" t="s">
        <v>62</v>
      </c>
      <c r="Y788" s="78" t="s">
        <v>62</v>
      </c>
      <c r="Z788" s="79" t="s">
        <v>62</v>
      </c>
      <c r="AA788" s="27"/>
      <c r="AB788" s="27"/>
      <c r="AC788" s="80" t="s">
        <v>62</v>
      </c>
      <c r="AD788" s="85" t="s">
        <v>62</v>
      </c>
      <c r="AE788" s="82" t="s">
        <v>62</v>
      </c>
      <c r="AF788" s="72">
        <v>0.47592200964716608</v>
      </c>
      <c r="AG788" s="72">
        <v>0.70473150608011792</v>
      </c>
      <c r="AH788" s="7" t="s">
        <v>62</v>
      </c>
      <c r="BC788" s="124" t="str">
        <f t="shared" si="148"/>
        <v/>
      </c>
      <c r="BI788" s="76" t="s">
        <v>62</v>
      </c>
      <c r="BJ788" s="65" t="s">
        <v>62</v>
      </c>
      <c r="BK788" s="77" t="s">
        <v>62</v>
      </c>
      <c r="BL788" s="78" t="s">
        <v>62</v>
      </c>
      <c r="BM788" s="78" t="s">
        <v>62</v>
      </c>
      <c r="BN788" s="78" t="s">
        <v>62</v>
      </c>
      <c r="BO788" s="79" t="s">
        <v>62</v>
      </c>
      <c r="BP788" s="27"/>
      <c r="BQ788" s="27"/>
      <c r="BR788" s="80" t="s">
        <v>62</v>
      </c>
      <c r="BS788" s="85" t="s">
        <v>62</v>
      </c>
      <c r="BT788" s="82" t="s">
        <v>62</v>
      </c>
      <c r="BU788" s="72" t="s">
        <v>62</v>
      </c>
      <c r="BV788" s="72" t="s">
        <v>62</v>
      </c>
      <c r="BW788" s="7" t="s">
        <v>62</v>
      </c>
      <c r="BX788" s="84" t="s">
        <v>62</v>
      </c>
      <c r="BY788" s="7" t="s">
        <v>62</v>
      </c>
    </row>
    <row r="789" spans="14:77" ht="19.5" thickBot="1" x14ac:dyDescent="0.45">
      <c r="N789" s="124" t="str">
        <f t="shared" si="147"/>
        <v/>
      </c>
      <c r="T789" s="76" t="s">
        <v>62</v>
      </c>
      <c r="U789" s="90" t="s">
        <v>62</v>
      </c>
      <c r="V789" s="91" t="s">
        <v>62</v>
      </c>
      <c r="W789" s="78" t="s">
        <v>62</v>
      </c>
      <c r="X789" s="78" t="s">
        <v>62</v>
      </c>
      <c r="Y789" s="78" t="s">
        <v>62</v>
      </c>
      <c r="Z789" s="79" t="s">
        <v>62</v>
      </c>
      <c r="AA789" s="27"/>
      <c r="AB789" s="27"/>
      <c r="AC789" s="80" t="s">
        <v>62</v>
      </c>
      <c r="AD789" s="85" t="s">
        <v>62</v>
      </c>
      <c r="AE789" s="82" t="s">
        <v>62</v>
      </c>
      <c r="AF789" s="72"/>
      <c r="AG789" s="72"/>
      <c r="AH789" s="27"/>
      <c r="BC789" s="124" t="str">
        <f t="shared" si="148"/>
        <v/>
      </c>
      <c r="BI789" s="76" t="s">
        <v>62</v>
      </c>
      <c r="BJ789" s="90" t="s">
        <v>62</v>
      </c>
      <c r="BK789" s="91" t="s">
        <v>62</v>
      </c>
      <c r="BL789" s="78" t="s">
        <v>62</v>
      </c>
      <c r="BM789" s="78" t="s">
        <v>62</v>
      </c>
      <c r="BN789" s="78" t="s">
        <v>62</v>
      </c>
      <c r="BO789" s="79" t="s">
        <v>62</v>
      </c>
      <c r="BP789" s="27"/>
      <c r="BQ789" s="27"/>
      <c r="BR789" s="80" t="s">
        <v>62</v>
      </c>
      <c r="BS789" s="85" t="s">
        <v>62</v>
      </c>
      <c r="BT789" s="82" t="s">
        <v>62</v>
      </c>
      <c r="BU789" s="72"/>
      <c r="BV789" s="72"/>
      <c r="BW789" s="27"/>
      <c r="BX789" s="107"/>
      <c r="BY789" s="27"/>
    </row>
    <row r="790" spans="14:77" ht="19.5" thickBot="1" x14ac:dyDescent="0.45"/>
    <row r="791" spans="14:77" ht="19.5" thickBot="1" x14ac:dyDescent="0.45">
      <c r="T791" s="56" t="s">
        <v>62</v>
      </c>
      <c r="U791" s="57" t="s">
        <v>62</v>
      </c>
      <c r="V791" s="58" t="s">
        <v>541</v>
      </c>
      <c r="W791" s="59" t="s">
        <v>542</v>
      </c>
      <c r="X791" s="59" t="s">
        <v>543</v>
      </c>
      <c r="Y791" s="59" t="s">
        <v>544</v>
      </c>
      <c r="Z791" s="60" t="s">
        <v>545</v>
      </c>
      <c r="AA791" s="27"/>
      <c r="AB791" s="27"/>
      <c r="AC791" s="27"/>
      <c r="AD791" s="27"/>
      <c r="AE791" s="27"/>
      <c r="AF791" s="27" t="s">
        <v>290</v>
      </c>
      <c r="AG791" s="27"/>
      <c r="AH791" t="s">
        <v>535</v>
      </c>
      <c r="AI791" s="27"/>
      <c r="AJ791" s="27"/>
      <c r="BI791" s="56" t="s">
        <v>62</v>
      </c>
      <c r="BJ791" s="57" t="s">
        <v>62</v>
      </c>
      <c r="BK791" s="58" t="s">
        <v>541</v>
      </c>
      <c r="BL791" s="59" t="s">
        <v>542</v>
      </c>
      <c r="BM791" s="59" t="s">
        <v>543</v>
      </c>
      <c r="BN791" s="59" t="s">
        <v>544</v>
      </c>
      <c r="BO791" s="60" t="s">
        <v>545</v>
      </c>
      <c r="BP791" s="27"/>
      <c r="BQ791" s="27"/>
      <c r="BR791" s="27"/>
      <c r="BS791" s="27"/>
      <c r="BT791" s="27"/>
      <c r="BU791" s="27" t="s">
        <v>235</v>
      </c>
      <c r="BV791" s="27"/>
      <c r="BW791" s="27" t="s">
        <v>536</v>
      </c>
      <c r="BX791" s="27"/>
      <c r="BY791" s="27"/>
    </row>
    <row r="792" spans="14:77" ht="19.5" thickBot="1" x14ac:dyDescent="0.45">
      <c r="N792" s="124" t="str">
        <f t="shared" ref="N792:N804" si="149">+IFERROR(IF(AND(AC792&lt;&gt;"",SUM((1/U792)/AC792)&lt;35%),"F",""),"")</f>
        <v/>
      </c>
      <c r="T792" s="76">
        <v>3</v>
      </c>
      <c r="U792" s="65">
        <v>2.4000339991150264</v>
      </c>
      <c r="V792" s="66">
        <v>0.31999999999999973</v>
      </c>
      <c r="W792" s="67">
        <v>0.44517318808738809</v>
      </c>
      <c r="X792" s="67">
        <v>0.51274571874276709</v>
      </c>
      <c r="Y792" s="67">
        <v>-3.4073051487106626E-2</v>
      </c>
      <c r="Z792" s="68">
        <v>-5.1195169401373558E-2</v>
      </c>
      <c r="AA792" s="7">
        <f>SUM(1/U792)-AC792</f>
        <v>-0.1472801240179934</v>
      </c>
      <c r="AB792" s="69" t="s">
        <v>62</v>
      </c>
      <c r="AC792" s="70">
        <v>0.56394088814414067</v>
      </c>
      <c r="AD792" s="27"/>
      <c r="AE792" s="71" t="s">
        <v>62</v>
      </c>
      <c r="AF792" s="72">
        <v>-0.22851672135278586</v>
      </c>
      <c r="AG792" s="72">
        <v>0.35055798935178717</v>
      </c>
      <c r="AH792" s="7" t="s">
        <v>62</v>
      </c>
      <c r="AI792" s="74">
        <v>-3.4049773746966272E-2</v>
      </c>
      <c r="AJ792" s="7">
        <v>5.813864054848545E-2</v>
      </c>
      <c r="BC792" s="124" t="str">
        <f t="shared" ref="BC792:BC804" si="150">+IFERROR(IF(AND(BR792&lt;&gt;"",SUM((1/BJ792)/BR792)&lt;35%),"F",""),"")</f>
        <v/>
      </c>
      <c r="BI792" s="76">
        <v>7</v>
      </c>
      <c r="BJ792" s="65">
        <v>3.1004100000000001</v>
      </c>
      <c r="BK792" s="66">
        <v>0.17999999999999972</v>
      </c>
      <c r="BL792" s="67">
        <v>0.39615502096129412</v>
      </c>
      <c r="BM792" s="67">
        <v>0.39067794433523906</v>
      </c>
      <c r="BN792" s="67">
        <v>0.38872898999224115</v>
      </c>
      <c r="BO792" s="68">
        <v>0.38449131771453499</v>
      </c>
      <c r="BP792" s="104">
        <v>0.39615502096129412</v>
      </c>
      <c r="BQ792" s="69" t="s">
        <v>62</v>
      </c>
      <c r="BR792" s="70">
        <v>1.1663703246759138E-2</v>
      </c>
      <c r="BS792" s="27"/>
      <c r="BT792" s="71" t="s">
        <v>62</v>
      </c>
      <c r="BU792" s="72">
        <v>0.57383242328948114</v>
      </c>
      <c r="BV792" s="72">
        <v>0.66093881865165904</v>
      </c>
      <c r="BW792" s="7" t="s">
        <v>62</v>
      </c>
      <c r="BX792" s="74">
        <v>0.19398113569375641</v>
      </c>
      <c r="BY792" s="7">
        <v>7.627845254370097E-2</v>
      </c>
    </row>
    <row r="793" spans="14:77" x14ac:dyDescent="0.4">
      <c r="N793" s="124" t="str">
        <f t="shared" si="149"/>
        <v/>
      </c>
      <c r="T793" s="76">
        <v>6</v>
      </c>
      <c r="U793" s="65">
        <v>2.7001549989320619</v>
      </c>
      <c r="V793" s="77">
        <v>0.25999999999999968</v>
      </c>
      <c r="W793" s="78">
        <v>2.5316013155658925E-2</v>
      </c>
      <c r="X793" s="78">
        <v>1.0751322041684516E-2</v>
      </c>
      <c r="Y793" s="78">
        <v>0.5059619315356515</v>
      </c>
      <c r="Z793" s="79">
        <v>0.47372233523486679</v>
      </c>
      <c r="AA793" s="27"/>
      <c r="AB793" s="27"/>
      <c r="AC793" s="80" t="s">
        <v>62</v>
      </c>
      <c r="AD793" s="81" t="s">
        <v>62</v>
      </c>
      <c r="AE793" s="82" t="s">
        <v>62</v>
      </c>
      <c r="AF793" s="72">
        <v>0.81168805230582319</v>
      </c>
      <c r="AG793" s="72">
        <v>0.67880034788337729</v>
      </c>
      <c r="AH793" s="7">
        <v>-0.1371936586040286</v>
      </c>
      <c r="AI793" s="84">
        <v>0.3150714905769792</v>
      </c>
      <c r="AJ793" s="7">
        <v>0.11257632297227618</v>
      </c>
      <c r="BC793" s="124" t="str">
        <f t="shared" si="150"/>
        <v/>
      </c>
      <c r="BI793" s="76">
        <v>3</v>
      </c>
      <c r="BJ793" s="65">
        <v>5.1000399989350313</v>
      </c>
      <c r="BK793" s="77" t="s">
        <v>62</v>
      </c>
      <c r="BL793" s="78">
        <v>5.5022615084014861E-2</v>
      </c>
      <c r="BM793" s="78">
        <v>5.8324077647523564E-2</v>
      </c>
      <c r="BN793" s="78">
        <v>5.9284615620916345E-2</v>
      </c>
      <c r="BO793" s="79">
        <v>7.0668545775363481E-2</v>
      </c>
      <c r="BP793" s="27"/>
      <c r="BQ793" s="27"/>
      <c r="BR793" s="80" t="s">
        <v>62</v>
      </c>
      <c r="BS793" s="81" t="s">
        <v>62</v>
      </c>
      <c r="BT793" s="82" t="s">
        <v>62</v>
      </c>
      <c r="BU793" s="72">
        <v>0.1559883146800107</v>
      </c>
      <c r="BV793" s="72">
        <v>0.59965941959392022</v>
      </c>
      <c r="BW793" s="7">
        <v>-4.0279557830580071E-3</v>
      </c>
      <c r="BX793" s="84">
        <v>3.5653249204209536E-2</v>
      </c>
      <c r="BY793" s="7">
        <v>6.920624313335344E-2</v>
      </c>
    </row>
    <row r="794" spans="14:77" x14ac:dyDescent="0.4">
      <c r="N794" s="124" t="str">
        <f t="shared" si="149"/>
        <v/>
      </c>
      <c r="T794" s="76">
        <v>5</v>
      </c>
      <c r="U794" s="65">
        <v>5.4001559990150492</v>
      </c>
      <c r="V794" s="77" t="s">
        <v>62</v>
      </c>
      <c r="W794" s="78">
        <v>0.24967145525348877</v>
      </c>
      <c r="X794" s="78">
        <v>0.23039771153951238</v>
      </c>
      <c r="Y794" s="78">
        <v>0.28475010416372476</v>
      </c>
      <c r="Z794" s="79">
        <v>1.9179953526902448E-2</v>
      </c>
      <c r="AA794" s="27"/>
      <c r="AB794" s="27"/>
      <c r="AC794" s="80" t="s">
        <v>62</v>
      </c>
      <c r="AD794" s="85" t="s">
        <v>62</v>
      </c>
      <c r="AE794" s="82" t="s">
        <v>62</v>
      </c>
      <c r="AF794" s="72">
        <v>-5.7615502712041182E-2</v>
      </c>
      <c r="AG794" s="72">
        <v>0.50329594176666193</v>
      </c>
      <c r="AH794" s="7">
        <v>2.7192545384654654E-2</v>
      </c>
      <c r="AI794" s="84">
        <v>1.2756537105058086E-2</v>
      </c>
      <c r="AJ794" s="7">
        <v>8.3469619112060467E-2</v>
      </c>
      <c r="BC794" s="124" t="str">
        <f t="shared" si="150"/>
        <v/>
      </c>
      <c r="BI794" s="76">
        <v>15</v>
      </c>
      <c r="BJ794" s="65">
        <v>6.40069</v>
      </c>
      <c r="BK794" s="77" t="s">
        <v>62</v>
      </c>
      <c r="BL794" s="78">
        <v>6.1422702852702085E-3</v>
      </c>
      <c r="BM794" s="78">
        <v>2.7540279665121733E-3</v>
      </c>
      <c r="BN794" s="78">
        <v>1.0719056968561029E-3</v>
      </c>
      <c r="BO794" s="79">
        <v>-1.1501903915242421E-2</v>
      </c>
      <c r="BP794" s="27"/>
      <c r="BQ794" s="27"/>
      <c r="BR794" s="80" t="s">
        <v>62</v>
      </c>
      <c r="BS794" s="85" t="s">
        <v>62</v>
      </c>
      <c r="BT794" s="82" t="s">
        <v>62</v>
      </c>
      <c r="BU794" s="72">
        <v>0.10142831770491474</v>
      </c>
      <c r="BV794" s="72">
        <v>0.66785229676268731</v>
      </c>
      <c r="BW794" s="7">
        <v>-1.9436056440291893E-2</v>
      </c>
      <c r="BX794" s="84">
        <v>-5.8028680527337784E-3</v>
      </c>
      <c r="BY794" s="7">
        <v>7.7076331858884489E-2</v>
      </c>
    </row>
    <row r="795" spans="14:77" x14ac:dyDescent="0.4">
      <c r="N795" s="124" t="str">
        <f t="shared" si="149"/>
        <v/>
      </c>
      <c r="T795" s="76">
        <v>2</v>
      </c>
      <c r="U795" s="65">
        <v>5.5002069997320051</v>
      </c>
      <c r="V795" s="77" t="s">
        <v>62</v>
      </c>
      <c r="W795" s="78">
        <v>7.2358952824594175E-2</v>
      </c>
      <c r="X795" s="78">
        <v>5.8108513728472908E-2</v>
      </c>
      <c r="Y795" s="78">
        <v>3.7423598567986424E-2</v>
      </c>
      <c r="Z795" s="79">
        <v>0.36806170742102745</v>
      </c>
      <c r="AA795" s="27"/>
      <c r="AB795" s="27"/>
      <c r="AC795" s="80" t="s">
        <v>62</v>
      </c>
      <c r="AD795" s="85" t="s">
        <v>62</v>
      </c>
      <c r="AE795" s="82" t="s">
        <v>62</v>
      </c>
      <c r="AF795" s="72">
        <v>0.628284820546818</v>
      </c>
      <c r="AG795" s="72">
        <v>0.56500661885908454</v>
      </c>
      <c r="AH795" s="7">
        <v>3.3228469893729212E-2</v>
      </c>
      <c r="AI795" s="84">
        <v>0.24479688238460715</v>
      </c>
      <c r="AJ795" s="7">
        <v>9.3704088108514175E-2</v>
      </c>
      <c r="BC795" s="124" t="str">
        <f t="shared" si="150"/>
        <v/>
      </c>
      <c r="BI795" s="76">
        <v>11</v>
      </c>
      <c r="BJ795" s="65">
        <v>7.1005700000000003</v>
      </c>
      <c r="BK795" s="77" t="s">
        <v>62</v>
      </c>
      <c r="BL795" s="78">
        <v>0.12947435829514686</v>
      </c>
      <c r="BM795" s="78">
        <v>0.1317487684806119</v>
      </c>
      <c r="BN795" s="78">
        <v>0.13103134741745362</v>
      </c>
      <c r="BO795" s="79">
        <v>0.1244112702891414</v>
      </c>
      <c r="BP795" s="27"/>
      <c r="BQ795" s="27"/>
      <c r="BR795" s="80" t="s">
        <v>62</v>
      </c>
      <c r="BS795" s="85" t="s">
        <v>62</v>
      </c>
      <c r="BT795" s="82" t="s">
        <v>62</v>
      </c>
      <c r="BU795" s="72">
        <v>4.9323484472244522E-2</v>
      </c>
      <c r="BV795" s="72">
        <v>0.67684919029265123</v>
      </c>
      <c r="BW795" s="7">
        <v>9.0755657624437963E-3</v>
      </c>
      <c r="BX795" s="84">
        <v>6.2767189769700804E-2</v>
      </c>
      <c r="BY795" s="7">
        <v>7.8114656582443764E-2</v>
      </c>
    </row>
    <row r="796" spans="14:77" x14ac:dyDescent="0.4">
      <c r="N796" s="124" t="str">
        <f t="shared" si="149"/>
        <v/>
      </c>
      <c r="T796" s="76">
        <v>8</v>
      </c>
      <c r="U796" s="65">
        <v>23.30076</v>
      </c>
      <c r="V796" s="77" t="s">
        <v>62</v>
      </c>
      <c r="W796" s="78">
        <v>-3.3427113839786658E-2</v>
      </c>
      <c r="X796" s="78">
        <v>-2.5488278076904288E-2</v>
      </c>
      <c r="Y796" s="78">
        <v>-1.2741981850071809E-2</v>
      </c>
      <c r="Z796" s="79">
        <v>-7.1176219365980805E-3</v>
      </c>
      <c r="AA796" s="27"/>
      <c r="AB796" s="27"/>
      <c r="AC796" s="80" t="s">
        <v>62</v>
      </c>
      <c r="AD796" s="85" t="s">
        <v>62</v>
      </c>
      <c r="AE796" s="82" t="s">
        <v>62</v>
      </c>
      <c r="AF796" s="72">
        <v>-8.9902824820240146E-2</v>
      </c>
      <c r="AG796" s="72">
        <v>0.84609621518924649</v>
      </c>
      <c r="AH796" s="7">
        <v>4.0157163986952446E-2</v>
      </c>
      <c r="AI796" s="84">
        <v>-4.7339118004970648E-3</v>
      </c>
      <c r="AJ796" s="7">
        <v>0.14032167349909755</v>
      </c>
      <c r="BC796" s="124" t="str">
        <f t="shared" si="150"/>
        <v/>
      </c>
      <c r="BI796" s="76">
        <v>1</v>
      </c>
      <c r="BJ796" s="65">
        <v>7.6003449997770023</v>
      </c>
      <c r="BK796" s="77" t="s">
        <v>62</v>
      </c>
      <c r="BL796" s="78">
        <v>0.15083327981837491</v>
      </c>
      <c r="BM796" s="78">
        <v>0.15376358668739487</v>
      </c>
      <c r="BN796" s="78">
        <v>0.15660431113829196</v>
      </c>
      <c r="BO796" s="79">
        <v>0.16461719847208398</v>
      </c>
      <c r="BP796" s="27"/>
      <c r="BQ796" s="27"/>
      <c r="BR796" s="80" t="s">
        <v>62</v>
      </c>
      <c r="BS796" s="85" t="s">
        <v>62</v>
      </c>
      <c r="BT796" s="82" t="s">
        <v>62</v>
      </c>
      <c r="BU796" s="72">
        <v>0.38064122679602619</v>
      </c>
      <c r="BV796" s="72">
        <v>0.69759197112327587</v>
      </c>
      <c r="BW796" s="7">
        <v>8.5046355264567358E-3</v>
      </c>
      <c r="BX796" s="84">
        <v>8.3051631189361957E-2</v>
      </c>
      <c r="BY796" s="7">
        <v>8.0508565335512622E-2</v>
      </c>
    </row>
    <row r="797" spans="14:77" x14ac:dyDescent="0.4">
      <c r="N797" s="124" t="str">
        <f t="shared" si="149"/>
        <v/>
      </c>
      <c r="T797" s="76">
        <v>4</v>
      </c>
      <c r="U797" s="65">
        <v>35.300452998896034</v>
      </c>
      <c r="V797" s="77" t="s">
        <v>62</v>
      </c>
      <c r="W797" s="78">
        <v>0.21170292054074891</v>
      </c>
      <c r="X797" s="78">
        <v>0.18472577008819216</v>
      </c>
      <c r="Y797" s="78">
        <v>0.19762695719622658</v>
      </c>
      <c r="Z797" s="79">
        <v>0.17675849449604725</v>
      </c>
      <c r="AA797" s="27"/>
      <c r="AB797" s="27"/>
      <c r="AC797" s="80" t="s">
        <v>62</v>
      </c>
      <c r="AD797" s="85" t="s">
        <v>62</v>
      </c>
      <c r="AE797" s="82" t="s">
        <v>62</v>
      </c>
      <c r="AF797" s="72">
        <v>1.3372714688151413</v>
      </c>
      <c r="AG797" s="72">
        <v>1.4201427526613593</v>
      </c>
      <c r="AH797" s="7">
        <v>2.6711512841918375E-2</v>
      </c>
      <c r="AI797" s="84">
        <v>0.11756161403156357</v>
      </c>
      <c r="AJ797" s="7">
        <v>0.23552499595626325</v>
      </c>
      <c r="BC797" s="124" t="str">
        <f t="shared" si="150"/>
        <v/>
      </c>
      <c r="BI797" s="76">
        <v>4</v>
      </c>
      <c r="BJ797" s="65">
        <v>12.20051799869605</v>
      </c>
      <c r="BK797" s="77" t="s">
        <v>62</v>
      </c>
      <c r="BL797" s="78">
        <v>-2.8371199785255032E-3</v>
      </c>
      <c r="BM797" s="78">
        <v>-3.8791586196198725E-3</v>
      </c>
      <c r="BN797" s="78">
        <v>-4.9429481157053281E-3</v>
      </c>
      <c r="BO797" s="79">
        <v>5.2435360327535564E-4</v>
      </c>
      <c r="BP797" s="27"/>
      <c r="BQ797" s="27"/>
      <c r="BR797" s="80" t="s">
        <v>62</v>
      </c>
      <c r="BS797" s="85" t="s">
        <v>62</v>
      </c>
      <c r="BT797" s="82" t="s">
        <v>62</v>
      </c>
      <c r="BU797" s="72">
        <v>0.22337971042112764</v>
      </c>
      <c r="BV797" s="72">
        <v>0.73438928447130636</v>
      </c>
      <c r="BW797" s="7">
        <v>1.3505937901443263E-2</v>
      </c>
      <c r="BX797" s="84">
        <v>2.6454357428165598E-4</v>
      </c>
      <c r="BY797" s="7">
        <v>8.4755315625773223E-2</v>
      </c>
    </row>
    <row r="798" spans="14:77" x14ac:dyDescent="0.4">
      <c r="N798" s="124" t="str">
        <f t="shared" si="149"/>
        <v/>
      </c>
      <c r="T798" s="76">
        <v>1</v>
      </c>
      <c r="U798" s="65">
        <v>44.101435999167016</v>
      </c>
      <c r="V798" s="77" t="s">
        <v>62</v>
      </c>
      <c r="W798" s="78">
        <v>2.1985795935231086E-2</v>
      </c>
      <c r="X798" s="78">
        <v>1.6533813268576978E-2</v>
      </c>
      <c r="Y798" s="78">
        <v>-8.9403271935780456E-3</v>
      </c>
      <c r="Z798" s="79">
        <v>-7.8447197833094624E-3</v>
      </c>
      <c r="AA798" s="27"/>
      <c r="AB798" s="27"/>
      <c r="AC798" s="80" t="s">
        <v>62</v>
      </c>
      <c r="AD798" s="85" t="s">
        <v>62</v>
      </c>
      <c r="AE798" s="82" t="s">
        <v>62</v>
      </c>
      <c r="AF798" s="72">
        <v>0.10504857440992341</v>
      </c>
      <c r="AG798" s="72">
        <v>0.44784025881994943</v>
      </c>
      <c r="AH798" s="7">
        <v>1.4967277018549463E-2</v>
      </c>
      <c r="AI798" s="84">
        <v>-5.2175026834244825E-3</v>
      </c>
      <c r="AJ798" s="7">
        <v>7.4272515879093587E-2</v>
      </c>
      <c r="BC798" s="124" t="str">
        <f t="shared" si="150"/>
        <v/>
      </c>
      <c r="BI798" s="76">
        <v>9</v>
      </c>
      <c r="BJ798" s="65">
        <v>16.200909999999997</v>
      </c>
      <c r="BK798" s="77" t="s">
        <v>62</v>
      </c>
      <c r="BL798" s="78">
        <v>7.7711723304057762E-2</v>
      </c>
      <c r="BM798" s="78">
        <v>7.6789346741437864E-2</v>
      </c>
      <c r="BN798" s="78">
        <v>7.7147443988963865E-2</v>
      </c>
      <c r="BO798" s="79">
        <v>7.3623302994635625E-2</v>
      </c>
      <c r="BP798" s="27"/>
      <c r="BQ798" s="27"/>
      <c r="BR798" s="80" t="s">
        <v>62</v>
      </c>
      <c r="BS798" s="85" t="s">
        <v>62</v>
      </c>
      <c r="BT798" s="82" t="s">
        <v>62</v>
      </c>
      <c r="BU798" s="72">
        <v>0.35962008425919562</v>
      </c>
      <c r="BV798" s="72">
        <v>0.7755785296780362</v>
      </c>
      <c r="BW798" s="7">
        <v>2.1967583547604093E-2</v>
      </c>
      <c r="BX798" s="84">
        <v>3.7143964689023895E-2</v>
      </c>
      <c r="BY798" s="7">
        <v>8.9508935472496567E-2</v>
      </c>
    </row>
    <row r="799" spans="14:77" x14ac:dyDescent="0.4">
      <c r="N799" s="124" t="str">
        <f t="shared" si="149"/>
        <v/>
      </c>
      <c r="T799" s="76">
        <v>9</v>
      </c>
      <c r="U799" s="65">
        <v>64.701530000000005</v>
      </c>
      <c r="V799" s="77" t="s">
        <v>62</v>
      </c>
      <c r="W799" s="78">
        <v>7.2187880426767921E-3</v>
      </c>
      <c r="X799" s="78">
        <v>1.2225428667698098E-2</v>
      </c>
      <c r="Y799" s="78">
        <v>2.9992769067167215E-2</v>
      </c>
      <c r="Z799" s="79">
        <v>2.8435020442437106E-2</v>
      </c>
      <c r="AA799" s="14"/>
      <c r="AB799" s="14"/>
      <c r="AC799" s="80" t="s">
        <v>62</v>
      </c>
      <c r="AD799" s="85" t="s">
        <v>62</v>
      </c>
      <c r="AE799" s="82" t="s">
        <v>62</v>
      </c>
      <c r="AF799" s="72">
        <v>0.20216882674227446</v>
      </c>
      <c r="AG799" s="72">
        <v>0.54798447009788998</v>
      </c>
      <c r="AH799" s="7">
        <v>1.3461755671577022E-2</v>
      </c>
      <c r="AI799" s="84">
        <v>1.891205799056048E-2</v>
      </c>
      <c r="AJ799" s="7">
        <v>9.08810328130982E-2</v>
      </c>
      <c r="BC799" s="124" t="str">
        <f t="shared" si="150"/>
        <v/>
      </c>
      <c r="BI799" s="76">
        <v>12</v>
      </c>
      <c r="BJ799" s="65">
        <v>20.301020000000001</v>
      </c>
      <c r="BK799" s="77" t="s">
        <v>62</v>
      </c>
      <c r="BL799" s="78">
        <v>8.5549557821367278E-2</v>
      </c>
      <c r="BM799" s="78">
        <v>8.8011307942870834E-2</v>
      </c>
      <c r="BN799" s="78">
        <v>8.9130724840221026E-2</v>
      </c>
      <c r="BO799" s="79">
        <v>9.2499377538308586E-2</v>
      </c>
      <c r="BP799" s="14"/>
      <c r="BQ799" s="14"/>
      <c r="BR799" s="80" t="s">
        <v>62</v>
      </c>
      <c r="BS799" s="85" t="s">
        <v>62</v>
      </c>
      <c r="BT799" s="82" t="s">
        <v>62</v>
      </c>
      <c r="BU799" s="72">
        <v>0.31896410823731813</v>
      </c>
      <c r="BV799" s="72">
        <v>0.63382534625557496</v>
      </c>
      <c r="BW799" s="7">
        <v>1.9444799022330532E-2</v>
      </c>
      <c r="BX799" s="84">
        <v>4.6667202818786391E-2</v>
      </c>
      <c r="BY799" s="7">
        <v>7.3149307062915322E-2</v>
      </c>
    </row>
    <row r="800" spans="14:77" x14ac:dyDescent="0.4">
      <c r="N800" s="124" t="str">
        <f t="shared" si="149"/>
        <v/>
      </c>
      <c r="T800" s="76" t="s">
        <v>62</v>
      </c>
      <c r="U800" s="65">
        <v>96.50282</v>
      </c>
      <c r="V800" s="77" t="s">
        <v>62</v>
      </c>
      <c r="W800" s="78" t="s">
        <v>62</v>
      </c>
      <c r="X800" s="78" t="s">
        <v>62</v>
      </c>
      <c r="Y800" s="78" t="s">
        <v>62</v>
      </c>
      <c r="Z800" s="79" t="s">
        <v>62</v>
      </c>
      <c r="AA800" s="27"/>
      <c r="AB800" s="27"/>
      <c r="AC800" s="80" t="s">
        <v>62</v>
      </c>
      <c r="AD800" s="85" t="s">
        <v>62</v>
      </c>
      <c r="AE800" s="82" t="s">
        <v>62</v>
      </c>
      <c r="AF800" s="72" t="s">
        <v>62</v>
      </c>
      <c r="AG800" s="72" t="s">
        <v>62</v>
      </c>
      <c r="AH800" s="7" t="s">
        <v>62</v>
      </c>
      <c r="AI800" s="84" t="s">
        <v>62</v>
      </c>
      <c r="AJ800" s="7" t="s">
        <v>62</v>
      </c>
      <c r="BC800" s="124" t="str">
        <f t="shared" si="150"/>
        <v/>
      </c>
      <c r="BI800" s="76">
        <v>14</v>
      </c>
      <c r="BJ800" s="65">
        <v>32.501720000000006</v>
      </c>
      <c r="BK800" s="77" t="s">
        <v>62</v>
      </c>
      <c r="BL800" s="78">
        <v>4.6644211836855305E-2</v>
      </c>
      <c r="BM800" s="78">
        <v>4.6021408359627335E-2</v>
      </c>
      <c r="BN800" s="78">
        <v>4.6078269650228675E-2</v>
      </c>
      <c r="BO800" s="79">
        <v>4.5290232798209124E-2</v>
      </c>
      <c r="BP800" s="27"/>
      <c r="BQ800" s="27"/>
      <c r="BR800" s="80" t="s">
        <v>62</v>
      </c>
      <c r="BS800" s="85" t="s">
        <v>62</v>
      </c>
      <c r="BT800" s="82" t="s">
        <v>62</v>
      </c>
      <c r="BU800" s="72">
        <v>0.22902271425337198</v>
      </c>
      <c r="BV800" s="72">
        <v>0.64469710681840242</v>
      </c>
      <c r="BW800" s="7">
        <v>1.2481063091270072E-2</v>
      </c>
      <c r="BX800" s="84">
        <v>2.2849542731557766E-2</v>
      </c>
      <c r="BY800" s="7">
        <v>7.4404008782281539E-2</v>
      </c>
    </row>
    <row r="801" spans="14:77" x14ac:dyDescent="0.4">
      <c r="N801" s="124" t="str">
        <f t="shared" si="149"/>
        <v/>
      </c>
      <c r="T801" s="76" t="s">
        <v>62</v>
      </c>
      <c r="U801" s="65" t="s">
        <v>62</v>
      </c>
      <c r="V801" s="77" t="s">
        <v>62</v>
      </c>
      <c r="W801" s="78" t="s">
        <v>62</v>
      </c>
      <c r="X801" s="78" t="s">
        <v>62</v>
      </c>
      <c r="Y801" s="78" t="s">
        <v>62</v>
      </c>
      <c r="Z801" s="79" t="s">
        <v>62</v>
      </c>
      <c r="AA801" s="89"/>
      <c r="AB801" s="89"/>
      <c r="AC801" s="80" t="s">
        <v>62</v>
      </c>
      <c r="AD801" s="85" t="s">
        <v>62</v>
      </c>
      <c r="AE801" s="82" t="s">
        <v>62</v>
      </c>
      <c r="AF801" s="72" t="s">
        <v>62</v>
      </c>
      <c r="AG801" s="72" t="s">
        <v>62</v>
      </c>
      <c r="AH801" s="7" t="s">
        <v>62</v>
      </c>
      <c r="AI801" s="84" t="s">
        <v>62</v>
      </c>
      <c r="AJ801" s="7" t="s">
        <v>62</v>
      </c>
      <c r="BC801" s="124" t="str">
        <f t="shared" si="150"/>
        <v/>
      </c>
      <c r="BI801" s="76">
        <v>8</v>
      </c>
      <c r="BJ801" s="65">
        <v>50.80171</v>
      </c>
      <c r="BK801" s="77" t="s">
        <v>62</v>
      </c>
      <c r="BL801" s="78">
        <v>2.823018611500281E-2</v>
      </c>
      <c r="BM801" s="78">
        <v>2.9346203417870562E-2</v>
      </c>
      <c r="BN801" s="78">
        <v>2.9551773681047198E-2</v>
      </c>
      <c r="BO801" s="79">
        <v>2.9412368021209761E-2</v>
      </c>
      <c r="BP801" s="89"/>
      <c r="BQ801" s="89"/>
      <c r="BR801" s="80" t="s">
        <v>62</v>
      </c>
      <c r="BS801" s="85" t="s">
        <v>62</v>
      </c>
      <c r="BT801" s="82" t="s">
        <v>62</v>
      </c>
      <c r="BU801" s="72">
        <v>0.3405378690698263</v>
      </c>
      <c r="BV801" s="72">
        <v>0.74403864227028937</v>
      </c>
      <c r="BW801" s="7">
        <v>1.0051164210829902E-2</v>
      </c>
      <c r="BX801" s="84">
        <v>1.4838942491890002E-2</v>
      </c>
      <c r="BY801" s="7">
        <v>8.5868940760469456E-2</v>
      </c>
    </row>
    <row r="802" spans="14:77" x14ac:dyDescent="0.4">
      <c r="N802" s="124" t="str">
        <f t="shared" si="149"/>
        <v/>
      </c>
      <c r="T802" s="76" t="s">
        <v>62</v>
      </c>
      <c r="U802" s="65" t="s">
        <v>62</v>
      </c>
      <c r="V802" s="77" t="s">
        <v>62</v>
      </c>
      <c r="W802" s="78" t="s">
        <v>62</v>
      </c>
      <c r="X802" s="78" t="s">
        <v>62</v>
      </c>
      <c r="Y802" s="78" t="s">
        <v>62</v>
      </c>
      <c r="Z802" s="79" t="s">
        <v>62</v>
      </c>
      <c r="AA802" s="89"/>
      <c r="AB802" s="89"/>
      <c r="AC802" s="80" t="s">
        <v>62</v>
      </c>
      <c r="AD802" s="85" t="s">
        <v>62</v>
      </c>
      <c r="AE802" s="82" t="s">
        <v>62</v>
      </c>
      <c r="AF802" s="72" t="s">
        <v>62</v>
      </c>
      <c r="AG802" s="72" t="s">
        <v>62</v>
      </c>
      <c r="AH802" s="7" t="s">
        <v>62</v>
      </c>
      <c r="AI802" s="84" t="s">
        <v>62</v>
      </c>
      <c r="AJ802" s="7" t="s">
        <v>62</v>
      </c>
      <c r="BC802" s="124" t="str">
        <f t="shared" si="150"/>
        <v/>
      </c>
      <c r="BI802" s="76">
        <v>10</v>
      </c>
      <c r="BJ802" s="65">
        <v>56.801936998838002</v>
      </c>
      <c r="BK802" s="77" t="s">
        <v>62</v>
      </c>
      <c r="BL802" s="78">
        <v>5.4050409275914488E-3</v>
      </c>
      <c r="BM802" s="78">
        <v>4.9920372769427096E-3</v>
      </c>
      <c r="BN802" s="78">
        <v>5.0518790997306695E-3</v>
      </c>
      <c r="BO802" s="79">
        <v>5.1407159274198628E-3</v>
      </c>
      <c r="BP802" s="89"/>
      <c r="BQ802" s="89"/>
      <c r="BR802" s="80" t="s">
        <v>62</v>
      </c>
      <c r="BS802" s="85" t="s">
        <v>62</v>
      </c>
      <c r="BT802" s="82" t="s">
        <v>62</v>
      </c>
      <c r="BU802" s="72">
        <v>9.9341195754704903E-2</v>
      </c>
      <c r="BV802" s="72">
        <v>0.53083377618438121</v>
      </c>
      <c r="BW802" s="7">
        <v>8.434227647613618E-3</v>
      </c>
      <c r="BX802" s="84">
        <v>2.5935615914746309E-3</v>
      </c>
      <c r="BY802" s="7">
        <v>6.1263127331327716E-2</v>
      </c>
    </row>
    <row r="803" spans="14:77" x14ac:dyDescent="0.4">
      <c r="N803" s="124" t="str">
        <f t="shared" si="149"/>
        <v/>
      </c>
      <c r="T803" s="76" t="s">
        <v>62</v>
      </c>
      <c r="U803" s="65" t="s">
        <v>62</v>
      </c>
      <c r="V803" s="77" t="s">
        <v>62</v>
      </c>
      <c r="W803" s="78" t="s">
        <v>62</v>
      </c>
      <c r="X803" s="78" t="s">
        <v>62</v>
      </c>
      <c r="Y803" s="78" t="s">
        <v>62</v>
      </c>
      <c r="Z803" s="79" t="s">
        <v>62</v>
      </c>
      <c r="AA803" s="27"/>
      <c r="AB803" s="27"/>
      <c r="AC803" s="80" t="s">
        <v>62</v>
      </c>
      <c r="AD803" s="85" t="s">
        <v>62</v>
      </c>
      <c r="AE803" s="82" t="s">
        <v>62</v>
      </c>
      <c r="AF803" s="72" t="s">
        <v>62</v>
      </c>
      <c r="AG803" s="72" t="s">
        <v>62</v>
      </c>
      <c r="AH803" s="7" t="s">
        <v>62</v>
      </c>
      <c r="AI803" s="84" t="s">
        <v>62</v>
      </c>
      <c r="AJ803" s="7" t="s">
        <v>62</v>
      </c>
      <c r="BC803" s="124" t="str">
        <f t="shared" si="150"/>
        <v/>
      </c>
      <c r="BI803" s="76">
        <v>2</v>
      </c>
      <c r="BJ803" s="65">
        <v>78.001673997992043</v>
      </c>
      <c r="BK803" s="77" t="s">
        <v>62</v>
      </c>
      <c r="BL803" s="78">
        <v>0</v>
      </c>
      <c r="BM803" s="78">
        <v>0</v>
      </c>
      <c r="BN803" s="78">
        <v>0</v>
      </c>
      <c r="BO803" s="79">
        <v>0</v>
      </c>
      <c r="BP803" s="27"/>
      <c r="BQ803" s="27"/>
      <c r="BR803" s="80" t="s">
        <v>62</v>
      </c>
      <c r="BS803" s="85" t="s">
        <v>62</v>
      </c>
      <c r="BT803" s="82" t="s">
        <v>62</v>
      </c>
      <c r="BU803" s="72">
        <v>0.25937744939361213</v>
      </c>
      <c r="BV803" s="72">
        <v>0.62890294923756196</v>
      </c>
      <c r="BW803" s="7">
        <v>6.1182284009421543E-3</v>
      </c>
      <c r="BX803" s="84">
        <v>1.0505600074202169E-2</v>
      </c>
      <c r="BY803" s="7">
        <v>7.2581216920917402E-2</v>
      </c>
    </row>
    <row r="804" spans="14:77" ht="19.5" thickBot="1" x14ac:dyDescent="0.45">
      <c r="N804" s="124" t="str">
        <f t="shared" si="149"/>
        <v/>
      </c>
      <c r="T804" s="76" t="s">
        <v>62</v>
      </c>
      <c r="U804" s="90" t="s">
        <v>62</v>
      </c>
      <c r="V804" s="91" t="s">
        <v>62</v>
      </c>
      <c r="W804" s="78" t="s">
        <v>62</v>
      </c>
      <c r="X804" s="78" t="s">
        <v>62</v>
      </c>
      <c r="Y804" s="78" t="s">
        <v>62</v>
      </c>
      <c r="Z804" s="79" t="s">
        <v>62</v>
      </c>
      <c r="AA804" s="27"/>
      <c r="AB804" s="27"/>
      <c r="AC804" s="80" t="s">
        <v>62</v>
      </c>
      <c r="AD804" s="85" t="s">
        <v>62</v>
      </c>
      <c r="AE804" s="82" t="s">
        <v>62</v>
      </c>
      <c r="AF804" s="72"/>
      <c r="AG804" s="72"/>
      <c r="AH804" s="27"/>
      <c r="AI804" s="107"/>
      <c r="AJ804" s="27"/>
      <c r="BC804" s="124" t="str">
        <f t="shared" si="150"/>
        <v/>
      </c>
      <c r="BI804" s="76" t="s">
        <v>62</v>
      </c>
      <c r="BJ804" s="90">
        <v>84.805899999999994</v>
      </c>
      <c r="BK804" s="91" t="s">
        <v>62</v>
      </c>
      <c r="BL804" s="78" t="s">
        <v>62</v>
      </c>
      <c r="BM804" s="78" t="s">
        <v>62</v>
      </c>
      <c r="BN804" s="78" t="s">
        <v>62</v>
      </c>
      <c r="BO804" s="79" t="s">
        <v>62</v>
      </c>
      <c r="BP804" s="27"/>
      <c r="BQ804" s="27"/>
      <c r="BR804" s="80" t="s">
        <v>62</v>
      </c>
      <c r="BS804" s="85" t="s">
        <v>62</v>
      </c>
      <c r="BT804" s="82" t="s">
        <v>62</v>
      </c>
      <c r="BU804" s="72"/>
      <c r="BV804" s="72"/>
      <c r="BW804" s="27"/>
      <c r="BX804" s="107"/>
      <c r="BY804" s="27"/>
    </row>
    <row r="805" spans="14:77" ht="19.5" thickBot="1" x14ac:dyDescent="0.45"/>
    <row r="806" spans="14:77" ht="19.5" thickBot="1" x14ac:dyDescent="0.45">
      <c r="T806" s="56" t="s">
        <v>62</v>
      </c>
      <c r="U806" s="57" t="s">
        <v>62</v>
      </c>
      <c r="V806" s="58" t="s">
        <v>541</v>
      </c>
      <c r="W806" s="59" t="s">
        <v>542</v>
      </c>
      <c r="X806" s="59" t="s">
        <v>543</v>
      </c>
      <c r="Y806" s="59" t="s">
        <v>544</v>
      </c>
      <c r="Z806" s="60" t="s">
        <v>545</v>
      </c>
      <c r="AA806" s="27"/>
      <c r="AB806" s="27"/>
      <c r="AC806" s="27"/>
      <c r="AD806" s="27"/>
      <c r="AE806" s="27"/>
      <c r="AF806" s="27" t="s">
        <v>528</v>
      </c>
      <c r="AG806" s="27"/>
      <c r="AH806" s="27" t="s">
        <v>537</v>
      </c>
      <c r="AI806" s="27"/>
      <c r="AJ806" s="27"/>
      <c r="BI806" s="56" t="s">
        <v>62</v>
      </c>
      <c r="BJ806" s="57" t="s">
        <v>62</v>
      </c>
      <c r="BK806" s="58" t="s">
        <v>541</v>
      </c>
      <c r="BL806" s="59" t="s">
        <v>542</v>
      </c>
      <c r="BM806" s="59" t="s">
        <v>543</v>
      </c>
      <c r="BN806" s="59" t="s">
        <v>544</v>
      </c>
      <c r="BO806" s="60" t="s">
        <v>545</v>
      </c>
      <c r="BP806" s="27"/>
      <c r="BQ806" s="27"/>
      <c r="BR806" s="27"/>
      <c r="BS806" s="27"/>
      <c r="BT806" s="27"/>
      <c r="BU806" s="27" t="s">
        <v>529</v>
      </c>
      <c r="BV806" s="27"/>
      <c r="BW806" s="27" t="s">
        <v>538</v>
      </c>
      <c r="BX806" s="27"/>
      <c r="BY806" s="27"/>
    </row>
    <row r="807" spans="14:77" ht="19.5" thickBot="1" x14ac:dyDescent="0.45">
      <c r="T807" s="76">
        <v>3</v>
      </c>
      <c r="U807" s="65">
        <v>2.2000419988750339</v>
      </c>
      <c r="V807" s="66">
        <v>0.35999999999999976</v>
      </c>
      <c r="W807" s="67">
        <v>0.15405101032857776</v>
      </c>
      <c r="X807" s="67">
        <v>9.345062414386722E-2</v>
      </c>
      <c r="Y807" s="67">
        <v>5.4128044794635295E-2</v>
      </c>
      <c r="Z807" s="68">
        <v>4.2724787427194266E-2</v>
      </c>
      <c r="AA807" s="104">
        <v>0.15405101032857776</v>
      </c>
      <c r="AB807" s="69" t="s">
        <v>62</v>
      </c>
      <c r="AC807" s="70" t="s">
        <v>62</v>
      </c>
      <c r="AD807" s="27"/>
      <c r="AE807" s="71">
        <v>3</v>
      </c>
      <c r="AF807" s="72">
        <v>3.7601671474517082E-2</v>
      </c>
      <c r="AG807" s="72">
        <v>0.35035859417315801</v>
      </c>
      <c r="AH807" s="7" t="s">
        <v>62</v>
      </c>
      <c r="AI807" s="74">
        <v>2.7010225524192411E-2</v>
      </c>
      <c r="AJ807" s="7">
        <v>6.0814923284631166E-2</v>
      </c>
      <c r="BI807" s="76">
        <v>4</v>
      </c>
      <c r="BJ807" s="65">
        <v>2.6001879994960193</v>
      </c>
      <c r="BK807" s="66">
        <v>0.27999999999999969</v>
      </c>
      <c r="BL807" s="67">
        <v>0.25466185639208827</v>
      </c>
      <c r="BM807" s="67">
        <v>0.30190891867717756</v>
      </c>
      <c r="BN807" s="67">
        <v>0.37116269042780242</v>
      </c>
      <c r="BO807" s="68">
        <v>0.36543048695447045</v>
      </c>
      <c r="BP807" s="104">
        <v>0.37116269042780242</v>
      </c>
      <c r="BQ807" s="69" t="s">
        <v>62</v>
      </c>
      <c r="BR807" s="70">
        <v>0.11650083403571415</v>
      </c>
      <c r="BS807" s="27"/>
      <c r="BT807" s="71" t="s">
        <v>62</v>
      </c>
      <c r="BU807" s="72">
        <v>0.30970490959388197</v>
      </c>
      <c r="BV807" s="72">
        <v>0.5149643781271398</v>
      </c>
      <c r="BW807" s="7" t="s">
        <v>62</v>
      </c>
      <c r="BX807" s="74">
        <v>0.25147644249126339</v>
      </c>
      <c r="BY807" s="7">
        <v>0.10237238556109944</v>
      </c>
    </row>
    <row r="808" spans="14:77" x14ac:dyDescent="0.4">
      <c r="T808" s="76">
        <v>7</v>
      </c>
      <c r="U808" s="65">
        <v>3.10033</v>
      </c>
      <c r="V808" s="77">
        <v>0.17999999999999972</v>
      </c>
      <c r="W808" s="78">
        <v>0.19351630488872498</v>
      </c>
      <c r="X808" s="78">
        <v>0.23021081707039479</v>
      </c>
      <c r="Y808" s="78">
        <v>0.25944664304554937</v>
      </c>
      <c r="Z808" s="79">
        <v>0.29161365436112496</v>
      </c>
      <c r="AA808" s="27"/>
      <c r="AB808" s="27"/>
      <c r="AC808" s="80">
        <v>9.8097349472399981E-2</v>
      </c>
      <c r="AD808" s="81" t="s">
        <v>62</v>
      </c>
      <c r="AE808" s="82" t="s">
        <v>62</v>
      </c>
      <c r="AF808" s="72">
        <v>0.67175581030403775</v>
      </c>
      <c r="AG808" s="72">
        <v>0.70573382332653423</v>
      </c>
      <c r="AH808" s="7">
        <v>-0.12543290795381379</v>
      </c>
      <c r="AI808" s="84">
        <v>0.18435552391337279</v>
      </c>
      <c r="AJ808" s="7">
        <v>0.12250062946582284</v>
      </c>
      <c r="BI808" s="76">
        <v>6</v>
      </c>
      <c r="BJ808" s="65">
        <v>3.4001459988720648</v>
      </c>
      <c r="BK808" s="77">
        <v>0.11999999999999973</v>
      </c>
      <c r="BL808" s="78">
        <v>0.38649697038125297</v>
      </c>
      <c r="BM808" s="78">
        <v>0.29798125003312759</v>
      </c>
      <c r="BN808" s="78">
        <v>-7.1143744738205422E-2</v>
      </c>
      <c r="BO808" s="79">
        <v>-6.5004035291218704E-2</v>
      </c>
      <c r="BP808" s="27"/>
      <c r="BQ808" s="27"/>
      <c r="BR808" s="80">
        <v>0.45764071511945836</v>
      </c>
      <c r="BS808" s="81" t="s">
        <v>62</v>
      </c>
      <c r="BT808" s="82" t="s">
        <v>62</v>
      </c>
      <c r="BU808" s="72">
        <v>-0.10610045255902749</v>
      </c>
      <c r="BV808" s="72">
        <v>0.51644765628704914</v>
      </c>
      <c r="BW808" s="7">
        <v>-1.927978748016887E-2</v>
      </c>
      <c r="BX808" s="84">
        <v>-4.4733496865161426E-2</v>
      </c>
      <c r="BY808" s="7">
        <v>0.10266725396390594</v>
      </c>
    </row>
    <row r="809" spans="14:77" x14ac:dyDescent="0.4">
      <c r="T809" s="76">
        <v>10</v>
      </c>
      <c r="U809" s="65">
        <v>5.7001939998680005</v>
      </c>
      <c r="V809" s="77" t="s">
        <v>62</v>
      </c>
      <c r="W809" s="78">
        <v>0.30877631677014433</v>
      </c>
      <c r="X809" s="78">
        <v>0.33039673847741424</v>
      </c>
      <c r="Y809" s="78">
        <v>0.34180521098894778</v>
      </c>
      <c r="Z809" s="79">
        <v>0.29350876722167024</v>
      </c>
      <c r="AA809" s="27"/>
      <c r="AB809" s="27"/>
      <c r="AC809" s="80">
        <v>4.8296443767277542E-2</v>
      </c>
      <c r="AD809" s="85" t="s">
        <v>62</v>
      </c>
      <c r="AE809" s="82" t="s">
        <v>62</v>
      </c>
      <c r="AF809" s="72">
        <v>0.44001270042974366</v>
      </c>
      <c r="AG809" s="72">
        <v>0.64356083349287574</v>
      </c>
      <c r="AH809" s="7">
        <v>5.0902053359759364E-2</v>
      </c>
      <c r="AI809" s="84">
        <v>0.18555359718276826</v>
      </c>
      <c r="AJ809" s="7">
        <v>0.11170869894094641</v>
      </c>
      <c r="BI809" s="76">
        <v>1</v>
      </c>
      <c r="BJ809" s="65">
        <v>3.4001849998770011</v>
      </c>
      <c r="BK809" s="77">
        <v>0.11999999999999973</v>
      </c>
      <c r="BL809" s="78">
        <v>5.7418873445849575E-2</v>
      </c>
      <c r="BM809" s="78">
        <v>9.4548757232358629E-2</v>
      </c>
      <c r="BN809" s="78">
        <v>0.39932356692558241</v>
      </c>
      <c r="BO809" s="79">
        <v>0.39528132116956455</v>
      </c>
      <c r="BP809" s="27"/>
      <c r="BQ809" s="27"/>
      <c r="BR809" s="80" t="s">
        <v>62</v>
      </c>
      <c r="BS809" s="85" t="s">
        <v>62</v>
      </c>
      <c r="BT809" s="82" t="s">
        <v>62</v>
      </c>
      <c r="BU809" s="72">
        <v>0.75852494731466413</v>
      </c>
      <c r="BV809" s="72">
        <v>0.6013403133703612</v>
      </c>
      <c r="BW809" s="7">
        <v>-2.7747599859211963E-2</v>
      </c>
      <c r="BX809" s="84">
        <v>0.2720187394856125</v>
      </c>
      <c r="BY809" s="7">
        <v>0.11954349665441177</v>
      </c>
    </row>
    <row r="810" spans="14:77" x14ac:dyDescent="0.4">
      <c r="T810" s="76">
        <v>1</v>
      </c>
      <c r="U810" s="65">
        <v>8.8002989998370023</v>
      </c>
      <c r="V810" s="77" t="s">
        <v>62</v>
      </c>
      <c r="W810" s="78">
        <v>0.21989621684917091</v>
      </c>
      <c r="X810" s="78">
        <v>0.21804138590206618</v>
      </c>
      <c r="Y810" s="78">
        <v>0.20382803236238181</v>
      </c>
      <c r="Z810" s="79">
        <v>0.2354931243619138</v>
      </c>
      <c r="AA810" s="27"/>
      <c r="AB810" s="27"/>
      <c r="AC810" s="80" t="s">
        <v>62</v>
      </c>
      <c r="AD810" s="85" t="s">
        <v>62</v>
      </c>
      <c r="AE810" s="82" t="s">
        <v>62</v>
      </c>
      <c r="AF810" s="72">
        <v>0.45871969897934867</v>
      </c>
      <c r="AG810" s="72">
        <v>0.57588196071123465</v>
      </c>
      <c r="AH810" s="7">
        <v>3.968626997747654E-2</v>
      </c>
      <c r="AI810" s="84">
        <v>0.14887663067372903</v>
      </c>
      <c r="AJ810" s="7">
        <v>9.9961062306202927E-2</v>
      </c>
      <c r="BI810" s="76">
        <v>9</v>
      </c>
      <c r="BJ810" s="65">
        <v>9.4006799999999995</v>
      </c>
      <c r="BK810" s="77" t="s">
        <v>62</v>
      </c>
      <c r="BL810" s="78">
        <v>-0.10769820813132003</v>
      </c>
      <c r="BM810" s="78">
        <v>-3.384778429607907E-2</v>
      </c>
      <c r="BN810" s="78">
        <v>-4.0171740066366521E-2</v>
      </c>
      <c r="BO810" s="79">
        <v>-2.9568314736902176E-2</v>
      </c>
      <c r="BP810" s="27"/>
      <c r="BQ810" s="27"/>
      <c r="BR810" s="80" t="s">
        <v>62</v>
      </c>
      <c r="BS810" s="85" t="s">
        <v>62</v>
      </c>
      <c r="BT810" s="82" t="s">
        <v>62</v>
      </c>
      <c r="BU810" s="72">
        <v>-6.4050333890620101E-3</v>
      </c>
      <c r="BV810" s="72">
        <v>0.55024519517143455</v>
      </c>
      <c r="BW810" s="7">
        <v>1.0313122130188646E-2</v>
      </c>
      <c r="BX810" s="84">
        <v>-2.0347876999722209E-2</v>
      </c>
      <c r="BY810" s="7">
        <v>0.10938603846366474</v>
      </c>
    </row>
    <row r="811" spans="14:77" x14ac:dyDescent="0.4">
      <c r="T811" s="76">
        <v>9</v>
      </c>
      <c r="U811" s="65">
        <v>14.60088</v>
      </c>
      <c r="V811" s="77" t="s">
        <v>62</v>
      </c>
      <c r="W811" s="78">
        <v>-6.1020122434155909E-2</v>
      </c>
      <c r="X811" s="78">
        <v>-2.7254951997166651E-2</v>
      </c>
      <c r="Y811" s="78">
        <v>-7.6075515117572323E-2</v>
      </c>
      <c r="Z811" s="79">
        <v>-3.6885627907233494E-2</v>
      </c>
      <c r="AA811" s="27"/>
      <c r="AB811" s="27"/>
      <c r="AC811" s="80" t="s">
        <v>62</v>
      </c>
      <c r="AD811" s="85" t="s">
        <v>62</v>
      </c>
      <c r="AE811" s="82" t="s">
        <v>62</v>
      </c>
      <c r="AF811" s="72">
        <v>-5.9517845602090988E-2</v>
      </c>
      <c r="AG811" s="72">
        <v>0.4426375634866565</v>
      </c>
      <c r="AH811" s="7">
        <v>2.2512092817811295E-2</v>
      </c>
      <c r="AI811" s="84">
        <v>-2.3318761505216654E-2</v>
      </c>
      <c r="AJ811" s="7">
        <v>7.6832622102122286E-2</v>
      </c>
      <c r="BI811" s="76">
        <v>8</v>
      </c>
      <c r="BJ811" s="65">
        <v>13.700749999999999</v>
      </c>
      <c r="BK811" s="77" t="s">
        <v>62</v>
      </c>
      <c r="BL811" s="78">
        <v>0.28880225184735453</v>
      </c>
      <c r="BM811" s="78">
        <v>0.15251661068581376</v>
      </c>
      <c r="BN811" s="78">
        <v>0.17633558813099504</v>
      </c>
      <c r="BO811" s="79">
        <v>0.17833141137520112</v>
      </c>
      <c r="BP811" s="27"/>
      <c r="BQ811" s="27"/>
      <c r="BR811" s="80" t="s">
        <v>62</v>
      </c>
      <c r="BS811" s="85" t="s">
        <v>62</v>
      </c>
      <c r="BT811" s="82" t="s">
        <v>62</v>
      </c>
      <c r="BU811" s="72">
        <v>0.68445980776837922</v>
      </c>
      <c r="BV811" s="72">
        <v>0.87504276621386656</v>
      </c>
      <c r="BW811" s="7">
        <v>5.439106675822479E-2</v>
      </c>
      <c r="BX811" s="84">
        <v>0.12272142176979625</v>
      </c>
      <c r="BY811" s="7">
        <v>0.17395419809635929</v>
      </c>
    </row>
    <row r="812" spans="14:77" x14ac:dyDescent="0.4">
      <c r="T812" s="76">
        <v>4</v>
      </c>
      <c r="U812" s="65">
        <v>17.500459999016041</v>
      </c>
      <c r="V812" s="77" t="s">
        <v>62</v>
      </c>
      <c r="W812" s="78">
        <v>0.11332864491886972</v>
      </c>
      <c r="X812" s="78">
        <v>-5.1023864078316869E-2</v>
      </c>
      <c r="Y812" s="78">
        <v>0.13303525794026475</v>
      </c>
      <c r="Z812" s="79">
        <v>-5.3142287795228019E-2</v>
      </c>
      <c r="AA812" s="27"/>
      <c r="AB812" s="27"/>
      <c r="AC812" s="80" t="s">
        <v>62</v>
      </c>
      <c r="AD812" s="85" t="s">
        <v>62</v>
      </c>
      <c r="AE812" s="82" t="s">
        <v>62</v>
      </c>
      <c r="AF812" s="72">
        <v>-0.38242831044592868</v>
      </c>
      <c r="AG812" s="72">
        <v>0.60756974779767292</v>
      </c>
      <c r="AH812" s="7">
        <v>4.8005676969511343E-2</v>
      </c>
      <c r="AI812" s="84">
        <v>-3.3596075361793987E-2</v>
      </c>
      <c r="AJ812" s="7">
        <v>0.10546139931169121</v>
      </c>
      <c r="BI812" s="76">
        <v>10</v>
      </c>
      <c r="BJ812" s="65">
        <v>21.300457999728003</v>
      </c>
      <c r="BK812" s="77" t="s">
        <v>62</v>
      </c>
      <c r="BL812" s="78">
        <v>0.15411108072151838</v>
      </c>
      <c r="BM812" s="78">
        <v>0.14486848147616513</v>
      </c>
      <c r="BN812" s="78">
        <v>-2.4585447193384607E-2</v>
      </c>
      <c r="BO812" s="79">
        <v>-2.6948437365620095E-2</v>
      </c>
      <c r="BP812" s="27"/>
      <c r="BQ812" s="27"/>
      <c r="BR812" s="80" t="s">
        <v>62</v>
      </c>
      <c r="BS812" s="85" t="s">
        <v>62</v>
      </c>
      <c r="BT812" s="82" t="s">
        <v>62</v>
      </c>
      <c r="BU812" s="72">
        <v>-0.21205768772772515</v>
      </c>
      <c r="BV812" s="72">
        <v>0.56234505121776612</v>
      </c>
      <c r="BW812" s="7">
        <v>3.2728091829119732E-2</v>
      </c>
      <c r="BX812" s="84">
        <v>-1.8544969293295771E-2</v>
      </c>
      <c r="BY812" s="7">
        <v>0.11179143033351371</v>
      </c>
    </row>
    <row r="813" spans="14:77" x14ac:dyDescent="0.4">
      <c r="T813" s="76">
        <v>6</v>
      </c>
      <c r="U813" s="65">
        <v>18.500314997132172</v>
      </c>
      <c r="V813" s="77" t="s">
        <v>62</v>
      </c>
      <c r="W813" s="78">
        <v>3.7915481402575731E-2</v>
      </c>
      <c r="X813" s="78">
        <v>0.17501887526121868</v>
      </c>
      <c r="Y813" s="78">
        <v>4.9413086258682633E-2</v>
      </c>
      <c r="Z813" s="79">
        <v>0.19287171039577555</v>
      </c>
      <c r="AA813" s="27"/>
      <c r="AB813" s="27"/>
      <c r="AC813" s="80" t="s">
        <v>62</v>
      </c>
      <c r="AD813" s="85" t="s">
        <v>62</v>
      </c>
      <c r="AE813" s="82" t="s">
        <v>62</v>
      </c>
      <c r="AF813" s="72">
        <v>0.95265030482526125</v>
      </c>
      <c r="AG813" s="72">
        <v>0.97078646938097723</v>
      </c>
      <c r="AH813" s="7">
        <v>4.5096938791379493E-2</v>
      </c>
      <c r="AI813" s="84">
        <v>0.12193175691989</v>
      </c>
      <c r="AJ813" s="7">
        <v>0.16850822455345144</v>
      </c>
      <c r="BI813" s="76">
        <v>12</v>
      </c>
      <c r="BJ813" s="65">
        <v>22.600819999999999</v>
      </c>
      <c r="BK813" s="77" t="s">
        <v>62</v>
      </c>
      <c r="BL813" s="78">
        <v>-3.3792824656743825E-2</v>
      </c>
      <c r="BM813" s="78">
        <v>4.2023766191436364E-2</v>
      </c>
      <c r="BN813" s="78">
        <v>0.18907908651357669</v>
      </c>
      <c r="BO813" s="79">
        <v>0.18247756789450476</v>
      </c>
      <c r="BP813" s="27"/>
      <c r="BQ813" s="27"/>
      <c r="BR813" s="80" t="s">
        <v>62</v>
      </c>
      <c r="BS813" s="85" t="s">
        <v>62</v>
      </c>
      <c r="BT813" s="82" t="s">
        <v>62</v>
      </c>
      <c r="BU813" s="72">
        <v>0.8760501096021589</v>
      </c>
      <c r="BV813" s="72">
        <v>0.78113198622454183</v>
      </c>
      <c r="BW813" s="7">
        <v>3.7831334189174566E-2</v>
      </c>
      <c r="BX813" s="84">
        <v>0.12557466124681982</v>
      </c>
      <c r="BY813" s="7">
        <v>0.15528519692704507</v>
      </c>
    </row>
    <row r="814" spans="14:77" x14ac:dyDescent="0.4">
      <c r="T814" s="76">
        <v>5</v>
      </c>
      <c r="U814" s="65">
        <v>61.500853993115342</v>
      </c>
      <c r="V814" s="77" t="s">
        <v>62</v>
      </c>
      <c r="W814" s="78">
        <v>3.3536147276092512E-2</v>
      </c>
      <c r="X814" s="78">
        <v>3.1160375220522573E-2</v>
      </c>
      <c r="Y814" s="78">
        <v>3.4419239727110591E-2</v>
      </c>
      <c r="Z814" s="79">
        <v>3.3815871934782638E-2</v>
      </c>
      <c r="AA814" s="14"/>
      <c r="AB814" s="14"/>
      <c r="AC814" s="80" t="s">
        <v>62</v>
      </c>
      <c r="AD814" s="85" t="s">
        <v>62</v>
      </c>
      <c r="AE814" s="82" t="s">
        <v>62</v>
      </c>
      <c r="AF814" s="72">
        <v>0.36024485390125438</v>
      </c>
      <c r="AG814" s="72">
        <v>0.82441574729077816</v>
      </c>
      <c r="AH814" s="7">
        <v>1.3884836392183906E-2</v>
      </c>
      <c r="AI814" s="84">
        <v>2.1378089447773974E-2</v>
      </c>
      <c r="AJ814" s="7">
        <v>0.14310132892402064</v>
      </c>
      <c r="BI814" s="76" t="s">
        <v>62</v>
      </c>
      <c r="BJ814" s="65">
        <v>127.70309999999999</v>
      </c>
      <c r="BK814" s="77" t="s">
        <v>62</v>
      </c>
      <c r="BL814" s="78" t="s">
        <v>62</v>
      </c>
      <c r="BM814" s="78" t="s">
        <v>62</v>
      </c>
      <c r="BN814" s="78" t="s">
        <v>62</v>
      </c>
      <c r="BO814" s="79" t="s">
        <v>62</v>
      </c>
      <c r="BP814" s="14"/>
      <c r="BQ814" s="14"/>
      <c r="BR814" s="80" t="s">
        <v>62</v>
      </c>
      <c r="BS814" s="85" t="s">
        <v>62</v>
      </c>
      <c r="BT814" s="82" t="s">
        <v>62</v>
      </c>
      <c r="BU814" s="72">
        <v>0.65718494356977097</v>
      </c>
      <c r="BV814" s="72">
        <v>0.62878819237316563</v>
      </c>
      <c r="BW814" s="7" t="s">
        <v>62</v>
      </c>
      <c r="BX814" s="84" t="s">
        <v>62</v>
      </c>
      <c r="BY814" s="7" t="s">
        <v>62</v>
      </c>
    </row>
    <row r="815" spans="14:77" x14ac:dyDescent="0.4">
      <c r="T815" s="76" t="s">
        <v>62</v>
      </c>
      <c r="U815" s="65">
        <v>98.302719999999994</v>
      </c>
      <c r="V815" s="77" t="s">
        <v>62</v>
      </c>
      <c r="W815" s="78" t="s">
        <v>62</v>
      </c>
      <c r="X815" s="78" t="s">
        <v>62</v>
      </c>
      <c r="Y815" s="78" t="s">
        <v>62</v>
      </c>
      <c r="Z815" s="79" t="s">
        <v>62</v>
      </c>
      <c r="AA815" s="27"/>
      <c r="AB815" s="27"/>
      <c r="AC815" s="80" t="s">
        <v>62</v>
      </c>
      <c r="AD815" s="85" t="s">
        <v>62</v>
      </c>
      <c r="AE815" s="82" t="s">
        <v>62</v>
      </c>
      <c r="AF815" s="72" t="s">
        <v>62</v>
      </c>
      <c r="AG815" s="72" t="s">
        <v>62</v>
      </c>
      <c r="AH815" s="7" t="s">
        <v>62</v>
      </c>
      <c r="AI815" s="84" t="s">
        <v>62</v>
      </c>
      <c r="AJ815" s="7" t="s">
        <v>62</v>
      </c>
      <c r="BI815" s="76" t="s">
        <v>62</v>
      </c>
      <c r="BJ815" s="65">
        <v>131.60454000000001</v>
      </c>
      <c r="BK815" s="77" t="s">
        <v>62</v>
      </c>
      <c r="BL815" s="78" t="s">
        <v>62</v>
      </c>
      <c r="BM815" s="78" t="s">
        <v>62</v>
      </c>
      <c r="BN815" s="78" t="s">
        <v>62</v>
      </c>
      <c r="BO815" s="79" t="s">
        <v>62</v>
      </c>
      <c r="BP815" s="27"/>
      <c r="BQ815" s="27"/>
      <c r="BR815" s="80" t="s">
        <v>62</v>
      </c>
      <c r="BS815" s="85" t="s">
        <v>62</v>
      </c>
      <c r="BT815" s="82" t="s">
        <v>62</v>
      </c>
      <c r="BU815" s="72">
        <v>0.65718494356977097</v>
      </c>
      <c r="BV815" s="72">
        <v>0.62878819237316563</v>
      </c>
      <c r="BW815" s="7" t="s">
        <v>62</v>
      </c>
      <c r="BX815" s="84" t="s">
        <v>62</v>
      </c>
      <c r="BY815" s="7" t="s">
        <v>62</v>
      </c>
    </row>
    <row r="816" spans="14:77" x14ac:dyDescent="0.4">
      <c r="T816" s="76" t="s">
        <v>62</v>
      </c>
      <c r="U816" s="65">
        <v>111.80254899749205</v>
      </c>
      <c r="V816" s="77" t="s">
        <v>62</v>
      </c>
      <c r="W816" s="78" t="s">
        <v>62</v>
      </c>
      <c r="X816" s="78" t="s">
        <v>62</v>
      </c>
      <c r="Y816" s="78" t="s">
        <v>62</v>
      </c>
      <c r="Z816" s="79" t="s">
        <v>62</v>
      </c>
      <c r="AA816" s="89"/>
      <c r="AB816" s="89"/>
      <c r="AC816" s="80" t="s">
        <v>62</v>
      </c>
      <c r="AD816" s="85" t="s">
        <v>62</v>
      </c>
      <c r="AE816" s="82" t="s">
        <v>62</v>
      </c>
      <c r="AF816" s="72" t="s">
        <v>62</v>
      </c>
      <c r="AG816" s="72" t="s">
        <v>62</v>
      </c>
      <c r="AH816" s="7" t="s">
        <v>62</v>
      </c>
      <c r="AI816" s="84" t="s">
        <v>62</v>
      </c>
      <c r="AJ816" s="7" t="s">
        <v>62</v>
      </c>
      <c r="BI816" s="76" t="s">
        <v>62</v>
      </c>
      <c r="BJ816" s="65">
        <v>145.00029399131526</v>
      </c>
      <c r="BK816" s="77" t="s">
        <v>62</v>
      </c>
      <c r="BL816" s="78" t="s">
        <v>62</v>
      </c>
      <c r="BM816" s="78" t="s">
        <v>62</v>
      </c>
      <c r="BN816" s="78" t="s">
        <v>62</v>
      </c>
      <c r="BO816" s="79" t="s">
        <v>62</v>
      </c>
      <c r="BP816" s="89"/>
      <c r="BQ816" s="89"/>
      <c r="BR816" s="80" t="s">
        <v>62</v>
      </c>
      <c r="BS816" s="85" t="s">
        <v>62</v>
      </c>
      <c r="BT816" s="82" t="s">
        <v>62</v>
      </c>
      <c r="BU816" s="72">
        <v>0.65718494356977097</v>
      </c>
      <c r="BV816" s="72">
        <v>0.62878819237316563</v>
      </c>
      <c r="BW816" s="7" t="s">
        <v>62</v>
      </c>
      <c r="BX816" s="84" t="s">
        <v>62</v>
      </c>
      <c r="BY816" s="7" t="s">
        <v>62</v>
      </c>
    </row>
    <row r="817" spans="20:77" x14ac:dyDescent="0.4">
      <c r="T817" s="76" t="s">
        <v>62</v>
      </c>
      <c r="U817" s="65" t="s">
        <v>62</v>
      </c>
      <c r="V817" s="77" t="s">
        <v>62</v>
      </c>
      <c r="W817" s="78" t="s">
        <v>62</v>
      </c>
      <c r="X817" s="78" t="s">
        <v>62</v>
      </c>
      <c r="Y817" s="78" t="s">
        <v>62</v>
      </c>
      <c r="Z817" s="79" t="s">
        <v>62</v>
      </c>
      <c r="AA817" s="89"/>
      <c r="AB817" s="89"/>
      <c r="AC817" s="80" t="s">
        <v>62</v>
      </c>
      <c r="AD817" s="85" t="s">
        <v>62</v>
      </c>
      <c r="AE817" s="82" t="s">
        <v>62</v>
      </c>
      <c r="AF817" s="72" t="s">
        <v>62</v>
      </c>
      <c r="AG817" s="72" t="s">
        <v>62</v>
      </c>
      <c r="AH817" s="7" t="s">
        <v>62</v>
      </c>
      <c r="AI817" s="84" t="s">
        <v>62</v>
      </c>
      <c r="AJ817" s="7" t="s">
        <v>62</v>
      </c>
      <c r="BI817" s="76" t="s">
        <v>62</v>
      </c>
      <c r="BJ817" s="65">
        <v>167.80363099605211</v>
      </c>
      <c r="BK817" s="77" t="s">
        <v>62</v>
      </c>
      <c r="BL817" s="78" t="s">
        <v>62</v>
      </c>
      <c r="BM817" s="78" t="s">
        <v>62</v>
      </c>
      <c r="BN817" s="78" t="s">
        <v>62</v>
      </c>
      <c r="BO817" s="79" t="s">
        <v>62</v>
      </c>
      <c r="BP817" s="89"/>
      <c r="BQ817" s="89"/>
      <c r="BR817" s="80" t="s">
        <v>62</v>
      </c>
      <c r="BS817" s="85" t="s">
        <v>62</v>
      </c>
      <c r="BT817" s="82" t="s">
        <v>62</v>
      </c>
      <c r="BU817" s="72">
        <v>0.65718494356977097</v>
      </c>
      <c r="BV817" s="72">
        <v>0.62878819237316563</v>
      </c>
      <c r="BW817" s="7" t="s">
        <v>62</v>
      </c>
      <c r="BX817" s="84" t="s">
        <v>62</v>
      </c>
      <c r="BY817" s="7" t="s">
        <v>62</v>
      </c>
    </row>
    <row r="818" spans="20:77" x14ac:dyDescent="0.4">
      <c r="T818" s="76" t="s">
        <v>62</v>
      </c>
      <c r="U818" s="65" t="s">
        <v>62</v>
      </c>
      <c r="V818" s="77" t="s">
        <v>62</v>
      </c>
      <c r="W818" s="78" t="s">
        <v>62</v>
      </c>
      <c r="X818" s="78" t="s">
        <v>62</v>
      </c>
      <c r="Y818" s="78" t="s">
        <v>62</v>
      </c>
      <c r="Z818" s="79" t="s">
        <v>62</v>
      </c>
      <c r="AA818" s="27"/>
      <c r="AB818" s="27"/>
      <c r="AC818" s="80" t="s">
        <v>62</v>
      </c>
      <c r="AD818" s="85" t="s">
        <v>62</v>
      </c>
      <c r="AE818" s="82" t="s">
        <v>62</v>
      </c>
      <c r="AF818" s="72" t="s">
        <v>62</v>
      </c>
      <c r="AG818" s="72" t="s">
        <v>62</v>
      </c>
      <c r="AH818" s="7" t="s">
        <v>62</v>
      </c>
      <c r="AI818" s="84" t="s">
        <v>62</v>
      </c>
      <c r="AJ818" s="7" t="s">
        <v>62</v>
      </c>
      <c r="BI818" s="76" t="s">
        <v>62</v>
      </c>
      <c r="BJ818" s="65">
        <v>255.40375297216639</v>
      </c>
      <c r="BK818" s="77" t="s">
        <v>62</v>
      </c>
      <c r="BL818" s="78" t="s">
        <v>62</v>
      </c>
      <c r="BM818" s="78" t="s">
        <v>62</v>
      </c>
      <c r="BN818" s="78" t="s">
        <v>62</v>
      </c>
      <c r="BO818" s="79" t="s">
        <v>62</v>
      </c>
      <c r="BP818" s="27"/>
      <c r="BQ818" s="27"/>
      <c r="BR818" s="80" t="s">
        <v>62</v>
      </c>
      <c r="BS818" s="85" t="s">
        <v>62</v>
      </c>
      <c r="BT818" s="82" t="s">
        <v>62</v>
      </c>
      <c r="BU818" s="72">
        <v>0.65718494356977097</v>
      </c>
      <c r="BV818" s="72">
        <v>0.62878819237316563</v>
      </c>
      <c r="BW818" s="7" t="s">
        <v>62</v>
      </c>
      <c r="BX818" s="84" t="s">
        <v>62</v>
      </c>
      <c r="BY818" s="7" t="s">
        <v>62</v>
      </c>
    </row>
    <row r="819" spans="20:77" ht="19.5" thickBot="1" x14ac:dyDescent="0.45">
      <c r="T819" s="76" t="s">
        <v>62</v>
      </c>
      <c r="U819" s="90" t="s">
        <v>62</v>
      </c>
      <c r="V819" s="91" t="s">
        <v>62</v>
      </c>
      <c r="W819" s="78" t="s">
        <v>62</v>
      </c>
      <c r="X819" s="78" t="s">
        <v>62</v>
      </c>
      <c r="Y819" s="78" t="s">
        <v>62</v>
      </c>
      <c r="Z819" s="79" t="s">
        <v>62</v>
      </c>
      <c r="AA819" s="27"/>
      <c r="AB819" s="27"/>
      <c r="AC819" s="80" t="s">
        <v>62</v>
      </c>
      <c r="AD819" s="85" t="s">
        <v>62</v>
      </c>
      <c r="AE819" s="82" t="s">
        <v>62</v>
      </c>
      <c r="AF819" s="72"/>
      <c r="AG819" s="72"/>
      <c r="AH819" s="27"/>
      <c r="AI819" s="107"/>
      <c r="AJ819" s="27"/>
      <c r="BI819" s="76" t="s">
        <v>62</v>
      </c>
      <c r="BJ819" s="90" t="s">
        <v>62</v>
      </c>
      <c r="BK819" s="91" t="s">
        <v>62</v>
      </c>
      <c r="BL819" s="78" t="s">
        <v>62</v>
      </c>
      <c r="BM819" s="78" t="s">
        <v>62</v>
      </c>
      <c r="BN819" s="78" t="s">
        <v>62</v>
      </c>
      <c r="BO819" s="79" t="s">
        <v>62</v>
      </c>
      <c r="BP819" s="27"/>
      <c r="BQ819" s="27"/>
      <c r="BR819" s="80" t="s">
        <v>62</v>
      </c>
      <c r="BS819" s="85" t="s">
        <v>62</v>
      </c>
      <c r="BT819" s="82" t="s">
        <v>62</v>
      </c>
      <c r="BU819" s="72"/>
      <c r="BV819" s="72"/>
      <c r="BW819" s="27"/>
      <c r="BX819" s="107"/>
      <c r="BY819" s="27"/>
    </row>
    <row r="820" spans="20:77" ht="19.5" thickBot="1" x14ac:dyDescent="0.45"/>
    <row r="821" spans="20:77" ht="19.5" thickBot="1" x14ac:dyDescent="0.45">
      <c r="T821" s="56" t="s">
        <v>62</v>
      </c>
      <c r="U821" s="57" t="s">
        <v>62</v>
      </c>
      <c r="V821" s="58" t="s">
        <v>541</v>
      </c>
      <c r="W821" s="59" t="s">
        <v>542</v>
      </c>
      <c r="X821" s="59" t="s">
        <v>543</v>
      </c>
      <c r="Y821" s="59" t="s">
        <v>544</v>
      </c>
      <c r="Z821" s="60" t="s">
        <v>545</v>
      </c>
      <c r="AA821" s="27"/>
      <c r="AB821" s="27"/>
      <c r="AC821" s="27"/>
      <c r="AD821" s="27"/>
      <c r="AE821" s="27"/>
      <c r="AF821" s="27" t="s">
        <v>417</v>
      </c>
      <c r="AG821" s="27"/>
      <c r="AH821" t="s">
        <v>413</v>
      </c>
      <c r="AI821" s="27"/>
      <c r="AJ821" s="27"/>
      <c r="BI821" s="56" t="s">
        <v>62</v>
      </c>
      <c r="BJ821" s="57" t="s">
        <v>62</v>
      </c>
      <c r="BK821" s="58" t="s">
        <v>541</v>
      </c>
      <c r="BL821" s="59" t="s">
        <v>542</v>
      </c>
      <c r="BM821" s="59" t="s">
        <v>543</v>
      </c>
      <c r="BN821" s="59" t="s">
        <v>544</v>
      </c>
      <c r="BO821" s="60" t="s">
        <v>545</v>
      </c>
      <c r="BP821" s="27"/>
      <c r="BQ821" s="27"/>
      <c r="BR821" s="27"/>
      <c r="BS821" s="27"/>
      <c r="BT821" s="27"/>
      <c r="BU821" s="27" t="s">
        <v>584</v>
      </c>
      <c r="BV821" s="27"/>
      <c r="BW821" s="27" t="s">
        <v>585</v>
      </c>
      <c r="BX821" s="27"/>
      <c r="BY821" s="27"/>
    </row>
    <row r="822" spans="20:77" ht="19.5" thickBot="1" x14ac:dyDescent="0.45">
      <c r="T822" s="76">
        <v>3</v>
      </c>
      <c r="U822" s="65">
        <v>1.5000289992650218</v>
      </c>
      <c r="V822" s="66">
        <v>0.49999999999999989</v>
      </c>
      <c r="W822" s="67">
        <v>0.45140850526531345</v>
      </c>
      <c r="X822" s="67">
        <v>0.61702180361719194</v>
      </c>
      <c r="Y822" s="67">
        <v>0.61010664092867628</v>
      </c>
      <c r="Z822" s="68">
        <v>0.46383188373609785</v>
      </c>
      <c r="AA822" s="104">
        <v>0.61702180361719194</v>
      </c>
      <c r="AB822" s="69" t="s">
        <v>62</v>
      </c>
      <c r="AC822" s="70">
        <v>0.16561329835187849</v>
      </c>
      <c r="AD822" s="27"/>
      <c r="AE822" s="71">
        <v>3</v>
      </c>
      <c r="AF822" s="72">
        <v>0.55945937215365193</v>
      </c>
      <c r="AG822" s="72">
        <v>0.17369208031332095</v>
      </c>
      <c r="AH822" s="7" t="s">
        <v>62</v>
      </c>
      <c r="AI822" s="74">
        <v>0.40148969750723368</v>
      </c>
      <c r="AJ822" s="7">
        <v>2.1355401992054674E-2</v>
      </c>
      <c r="BI822" s="76">
        <v>8</v>
      </c>
      <c r="BJ822" s="65">
        <v>3.3004099999999998</v>
      </c>
      <c r="BK822" s="66">
        <v>0.13999999999999974</v>
      </c>
      <c r="BL822" s="67">
        <v>0.57199436062426867</v>
      </c>
      <c r="BM822" s="67">
        <v>1.162274807452977</v>
      </c>
      <c r="BN822" s="67">
        <v>0.32168163383932297</v>
      </c>
      <c r="BO822" s="68">
        <v>0.2936092354512112</v>
      </c>
      <c r="BP822" s="104">
        <v>1.162274807452977</v>
      </c>
      <c r="BQ822" s="69" t="s">
        <v>62</v>
      </c>
      <c r="BR822" s="70">
        <v>0.86866557200176575</v>
      </c>
      <c r="BS822" s="27"/>
      <c r="BT822" s="71" t="s">
        <v>62</v>
      </c>
      <c r="BU822" s="72">
        <v>0.50015989253796667</v>
      </c>
      <c r="BV822" s="72">
        <v>0.6665832476947039</v>
      </c>
      <c r="BW822" s="7" t="s">
        <v>62</v>
      </c>
      <c r="BX822" s="74">
        <v>0.17721615549056613</v>
      </c>
      <c r="BY822" s="7">
        <v>7.3161622887492117E-2</v>
      </c>
    </row>
    <row r="823" spans="20:77" x14ac:dyDescent="0.4">
      <c r="T823" s="76">
        <v>2</v>
      </c>
      <c r="U823" s="65">
        <v>5.6001969997320051</v>
      </c>
      <c r="V823" s="77" t="s">
        <v>62</v>
      </c>
      <c r="W823" s="78">
        <v>0.16339423980455295</v>
      </c>
      <c r="X823" s="78">
        <v>0.24403999868126222</v>
      </c>
      <c r="Y823" s="78">
        <v>0.24260104646429484</v>
      </c>
      <c r="Z823" s="79">
        <v>0.13819623310826148</v>
      </c>
      <c r="AA823" s="27"/>
      <c r="AB823" s="27"/>
      <c r="AC823" s="80" t="s">
        <v>62</v>
      </c>
      <c r="AD823" s="81" t="s">
        <v>62</v>
      </c>
      <c r="AE823" s="82" t="s">
        <v>62</v>
      </c>
      <c r="AF823" s="72">
        <v>0.46112957339943345</v>
      </c>
      <c r="AG823" s="72">
        <v>0.825767623388449</v>
      </c>
      <c r="AH823" s="7">
        <v>3.3621874461735507E-2</v>
      </c>
      <c r="AI823" s="84">
        <v>0.11962171160023893</v>
      </c>
      <c r="AJ823" s="7">
        <v>0.10152794253873353</v>
      </c>
      <c r="BI823" s="76">
        <v>11</v>
      </c>
      <c r="BJ823" s="65">
        <v>4.5004600000000003</v>
      </c>
      <c r="BK823" s="77" t="s">
        <v>62</v>
      </c>
      <c r="BL823" s="78">
        <v>0.39114663104644992</v>
      </c>
      <c r="BM823" s="78">
        <v>-0.25532974805880687</v>
      </c>
      <c r="BN823" s="78">
        <v>-0.51389982473193641</v>
      </c>
      <c r="BO823" s="79">
        <v>-7.8961984311564634E-2</v>
      </c>
      <c r="BP823" s="27"/>
      <c r="BQ823" s="27"/>
      <c r="BR823" s="80">
        <v>0.90504645577838638</v>
      </c>
      <c r="BS823" s="81" t="s">
        <v>62</v>
      </c>
      <c r="BT823" s="82" t="s">
        <v>62</v>
      </c>
      <c r="BU823" s="72">
        <v>-0.20813994433501889</v>
      </c>
      <c r="BV823" s="72">
        <v>0.51611074349336072</v>
      </c>
      <c r="BW823" s="7">
        <v>-5.3318905076246703E-3</v>
      </c>
      <c r="BX823" s="84">
        <v>-4.7659738182612932E-2</v>
      </c>
      <c r="BY823" s="7">
        <v>5.6646337444319239E-2</v>
      </c>
    </row>
    <row r="824" spans="20:77" x14ac:dyDescent="0.4">
      <c r="T824" s="76">
        <v>6</v>
      </c>
      <c r="U824" s="65">
        <v>7.2001709985720836</v>
      </c>
      <c r="V824" s="77" t="s">
        <v>62</v>
      </c>
      <c r="W824" s="78">
        <v>8.1129859283227759E-2</v>
      </c>
      <c r="X824" s="78">
        <v>-0.16122364400291145</v>
      </c>
      <c r="Y824" s="78">
        <v>-0.15825231170449486</v>
      </c>
      <c r="Z824" s="79">
        <v>9.4678849960610809E-2</v>
      </c>
      <c r="AA824" s="27"/>
      <c r="AB824" s="27"/>
      <c r="AC824" s="80" t="s">
        <v>62</v>
      </c>
      <c r="AD824" s="85" t="s">
        <v>62</v>
      </c>
      <c r="AE824" s="82" t="s">
        <v>62</v>
      </c>
      <c r="AF824" s="72">
        <v>0.1846982848114285</v>
      </c>
      <c r="AG824" s="72">
        <v>0.65994624998881712</v>
      </c>
      <c r="AH824" s="7">
        <v>5.2261682408157942E-2</v>
      </c>
      <c r="AI824" s="84">
        <v>8.1953363198822404E-2</v>
      </c>
      <c r="AJ824" s="7">
        <v>8.1140242181665739E-2</v>
      </c>
      <c r="BI824" s="76">
        <v>10</v>
      </c>
      <c r="BJ824" s="65">
        <v>4.9002369998380013</v>
      </c>
      <c r="BK824" s="77" t="s">
        <v>62</v>
      </c>
      <c r="BL824" s="78">
        <v>-0.34338494414802145</v>
      </c>
      <c r="BM824" s="78">
        <v>-0.40559119894854534</v>
      </c>
      <c r="BN824" s="78">
        <v>0.73078007425036606</v>
      </c>
      <c r="BO824" s="79">
        <v>0.16490947618530161</v>
      </c>
      <c r="BP824" s="27"/>
      <c r="BQ824" s="27"/>
      <c r="BR824" s="80">
        <v>1.1363712731989115</v>
      </c>
      <c r="BS824" s="85" t="s">
        <v>62</v>
      </c>
      <c r="BT824" s="82" t="s">
        <v>62</v>
      </c>
      <c r="BU824" s="72">
        <v>0.3981870117974205</v>
      </c>
      <c r="BV824" s="72">
        <v>0.77355287374361548</v>
      </c>
      <c r="BW824" s="7">
        <v>-2.7473705874210663E-2</v>
      </c>
      <c r="BX824" s="84">
        <v>9.953577696086624E-2</v>
      </c>
      <c r="BY824" s="7">
        <v>8.4902199129802472E-2</v>
      </c>
    </row>
    <row r="825" spans="20:77" x14ac:dyDescent="0.4">
      <c r="T825" s="76">
        <v>1</v>
      </c>
      <c r="U825" s="65">
        <v>9.0002789998370023</v>
      </c>
      <c r="V825" s="77" t="s">
        <v>62</v>
      </c>
      <c r="W825" s="78">
        <v>8.2212282979162096E-2</v>
      </c>
      <c r="X825" s="78">
        <v>8.0804409673934999E-2</v>
      </c>
      <c r="Y825" s="78">
        <v>7.5050901903826656E-2</v>
      </c>
      <c r="Z825" s="79">
        <v>7.4392391048190079E-2</v>
      </c>
      <c r="AA825" s="27"/>
      <c r="AB825" s="27"/>
      <c r="AC825" s="80" t="s">
        <v>62</v>
      </c>
      <c r="AD825" s="85" t="s">
        <v>62</v>
      </c>
      <c r="AE825" s="82" t="s">
        <v>62</v>
      </c>
      <c r="AF825" s="72">
        <v>0.28977305990867824</v>
      </c>
      <c r="AG825" s="72">
        <v>0.6902396332649996</v>
      </c>
      <c r="AH825" s="7">
        <v>3.8427196156805066E-2</v>
      </c>
      <c r="AI825" s="84">
        <v>6.4393543492950706E-2</v>
      </c>
      <c r="AJ825" s="7">
        <v>8.4864806804274204E-2</v>
      </c>
      <c r="BI825" s="76">
        <v>4</v>
      </c>
      <c r="BJ825" s="65">
        <v>5.2002939992560302</v>
      </c>
      <c r="BK825" s="77" t="s">
        <v>62</v>
      </c>
      <c r="BL825" s="78">
        <v>0.42314155952027954</v>
      </c>
      <c r="BM825" s="78">
        <v>0.63333341360298845</v>
      </c>
      <c r="BN825" s="78">
        <v>0.64149538269501383</v>
      </c>
      <c r="BO825" s="79">
        <v>0.29980749821114189</v>
      </c>
      <c r="BP825" s="27"/>
      <c r="BQ825" s="27"/>
      <c r="BR825" s="80">
        <v>0.34168788448387194</v>
      </c>
      <c r="BS825" s="85" t="s">
        <v>62</v>
      </c>
      <c r="BT825" s="82" t="s">
        <v>62</v>
      </c>
      <c r="BU825" s="72">
        <v>0.24597752706109688</v>
      </c>
      <c r="BV825" s="72">
        <v>0.50228127314973858</v>
      </c>
      <c r="BW825" s="7">
        <v>2.7788584070919414E-2</v>
      </c>
      <c r="BX825" s="84">
        <v>0.18095729222745119</v>
      </c>
      <c r="BY825" s="7">
        <v>5.5128467774607351E-2</v>
      </c>
    </row>
    <row r="826" spans="20:77" x14ac:dyDescent="0.4">
      <c r="T826" s="76">
        <v>4</v>
      </c>
      <c r="U826" s="65">
        <v>17.000428999056037</v>
      </c>
      <c r="V826" s="77" t="s">
        <v>62</v>
      </c>
      <c r="W826" s="78">
        <v>6.4045629459730205E-2</v>
      </c>
      <c r="X826" s="78">
        <v>6.7087311775072087E-2</v>
      </c>
      <c r="Y826" s="78">
        <v>7.6414251900591035E-2</v>
      </c>
      <c r="Z826" s="79">
        <v>7.3604523175999831E-2</v>
      </c>
      <c r="AA826" s="27"/>
      <c r="AB826" s="27"/>
      <c r="AC826" s="80" t="s">
        <v>62</v>
      </c>
      <c r="AD826" s="85" t="s">
        <v>62</v>
      </c>
      <c r="AE826" s="82" t="s">
        <v>62</v>
      </c>
      <c r="AF826" s="72">
        <v>0.32645678786246168</v>
      </c>
      <c r="AG826" s="72">
        <v>0.98673911776908763</v>
      </c>
      <c r="AH826" s="7">
        <v>4.7898708374290201E-2</v>
      </c>
      <c r="AI826" s="84">
        <v>6.3711570466143203E-2</v>
      </c>
      <c r="AJ826" s="7">
        <v>0.12131935136727219</v>
      </c>
      <c r="BI826" s="76">
        <v>1</v>
      </c>
      <c r="BJ826" s="65">
        <v>6.5002919998070023</v>
      </c>
      <c r="BK826" s="77" t="s">
        <v>62</v>
      </c>
      <c r="BL826" s="78">
        <v>-0.20327381212750351</v>
      </c>
      <c r="BM826" s="78">
        <v>-0.32620588839114451</v>
      </c>
      <c r="BN826" s="78">
        <v>-0.35898595028186736</v>
      </c>
      <c r="BO826" s="79">
        <v>0.20864475684613532</v>
      </c>
      <c r="BP826" s="27"/>
      <c r="BQ826" s="27"/>
      <c r="BR826" s="80" t="s">
        <v>62</v>
      </c>
      <c r="BS826" s="85" t="s">
        <v>62</v>
      </c>
      <c r="BT826" s="82" t="s">
        <v>62</v>
      </c>
      <c r="BU826" s="72">
        <v>0.47607984701187839</v>
      </c>
      <c r="BV826" s="72">
        <v>0.45109282143652851</v>
      </c>
      <c r="BW826" s="7">
        <v>1.3563276781769218E-2</v>
      </c>
      <c r="BX826" s="84">
        <v>0.12593344216408417</v>
      </c>
      <c r="BY826" s="7">
        <v>4.9510219471206082E-2</v>
      </c>
    </row>
    <row r="827" spans="20:77" x14ac:dyDescent="0.4">
      <c r="T827" s="76">
        <v>8</v>
      </c>
      <c r="U827" s="65">
        <v>22.000820000000001</v>
      </c>
      <c r="V827" s="77" t="s">
        <v>62</v>
      </c>
      <c r="W827" s="78">
        <v>1.4559536304104462E-2</v>
      </c>
      <c r="X827" s="78">
        <v>3.2975325727087196E-2</v>
      </c>
      <c r="Y827" s="78">
        <v>4.1055714031788891E-2</v>
      </c>
      <c r="Z827" s="79">
        <v>5.7374696719899129E-2</v>
      </c>
      <c r="AA827" s="27"/>
      <c r="AB827" s="27"/>
      <c r="AC827" s="80" t="s">
        <v>62</v>
      </c>
      <c r="AD827" s="85" t="s">
        <v>62</v>
      </c>
      <c r="AE827" s="82" t="s">
        <v>62</v>
      </c>
      <c r="AF827" s="72">
        <v>0.83011690788995018</v>
      </c>
      <c r="AG827" s="72">
        <v>0.96352558505700914</v>
      </c>
      <c r="AH827" s="7">
        <v>3.4009261827640351E-2</v>
      </c>
      <c r="AI827" s="84">
        <v>4.9663143993239983E-2</v>
      </c>
      <c r="AJ827" s="7">
        <v>0.11846525277033042</v>
      </c>
      <c r="BI827" s="76">
        <v>7</v>
      </c>
      <c r="BJ827" s="65">
        <v>18.301159999999999</v>
      </c>
      <c r="BK827" s="77" t="s">
        <v>62</v>
      </c>
      <c r="BL827" s="78">
        <v>-0.10570983382846208</v>
      </c>
      <c r="BM827" s="78">
        <v>-5.3006737327968283E-4</v>
      </c>
      <c r="BN827" s="78">
        <v>-0.12249209724676814</v>
      </c>
      <c r="BO827" s="79">
        <v>-1.6199163804833459E-2</v>
      </c>
      <c r="BP827" s="27"/>
      <c r="BQ827" s="27"/>
      <c r="BR827" s="80" t="s">
        <v>62</v>
      </c>
      <c r="BS827" s="85" t="s">
        <v>62</v>
      </c>
      <c r="BT827" s="82" t="s">
        <v>62</v>
      </c>
      <c r="BU827" s="72">
        <v>-1.8162565365850526E-2</v>
      </c>
      <c r="BV827" s="72">
        <v>0.50051177053584484</v>
      </c>
      <c r="BW827" s="7">
        <v>1.2057065083203443E-2</v>
      </c>
      <c r="BX827" s="84">
        <v>-9.77746332550751E-3</v>
      </c>
      <c r="BY827" s="7">
        <v>5.4934253948526593E-2</v>
      </c>
    </row>
    <row r="828" spans="20:77" x14ac:dyDescent="0.4">
      <c r="T828" s="76">
        <v>5</v>
      </c>
      <c r="U828" s="65">
        <v>50.500659994815258</v>
      </c>
      <c r="V828" s="77" t="s">
        <v>62</v>
      </c>
      <c r="W828" s="78">
        <v>4.1295397895304363E-2</v>
      </c>
      <c r="X828" s="78">
        <v>2.7653455234632144E-2</v>
      </c>
      <c r="Y828" s="78">
        <v>1.7464462011160069E-2</v>
      </c>
      <c r="Z828" s="79">
        <v>2.909458597595403E-3</v>
      </c>
      <c r="AA828" s="27"/>
      <c r="AB828" s="27"/>
      <c r="AC828" s="80" t="s">
        <v>62</v>
      </c>
      <c r="AD828" s="85" t="s">
        <v>62</v>
      </c>
      <c r="AE828" s="82" t="s">
        <v>62</v>
      </c>
      <c r="AF828" s="72">
        <v>-0.45661033356433589</v>
      </c>
      <c r="AG828" s="72">
        <v>0.75494061108266952</v>
      </c>
      <c r="AH828" s="7">
        <v>1.8860671919428796E-2</v>
      </c>
      <c r="AI828" s="84">
        <v>2.5184074084113883E-3</v>
      </c>
      <c r="AJ828" s="7">
        <v>9.2819777394084022E-2</v>
      </c>
      <c r="BI828" s="76">
        <v>9</v>
      </c>
      <c r="BJ828" s="65">
        <v>28.300899999999999</v>
      </c>
      <c r="BK828" s="77" t="s">
        <v>62</v>
      </c>
      <c r="BL828" s="78">
        <v>0.11268933134489266</v>
      </c>
      <c r="BM828" s="78">
        <v>-0.1375984671542396</v>
      </c>
      <c r="BN828" s="78">
        <v>0.10928706987536696</v>
      </c>
      <c r="BO828" s="79">
        <v>-3.4072552572910808E-2</v>
      </c>
      <c r="BP828" s="27"/>
      <c r="BQ828" s="27"/>
      <c r="BR828" s="80" t="s">
        <v>62</v>
      </c>
      <c r="BS828" s="85" t="s">
        <v>62</v>
      </c>
      <c r="BT828" s="82" t="s">
        <v>62</v>
      </c>
      <c r="BU828" s="72">
        <v>-6.1566538195315157E-2</v>
      </c>
      <c r="BV828" s="72">
        <v>0.83579050139244804</v>
      </c>
      <c r="BW828" s="7">
        <v>1.7434683289882708E-2</v>
      </c>
      <c r="BX828" s="84">
        <v>-2.0565452464198164E-2</v>
      </c>
      <c r="BY828" s="7">
        <v>9.1733162642917199E-2</v>
      </c>
    </row>
    <row r="829" spans="20:77" x14ac:dyDescent="0.4">
      <c r="T829" s="76">
        <v>7</v>
      </c>
      <c r="U829" s="65">
        <v>57.201160000000002</v>
      </c>
      <c r="V829" s="77" t="s">
        <v>62</v>
      </c>
      <c r="W829" s="78">
        <v>6.3319878715776434E-2</v>
      </c>
      <c r="X829" s="78">
        <v>5.3007898097144762E-2</v>
      </c>
      <c r="Y829" s="78">
        <v>5.6202388372839925E-2</v>
      </c>
      <c r="Z829" s="79">
        <v>5.8014443751158024E-2</v>
      </c>
      <c r="AA829" s="14"/>
      <c r="AB829" s="14"/>
      <c r="AC829" s="80" t="s">
        <v>62</v>
      </c>
      <c r="AD829" s="85" t="s">
        <v>62</v>
      </c>
      <c r="AE829" s="82" t="s">
        <v>62</v>
      </c>
      <c r="AF829" s="72">
        <v>0.59633273474855508</v>
      </c>
      <c r="AG829" s="72">
        <v>1.2728199556952016</v>
      </c>
      <c r="AH829" s="7">
        <v>2.5308495892788035E-2</v>
      </c>
      <c r="AI829" s="84">
        <v>5.021690463598058E-2</v>
      </c>
      <c r="AJ829" s="7">
        <v>0.15649292568980541</v>
      </c>
      <c r="BI829" s="76">
        <v>3</v>
      </c>
      <c r="BJ829" s="65">
        <v>34.200123996415115</v>
      </c>
      <c r="BK829" s="77" t="s">
        <v>62</v>
      </c>
      <c r="BL829" s="78">
        <v>4.1917380110013419E-2</v>
      </c>
      <c r="BM829" s="78">
        <v>0.21369081545495081</v>
      </c>
      <c r="BN829" s="78">
        <v>8.5737441468544048E-2</v>
      </c>
      <c r="BO829" s="79">
        <v>-1.5313729005593937E-2</v>
      </c>
      <c r="BP829" s="14"/>
      <c r="BQ829" s="14"/>
      <c r="BR829" s="80" t="s">
        <v>62</v>
      </c>
      <c r="BS829" s="85" t="s">
        <v>62</v>
      </c>
      <c r="BT829" s="82" t="s">
        <v>62</v>
      </c>
      <c r="BU829" s="72">
        <v>-0.68058247006201966</v>
      </c>
      <c r="BV829" s="72">
        <v>1.0802962319547063</v>
      </c>
      <c r="BW829" s="7">
        <v>1.5477094598538702E-2</v>
      </c>
      <c r="BX829" s="84">
        <v>-9.2430341178647429E-3</v>
      </c>
      <c r="BY829" s="7">
        <v>0.11856917467155975</v>
      </c>
    </row>
    <row r="830" spans="20:77" x14ac:dyDescent="0.4">
      <c r="T830" s="76">
        <v>10</v>
      </c>
      <c r="U830" s="65">
        <v>70.901023999468023</v>
      </c>
      <c r="V830" s="77" t="s">
        <v>62</v>
      </c>
      <c r="W830" s="78">
        <v>3.8634670292828382E-2</v>
      </c>
      <c r="X830" s="78">
        <v>3.8633441196586106E-2</v>
      </c>
      <c r="Y830" s="78">
        <v>3.935690609131709E-2</v>
      </c>
      <c r="Z830" s="79">
        <v>3.6997519902187387E-2</v>
      </c>
      <c r="AA830" s="27"/>
      <c r="AB830" s="27"/>
      <c r="AC830" s="80" t="s">
        <v>62</v>
      </c>
      <c r="AD830" s="85" t="s">
        <v>62</v>
      </c>
      <c r="AE830" s="82" t="s">
        <v>62</v>
      </c>
      <c r="AF830" s="72">
        <v>0.91746727691739138</v>
      </c>
      <c r="AG830" s="72">
        <v>0.99239140872344833</v>
      </c>
      <c r="AH830" s="7">
        <v>9.4485297649332754E-3</v>
      </c>
      <c r="AI830" s="84">
        <v>3.2024799490710486E-2</v>
      </c>
      <c r="AJ830" s="7">
        <v>0.12201429926178002</v>
      </c>
      <c r="BI830" s="76">
        <v>2</v>
      </c>
      <c r="BJ830" s="65">
        <v>37.301003998792027</v>
      </c>
      <c r="BK830" s="77" t="s">
        <v>62</v>
      </c>
      <c r="BL830" s="78">
        <v>0.17547893800740466</v>
      </c>
      <c r="BM830" s="78">
        <v>3.5691470345087004E-2</v>
      </c>
      <c r="BN830" s="78">
        <v>3.1084710889789691E-2</v>
      </c>
      <c r="BO830" s="79">
        <v>0.14037885555280352</v>
      </c>
      <c r="BP830" s="27"/>
      <c r="BQ830" s="27"/>
      <c r="BR830" s="80" t="s">
        <v>62</v>
      </c>
      <c r="BS830" s="85" t="s">
        <v>62</v>
      </c>
      <c r="BT830" s="82" t="s">
        <v>62</v>
      </c>
      <c r="BU830" s="72">
        <v>1.8100379266774085</v>
      </c>
      <c r="BV830" s="72">
        <v>1.7761427293529204</v>
      </c>
      <c r="BW830" s="7">
        <v>4.0739429341142552E-3</v>
      </c>
      <c r="BX830" s="84">
        <v>8.4729627305498045E-2</v>
      </c>
      <c r="BY830" s="7">
        <v>0.1949426197083107</v>
      </c>
    </row>
    <row r="831" spans="20:77" x14ac:dyDescent="0.4">
      <c r="T831" s="76" t="s">
        <v>62</v>
      </c>
      <c r="U831" s="65">
        <v>287.60563000000002</v>
      </c>
      <c r="V831" s="77" t="s">
        <v>62</v>
      </c>
      <c r="W831" s="78" t="s">
        <v>62</v>
      </c>
      <c r="X831" s="78" t="s">
        <v>62</v>
      </c>
      <c r="Y831" s="78" t="s">
        <v>62</v>
      </c>
      <c r="Z831" s="79" t="s">
        <v>62</v>
      </c>
      <c r="AA831" s="89"/>
      <c r="AB831" s="89"/>
      <c r="AC831" s="80" t="s">
        <v>62</v>
      </c>
      <c r="AD831" s="85" t="s">
        <v>62</v>
      </c>
      <c r="AE831" s="82" t="s">
        <v>62</v>
      </c>
      <c r="AF831" s="72" t="s">
        <v>62</v>
      </c>
      <c r="AG831" s="72" t="s">
        <v>62</v>
      </c>
      <c r="AH831" s="7" t="s">
        <v>62</v>
      </c>
      <c r="AI831" s="84" t="s">
        <v>62</v>
      </c>
      <c r="AJ831" s="7" t="s">
        <v>62</v>
      </c>
      <c r="BI831" s="76">
        <v>6</v>
      </c>
      <c r="BJ831" s="65">
        <v>56.901014991732488</v>
      </c>
      <c r="BK831" s="77" t="s">
        <v>62</v>
      </c>
      <c r="BL831" s="78">
        <v>6.3758817873036513E-2</v>
      </c>
      <c r="BM831" s="78">
        <v>7.2463392670759741E-2</v>
      </c>
      <c r="BN831" s="78">
        <v>6.0453252301473505E-2</v>
      </c>
      <c r="BO831" s="79">
        <v>-7.5036667969873251E-3</v>
      </c>
      <c r="BP831" s="89"/>
      <c r="BQ831" s="89"/>
      <c r="BR831" s="80" t="s">
        <v>62</v>
      </c>
      <c r="BS831" s="85" t="s">
        <v>62</v>
      </c>
      <c r="BT831" s="82" t="s">
        <v>62</v>
      </c>
      <c r="BU831" s="72">
        <v>-0.19026425796400342</v>
      </c>
      <c r="BV831" s="72">
        <v>0.51917794444046816</v>
      </c>
      <c r="BW831" s="7">
        <v>9.87526077140349E-3</v>
      </c>
      <c r="BX831" s="84">
        <v>-4.5290502521173961E-3</v>
      </c>
      <c r="BY831" s="7">
        <v>5.6982981666610297E-2</v>
      </c>
    </row>
    <row r="832" spans="20:77" x14ac:dyDescent="0.4">
      <c r="T832" s="76" t="s">
        <v>62</v>
      </c>
      <c r="U832" s="65" t="s">
        <v>62</v>
      </c>
      <c r="V832" s="77" t="s">
        <v>62</v>
      </c>
      <c r="W832" s="78" t="s">
        <v>62</v>
      </c>
      <c r="X832" s="78" t="s">
        <v>62</v>
      </c>
      <c r="Y832" s="78" t="s">
        <v>62</v>
      </c>
      <c r="Z832" s="79" t="s">
        <v>62</v>
      </c>
      <c r="AA832" s="89"/>
      <c r="AB832" s="89"/>
      <c r="AC832" s="80" t="s">
        <v>62</v>
      </c>
      <c r="AD832" s="85" t="s">
        <v>62</v>
      </c>
      <c r="AE832" s="82" t="s">
        <v>62</v>
      </c>
      <c r="AF832" s="72" t="s">
        <v>62</v>
      </c>
      <c r="AG832" s="72" t="s">
        <v>62</v>
      </c>
      <c r="AH832" s="7" t="s">
        <v>62</v>
      </c>
      <c r="AI832" s="84" t="s">
        <v>62</v>
      </c>
      <c r="AJ832" s="7" t="s">
        <v>62</v>
      </c>
      <c r="BI832" s="76">
        <v>5</v>
      </c>
      <c r="BJ832" s="65">
        <v>61.70108299266537</v>
      </c>
      <c r="BK832" s="77" t="s">
        <v>62</v>
      </c>
      <c r="BL832" s="78">
        <v>-0.12775842842235813</v>
      </c>
      <c r="BM832" s="78">
        <v>7.8014703992528873E-3</v>
      </c>
      <c r="BN832" s="78">
        <v>1.4858306940694753E-2</v>
      </c>
      <c r="BO832" s="79">
        <v>4.4701274245296629E-2</v>
      </c>
      <c r="BP832" s="89"/>
      <c r="BQ832" s="89"/>
      <c r="BR832" s="80" t="s">
        <v>62</v>
      </c>
      <c r="BS832" s="85" t="s">
        <v>62</v>
      </c>
      <c r="BT832" s="82" t="s">
        <v>62</v>
      </c>
      <c r="BU832" s="72">
        <v>0.73345297727144021</v>
      </c>
      <c r="BV832" s="72">
        <v>0.73030635833507562</v>
      </c>
      <c r="BW832" s="7">
        <v>1.9777647231837989E-2</v>
      </c>
      <c r="BX832" s="84">
        <v>2.6980717943381187E-2</v>
      </c>
      <c r="BY832" s="7">
        <v>8.0155627321314996E-2</v>
      </c>
    </row>
    <row r="833" spans="20:77" x14ac:dyDescent="0.4">
      <c r="T833" s="76" t="s">
        <v>62</v>
      </c>
      <c r="U833" s="65" t="s">
        <v>62</v>
      </c>
      <c r="V833" s="77" t="s">
        <v>62</v>
      </c>
      <c r="W833" s="78" t="s">
        <v>62</v>
      </c>
      <c r="X833" s="78" t="s">
        <v>62</v>
      </c>
      <c r="Y833" s="78" t="s">
        <v>62</v>
      </c>
      <c r="Z833" s="79" t="s">
        <v>62</v>
      </c>
      <c r="AA833" s="27"/>
      <c r="AB833" s="27"/>
      <c r="AC833" s="80" t="s">
        <v>62</v>
      </c>
      <c r="AD833" s="85" t="s">
        <v>62</v>
      </c>
      <c r="AE833" s="82" t="s">
        <v>62</v>
      </c>
      <c r="AF833" s="72" t="s">
        <v>62</v>
      </c>
      <c r="AG833" s="72" t="s">
        <v>62</v>
      </c>
      <c r="AH833" s="7" t="s">
        <v>62</v>
      </c>
      <c r="AI833" s="84" t="s">
        <v>62</v>
      </c>
      <c r="AJ833" s="7" t="s">
        <v>62</v>
      </c>
      <c r="BI833" s="76" t="s">
        <v>62</v>
      </c>
      <c r="BJ833" s="65">
        <v>192.61076</v>
      </c>
      <c r="BK833" s="77" t="s">
        <v>62</v>
      </c>
      <c r="BL833" s="78" t="s">
        <v>62</v>
      </c>
      <c r="BM833" s="78" t="s">
        <v>62</v>
      </c>
      <c r="BN833" s="78" t="s">
        <v>62</v>
      </c>
      <c r="BO833" s="79" t="s">
        <v>62</v>
      </c>
      <c r="BP833" s="27"/>
      <c r="BQ833" s="27"/>
      <c r="BR833" s="80" t="s">
        <v>62</v>
      </c>
      <c r="BS833" s="85" t="s">
        <v>62</v>
      </c>
      <c r="BT833" s="82" t="s">
        <v>62</v>
      </c>
      <c r="BU833" s="72">
        <v>0.6939825303928685</v>
      </c>
      <c r="BV833" s="72">
        <v>0.75925877232085537</v>
      </c>
      <c r="BW833" s="7" t="s">
        <v>62</v>
      </c>
      <c r="BX833" s="84" t="s">
        <v>62</v>
      </c>
      <c r="BY833" s="7" t="s">
        <v>62</v>
      </c>
    </row>
    <row r="834" spans="20:77" ht="19.5" thickBot="1" x14ac:dyDescent="0.45">
      <c r="T834" s="76" t="s">
        <v>62</v>
      </c>
      <c r="U834" s="90" t="s">
        <v>62</v>
      </c>
      <c r="V834" s="91" t="s">
        <v>62</v>
      </c>
      <c r="W834" s="78" t="s">
        <v>62</v>
      </c>
      <c r="X834" s="78" t="s">
        <v>62</v>
      </c>
      <c r="Y834" s="78" t="s">
        <v>62</v>
      </c>
      <c r="Z834" s="79" t="s">
        <v>62</v>
      </c>
      <c r="AA834" s="27"/>
      <c r="AB834" s="27"/>
      <c r="AC834" s="80" t="s">
        <v>62</v>
      </c>
      <c r="AD834" s="85" t="s">
        <v>62</v>
      </c>
      <c r="AE834" s="82" t="s">
        <v>62</v>
      </c>
      <c r="AF834" s="72"/>
      <c r="AG834" s="72"/>
      <c r="AH834" s="27"/>
      <c r="AI834" s="107"/>
      <c r="AJ834" s="27"/>
      <c r="BI834" s="76" t="s">
        <v>62</v>
      </c>
      <c r="BJ834" s="90" t="s">
        <v>62</v>
      </c>
      <c r="BK834" s="91" t="s">
        <v>62</v>
      </c>
      <c r="BL834" s="78" t="s">
        <v>62</v>
      </c>
      <c r="BM834" s="78" t="s">
        <v>62</v>
      </c>
      <c r="BN834" s="78" t="s">
        <v>62</v>
      </c>
      <c r="BO834" s="79" t="s">
        <v>62</v>
      </c>
      <c r="BP834" s="27"/>
      <c r="BQ834" s="27"/>
      <c r="BR834" s="80" t="s">
        <v>62</v>
      </c>
      <c r="BS834" s="85" t="s">
        <v>62</v>
      </c>
      <c r="BT834" s="82" t="s">
        <v>62</v>
      </c>
      <c r="BU834" s="72"/>
      <c r="BV834" s="72"/>
      <c r="BW834" s="27"/>
      <c r="BX834" s="107"/>
      <c r="BY834" s="27"/>
    </row>
    <row r="835" spans="20:77" ht="19.5" thickBot="1" x14ac:dyDescent="0.45"/>
    <row r="836" spans="20:77" ht="19.5" thickBot="1" x14ac:dyDescent="0.45">
      <c r="T836" s="56" t="s">
        <v>62</v>
      </c>
      <c r="U836" s="57" t="s">
        <v>62</v>
      </c>
      <c r="V836" s="58" t="s">
        <v>541</v>
      </c>
      <c r="W836" s="59" t="s">
        <v>542</v>
      </c>
      <c r="X836" s="59" t="s">
        <v>543</v>
      </c>
      <c r="Y836" s="59" t="s">
        <v>544</v>
      </c>
      <c r="Z836" s="60" t="s">
        <v>545</v>
      </c>
      <c r="AA836" s="27"/>
      <c r="AB836" s="27"/>
      <c r="AC836" s="27"/>
      <c r="AD836" s="27"/>
      <c r="AE836" s="27"/>
      <c r="AF836" s="27" t="s">
        <v>225</v>
      </c>
      <c r="AG836" s="27"/>
      <c r="AH836" s="27" t="s">
        <v>586</v>
      </c>
      <c r="AI836" s="27"/>
      <c r="AJ836" s="27"/>
      <c r="BI836" s="56" t="s">
        <v>62</v>
      </c>
      <c r="BJ836" s="57" t="s">
        <v>62</v>
      </c>
      <c r="BK836" s="58" t="s">
        <v>541</v>
      </c>
      <c r="BL836" s="59" t="s">
        <v>542</v>
      </c>
      <c r="BM836" s="59" t="s">
        <v>543</v>
      </c>
      <c r="BN836" s="59" t="s">
        <v>544</v>
      </c>
      <c r="BO836" s="60" t="s">
        <v>545</v>
      </c>
      <c r="BP836" s="27"/>
      <c r="BQ836" s="27"/>
      <c r="BR836" s="27"/>
      <c r="BS836" s="27"/>
      <c r="BT836" s="27"/>
      <c r="BU836" s="27" t="s">
        <v>258</v>
      </c>
      <c r="BV836" s="27"/>
      <c r="BW836" s="48" t="s">
        <v>539</v>
      </c>
      <c r="BX836" s="27"/>
      <c r="BY836" s="27"/>
    </row>
    <row r="837" spans="20:77" ht="19.5" thickBot="1" x14ac:dyDescent="0.45">
      <c r="T837" s="76">
        <v>4</v>
      </c>
      <c r="U837" s="65">
        <v>4.7002439992560294</v>
      </c>
      <c r="V837" s="66" t="s">
        <v>62</v>
      </c>
      <c r="W837" s="67">
        <v>-8.0899973705679848E-2</v>
      </c>
      <c r="X837" s="67">
        <v>0.13945135878957399</v>
      </c>
      <c r="Y837" s="67">
        <v>0.10918965843743396</v>
      </c>
      <c r="Z837" s="68">
        <v>0.1475789070573898</v>
      </c>
      <c r="AA837" s="104">
        <v>0.1475789070573898</v>
      </c>
      <c r="AB837" s="69" t="s">
        <v>62</v>
      </c>
      <c r="AC837" s="70" t="s">
        <v>62</v>
      </c>
      <c r="AD837" s="27"/>
      <c r="AE837" s="71" t="s">
        <v>62</v>
      </c>
      <c r="AF837" s="72">
        <v>-6.1344825325188874E-2</v>
      </c>
      <c r="AG837" s="72">
        <v>0.42234123859188688</v>
      </c>
      <c r="AH837" s="7" t="s">
        <v>62</v>
      </c>
      <c r="AI837" s="74">
        <v>5.7542441638861519E-2</v>
      </c>
      <c r="AJ837" s="7">
        <v>5.1020483261803508E-2</v>
      </c>
      <c r="BI837" s="76">
        <v>7</v>
      </c>
      <c r="BJ837" s="65">
        <v>1.8004100000000001</v>
      </c>
      <c r="BK837" s="66">
        <v>0.43999999999999984</v>
      </c>
      <c r="BL837" s="67">
        <v>0.24839522784474274</v>
      </c>
      <c r="BM837" s="67">
        <v>0.24035382809145878</v>
      </c>
      <c r="BN837" s="67">
        <v>0.24066537531312182</v>
      </c>
      <c r="BO837" s="68">
        <v>0.26082583422344374</v>
      </c>
      <c r="BP837" s="104">
        <v>0.26082583422344374</v>
      </c>
      <c r="BQ837" s="69" t="s">
        <v>62</v>
      </c>
      <c r="BR837" s="70" t="s">
        <v>62</v>
      </c>
      <c r="BS837" s="27"/>
      <c r="BT837" s="71">
        <v>7</v>
      </c>
      <c r="BU837" s="72">
        <v>0.36123591965359109</v>
      </c>
      <c r="BV837" s="72">
        <v>0.25092757285322598</v>
      </c>
      <c r="BW837" s="7" t="s">
        <v>62</v>
      </c>
      <c r="BX837" s="74">
        <v>0.21536920264923887</v>
      </c>
      <c r="BY837" s="7">
        <v>4.3980066225987255E-2</v>
      </c>
    </row>
    <row r="838" spans="20:77" x14ac:dyDescent="0.4">
      <c r="T838" s="76">
        <v>2</v>
      </c>
      <c r="U838" s="65">
        <v>5.0003269995320094</v>
      </c>
      <c r="V838" s="77" t="s">
        <v>62</v>
      </c>
      <c r="W838" s="78">
        <v>-9.367068248902298E-2</v>
      </c>
      <c r="X838" s="78">
        <v>-7.0333494170558467E-2</v>
      </c>
      <c r="Y838" s="78">
        <v>-0.18028401405938888</v>
      </c>
      <c r="Z838" s="79">
        <v>-4.3313528202418836E-2</v>
      </c>
      <c r="AA838" s="27"/>
      <c r="AB838" s="27"/>
      <c r="AC838" s="80" t="s">
        <v>62</v>
      </c>
      <c r="AD838" s="81" t="s">
        <v>62</v>
      </c>
      <c r="AE838" s="82" t="s">
        <v>62</v>
      </c>
      <c r="AF838" s="72">
        <v>-8.3775745607538171E-2</v>
      </c>
      <c r="AG838" s="72">
        <v>0.52259522993656682</v>
      </c>
      <c r="AH838" s="7">
        <v>-2.5529334532501766E-2</v>
      </c>
      <c r="AI838" s="84">
        <v>-1.6888363103215343E-2</v>
      </c>
      <c r="AJ838" s="7">
        <v>6.3131559850923724E-2</v>
      </c>
      <c r="BI838" s="76">
        <v>6</v>
      </c>
      <c r="BJ838" s="65">
        <v>3.7001659988720652</v>
      </c>
      <c r="BK838" s="77">
        <v>5.999999999999972E-2</v>
      </c>
      <c r="BL838" s="78">
        <v>0.19886722612388227</v>
      </c>
      <c r="BM838" s="78">
        <v>0.21245967087281384</v>
      </c>
      <c r="BN838" s="78">
        <v>0.21521987940538681</v>
      </c>
      <c r="BO838" s="79">
        <v>0.20836805223404214</v>
      </c>
      <c r="BP838" s="27"/>
      <c r="BQ838" s="27"/>
      <c r="BR838" s="80" t="s">
        <v>62</v>
      </c>
      <c r="BS838" s="81" t="s">
        <v>62</v>
      </c>
      <c r="BT838" s="82" t="s">
        <v>62</v>
      </c>
      <c r="BU838" s="72">
        <v>0.35012818441895338</v>
      </c>
      <c r="BV838" s="72">
        <v>0.61877612751943645</v>
      </c>
      <c r="BW838" s="7">
        <v>9.5460499133907528E-3</v>
      </c>
      <c r="BX838" s="84">
        <v>0.17205374383572863</v>
      </c>
      <c r="BY838" s="7">
        <v>0.10845286852267454</v>
      </c>
    </row>
    <row r="839" spans="20:77" x14ac:dyDescent="0.4">
      <c r="T839" s="76">
        <v>6</v>
      </c>
      <c r="U839" s="65">
        <v>5.4002229984520911</v>
      </c>
      <c r="V839" s="77" t="s">
        <v>62</v>
      </c>
      <c r="W839" s="78">
        <v>0.10843874607768743</v>
      </c>
      <c r="X839" s="78">
        <v>-0.10702781008022019</v>
      </c>
      <c r="Y839" s="78">
        <v>6.8062589072739862E-2</v>
      </c>
      <c r="Z839" s="79">
        <v>-7.8827713688331431E-3</v>
      </c>
      <c r="AA839" s="27"/>
      <c r="AB839" s="27"/>
      <c r="AC839" s="80" t="s">
        <v>62</v>
      </c>
      <c r="AD839" s="85" t="s">
        <v>62</v>
      </c>
      <c r="AE839" s="82" t="s">
        <v>62</v>
      </c>
      <c r="AF839" s="72">
        <v>1.907417135572323E-2</v>
      </c>
      <c r="AG839" s="72">
        <v>0.66141224909121332</v>
      </c>
      <c r="AH839" s="7">
        <v>-2.3416479223159009E-2</v>
      </c>
      <c r="AI839" s="84">
        <v>-3.0735687130897249E-3</v>
      </c>
      <c r="AJ839" s="7">
        <v>7.9901201920087164E-2</v>
      </c>
      <c r="BI839" s="76">
        <v>4</v>
      </c>
      <c r="BJ839" s="65">
        <v>4.9002869991360347</v>
      </c>
      <c r="BK839" s="77" t="s">
        <v>62</v>
      </c>
      <c r="BL839" s="78">
        <v>8.6181035984725009E-3</v>
      </c>
      <c r="BM839" s="78">
        <v>-4.5158821620081653E-3</v>
      </c>
      <c r="BN839" s="78">
        <v>7.1176626780516698E-3</v>
      </c>
      <c r="BO839" s="79">
        <v>-9.5150960530649992E-3</v>
      </c>
      <c r="BP839" s="27"/>
      <c r="BQ839" s="27"/>
      <c r="BR839" s="80" t="s">
        <v>62</v>
      </c>
      <c r="BS839" s="85" t="s">
        <v>62</v>
      </c>
      <c r="BT839" s="82" t="s">
        <v>62</v>
      </c>
      <c r="BU839" s="72">
        <v>6.2201035974166451E-4</v>
      </c>
      <c r="BV839" s="72">
        <v>0.5715955362295273</v>
      </c>
      <c r="BW839" s="7">
        <v>4.3013219970301164E-2</v>
      </c>
      <c r="BX839" s="84">
        <v>-7.8568085718225822E-3</v>
      </c>
      <c r="BY839" s="7">
        <v>0.10018352806750994</v>
      </c>
    </row>
    <row r="840" spans="20:77" x14ac:dyDescent="0.4">
      <c r="T840" s="76">
        <v>5</v>
      </c>
      <c r="U840" s="65">
        <v>6.700231998715064</v>
      </c>
      <c r="V840" s="77" t="s">
        <v>62</v>
      </c>
      <c r="W840" s="78">
        <v>0.13124071727106593</v>
      </c>
      <c r="X840" s="78">
        <v>0.11821921575435036</v>
      </c>
      <c r="Y840" s="78">
        <v>8.2316354034965122E-2</v>
      </c>
      <c r="Z840" s="79">
        <v>0.12351400408387865</v>
      </c>
      <c r="AA840" s="27"/>
      <c r="AB840" s="27"/>
      <c r="AC840" s="80" t="s">
        <v>62</v>
      </c>
      <c r="AD840" s="85" t="s">
        <v>62</v>
      </c>
      <c r="AE840" s="82" t="s">
        <v>62</v>
      </c>
      <c r="AF840" s="72">
        <v>0.19425653933294229</v>
      </c>
      <c r="AG840" s="72">
        <v>0.86610867215679876</v>
      </c>
      <c r="AH840" s="7">
        <v>-1.5460108165945147E-2</v>
      </c>
      <c r="AI840" s="84">
        <v>4.8159303475630411E-2</v>
      </c>
      <c r="AJ840" s="7">
        <v>0.10462933517458242</v>
      </c>
      <c r="BI840" s="76">
        <v>2</v>
      </c>
      <c r="BJ840" s="65">
        <v>6.1003379995120088</v>
      </c>
      <c r="BK840" s="77" t="s">
        <v>62</v>
      </c>
      <c r="BL840" s="78">
        <v>0.32461378763439808</v>
      </c>
      <c r="BM840" s="78">
        <v>0.33133011039530924</v>
      </c>
      <c r="BN840" s="78">
        <v>0.32217246793740795</v>
      </c>
      <c r="BO840" s="79">
        <v>0.33301716520391372</v>
      </c>
      <c r="BP840" s="27"/>
      <c r="BQ840" s="27"/>
      <c r="BR840" s="80">
        <v>1.0844697266505776E-2</v>
      </c>
      <c r="BS840" s="85" t="s">
        <v>62</v>
      </c>
      <c r="BT840" s="82" t="s">
        <v>62</v>
      </c>
      <c r="BU840" s="72">
        <v>0.81689976720785928</v>
      </c>
      <c r="BV840" s="72">
        <v>0.78305222296656785</v>
      </c>
      <c r="BW840" s="7">
        <v>4.0364272079893793E-2</v>
      </c>
      <c r="BX840" s="84">
        <v>0.27497905470910677</v>
      </c>
      <c r="BY840" s="7">
        <v>0.13724553357322861</v>
      </c>
    </row>
    <row r="841" spans="20:77" x14ac:dyDescent="0.4">
      <c r="T841" s="76">
        <v>9</v>
      </c>
      <c r="U841" s="65">
        <v>7.8006199999999994</v>
      </c>
      <c r="V841" s="77" t="s">
        <v>62</v>
      </c>
      <c r="W841" s="78">
        <v>0.40314975351576621</v>
      </c>
      <c r="X841" s="78">
        <v>0.39714874390453808</v>
      </c>
      <c r="Y841" s="78">
        <v>0.32831473223230984</v>
      </c>
      <c r="Z841" s="79">
        <v>0.25712359668167772</v>
      </c>
      <c r="AA841" s="27"/>
      <c r="AB841" s="27"/>
      <c r="AC841" s="80">
        <v>0.14602615683408848</v>
      </c>
      <c r="AD841" s="85" t="s">
        <v>560</v>
      </c>
      <c r="AE841" s="82" t="s">
        <v>62</v>
      </c>
      <c r="AF841" s="72">
        <v>0.4411650208516168</v>
      </c>
      <c r="AG841" s="72">
        <v>0.86387514266435772</v>
      </c>
      <c r="AH841" s="7">
        <v>5.766728696073628E-3</v>
      </c>
      <c r="AI841" s="84">
        <v>0.10025497444750689</v>
      </c>
      <c r="AJ841" s="7">
        <v>0.10435951602440005</v>
      </c>
      <c r="BI841" s="76">
        <v>3</v>
      </c>
      <c r="BJ841" s="65">
        <v>25.800108996865092</v>
      </c>
      <c r="BK841" s="77" t="s">
        <v>62</v>
      </c>
      <c r="BL841" s="78">
        <v>7.5088555140793059E-2</v>
      </c>
      <c r="BM841" s="78">
        <v>7.7201002055037368E-2</v>
      </c>
      <c r="BN841" s="78">
        <v>8.0284785520120305E-2</v>
      </c>
      <c r="BO841" s="79">
        <v>8.3330053506702154E-2</v>
      </c>
      <c r="BP841" s="27"/>
      <c r="BQ841" s="27"/>
      <c r="BR841" s="80" t="s">
        <v>62</v>
      </c>
      <c r="BS841" s="85" t="s">
        <v>62</v>
      </c>
      <c r="BT841" s="82" t="s">
        <v>62</v>
      </c>
      <c r="BU841" s="72">
        <v>0.63714978278895662</v>
      </c>
      <c r="BV841" s="72">
        <v>1.0714532022730945</v>
      </c>
      <c r="BW841" s="7">
        <v>2.3982520084533825E-2</v>
      </c>
      <c r="BX841" s="84">
        <v>6.8807322073327626E-2</v>
      </c>
      <c r="BY841" s="7">
        <v>0.18779356233433953</v>
      </c>
    </row>
    <row r="842" spans="20:77" x14ac:dyDescent="0.4">
      <c r="T842" s="76">
        <v>1</v>
      </c>
      <c r="U842" s="65">
        <v>10.500314999777002</v>
      </c>
      <c r="V842" s="77" t="s">
        <v>62</v>
      </c>
      <c r="W842" s="78">
        <v>0.34007617385377775</v>
      </c>
      <c r="X842" s="78">
        <v>3.3122393084186616E-2</v>
      </c>
      <c r="Y842" s="78">
        <v>8.6146990887005878E-2</v>
      </c>
      <c r="Z842" s="79">
        <v>3.3332387575394445E-2</v>
      </c>
      <c r="AA842" s="27"/>
      <c r="AB842" s="27"/>
      <c r="AC842" s="80" t="s">
        <v>62</v>
      </c>
      <c r="AD842" s="85" t="s">
        <v>62</v>
      </c>
      <c r="AE842" s="82" t="s">
        <v>62</v>
      </c>
      <c r="AF842" s="72">
        <v>-0.17978591381891718</v>
      </c>
      <c r="AG842" s="72">
        <v>0.74963508466038409</v>
      </c>
      <c r="AH842" s="7">
        <v>8.5836265618785546E-3</v>
      </c>
      <c r="AI842" s="84">
        <v>1.2996619943764554E-2</v>
      </c>
      <c r="AJ842" s="7">
        <v>9.0558867556701103E-2</v>
      </c>
      <c r="BI842" s="76">
        <v>5</v>
      </c>
      <c r="BJ842" s="65">
        <v>38.101025994015302</v>
      </c>
      <c r="BK842" s="77" t="s">
        <v>62</v>
      </c>
      <c r="BL842" s="78">
        <v>-7.5130194345676953E-4</v>
      </c>
      <c r="BM842" s="78">
        <v>-7.5881033001025215E-3</v>
      </c>
      <c r="BN842" s="78">
        <v>-7.1020664272460048E-3</v>
      </c>
      <c r="BO842" s="79">
        <v>-1.2757808024973892E-2</v>
      </c>
      <c r="BP842" s="27"/>
      <c r="BQ842" s="27"/>
      <c r="BR842" s="80" t="s">
        <v>62</v>
      </c>
      <c r="BS842" s="85" t="s">
        <v>62</v>
      </c>
      <c r="BT842" s="82" t="s">
        <v>62</v>
      </c>
      <c r="BU842" s="72">
        <v>2.1033603574388351E-2</v>
      </c>
      <c r="BV842" s="72">
        <v>0.85434988481168872</v>
      </c>
      <c r="BW842" s="7">
        <v>2.4220817329765332E-2</v>
      </c>
      <c r="BX842" s="84">
        <v>-1.0534381880043547E-2</v>
      </c>
      <c r="BY842" s="7">
        <v>0.14974187207462</v>
      </c>
    </row>
    <row r="843" spans="20:77" x14ac:dyDescent="0.4">
      <c r="T843" s="76">
        <v>13</v>
      </c>
      <c r="U843" s="65">
        <v>11.60075</v>
      </c>
      <c r="V843" s="77" t="s">
        <v>62</v>
      </c>
      <c r="W843" s="78">
        <v>-2.2495737876640158E-2</v>
      </c>
      <c r="X843" s="78">
        <v>0.34210561063421902</v>
      </c>
      <c r="Y843" s="78">
        <v>0.36270383959654512</v>
      </c>
      <c r="Z843" s="79">
        <v>7.344668964320919E-2</v>
      </c>
      <c r="AA843" s="27"/>
      <c r="AB843" s="27"/>
      <c r="AC843" s="80">
        <v>0.38519957747318528</v>
      </c>
      <c r="AD843" s="85" t="s">
        <v>560</v>
      </c>
      <c r="AE843" s="82" t="s">
        <v>62</v>
      </c>
      <c r="AF843" s="72">
        <v>0.50436839882869122</v>
      </c>
      <c r="AG843" s="72">
        <v>1.0023106615705835</v>
      </c>
      <c r="AH843" s="7">
        <v>1.2538611743288769E-2</v>
      </c>
      <c r="AI843" s="84">
        <v>2.8637573868997651E-2</v>
      </c>
      <c r="AJ843" s="7">
        <v>0.12108307136259726</v>
      </c>
      <c r="BI843" s="76">
        <v>1</v>
      </c>
      <c r="BJ843" s="65">
        <v>38.301239999127013</v>
      </c>
      <c r="BK843" s="77" t="s">
        <v>62</v>
      </c>
      <c r="BL843" s="78">
        <v>0.14516840160116823</v>
      </c>
      <c r="BM843" s="78">
        <v>0.1507593740474914</v>
      </c>
      <c r="BN843" s="78">
        <v>0.14164189557315734</v>
      </c>
      <c r="BO843" s="79">
        <v>0.13673179890993714</v>
      </c>
      <c r="BP843" s="27"/>
      <c r="BQ843" s="27"/>
      <c r="BR843" s="80" t="s">
        <v>62</v>
      </c>
      <c r="BS843" s="85" t="s">
        <v>62</v>
      </c>
      <c r="BT843" s="82" t="s">
        <v>62</v>
      </c>
      <c r="BU843" s="72" t="s">
        <v>62</v>
      </c>
      <c r="BV843" s="72">
        <v>0.84214412607643718</v>
      </c>
      <c r="BW843" s="7">
        <v>2.6335563067760689E-2</v>
      </c>
      <c r="BX843" s="84">
        <v>0.11290223070005379</v>
      </c>
      <c r="BY843" s="7">
        <v>0.14760256920164008</v>
      </c>
    </row>
    <row r="844" spans="20:77" x14ac:dyDescent="0.4">
      <c r="T844" s="76">
        <v>10</v>
      </c>
      <c r="U844" s="65">
        <v>13.000806999438007</v>
      </c>
      <c r="V844" s="77" t="s">
        <v>62</v>
      </c>
      <c r="W844" s="78">
        <v>2.2303847289040085E-2</v>
      </c>
      <c r="X844" s="78">
        <v>-3.9575384371959156E-2</v>
      </c>
      <c r="Y844" s="78">
        <v>-5.2827951629425184E-2</v>
      </c>
      <c r="Z844" s="79">
        <v>0.25864467770589311</v>
      </c>
      <c r="AA844" s="14"/>
      <c r="AB844" s="14"/>
      <c r="AC844" s="80" t="s">
        <v>62</v>
      </c>
      <c r="AD844" s="85" t="s">
        <v>62</v>
      </c>
      <c r="AE844" s="82" t="s">
        <v>62</v>
      </c>
      <c r="AF844" s="72">
        <v>0.37034096688088625</v>
      </c>
      <c r="AG844" s="72">
        <v>0.68683420599589318</v>
      </c>
      <c r="AH844" s="7">
        <v>9.5950957457274916E-3</v>
      </c>
      <c r="AI844" s="84">
        <v>0.1008480586341912</v>
      </c>
      <c r="AJ844" s="7">
        <v>8.2972274333148049E-2</v>
      </c>
      <c r="BI844" s="76" t="s">
        <v>62</v>
      </c>
      <c r="BJ844" s="65" t="s">
        <v>62</v>
      </c>
      <c r="BK844" s="77" t="s">
        <v>62</v>
      </c>
      <c r="BL844" s="78" t="s">
        <v>62</v>
      </c>
      <c r="BM844" s="78" t="s">
        <v>62</v>
      </c>
      <c r="BN844" s="78" t="s">
        <v>62</v>
      </c>
      <c r="BO844" s="79" t="s">
        <v>62</v>
      </c>
      <c r="BP844" s="14"/>
      <c r="BQ844" s="14"/>
      <c r="BR844" s="80" t="s">
        <v>62</v>
      </c>
      <c r="BS844" s="85" t="s">
        <v>62</v>
      </c>
      <c r="BT844" s="82" t="s">
        <v>62</v>
      </c>
      <c r="BU844" s="72" t="s">
        <v>62</v>
      </c>
      <c r="BV844" s="72" t="s">
        <v>62</v>
      </c>
      <c r="BW844" s="7" t="s">
        <v>62</v>
      </c>
      <c r="BX844" s="84" t="s">
        <v>62</v>
      </c>
      <c r="BY844" s="7" t="s">
        <v>62</v>
      </c>
    </row>
    <row r="845" spans="20:77" x14ac:dyDescent="0.4">
      <c r="T845" s="76">
        <v>7</v>
      </c>
      <c r="U845" s="65">
        <v>15.90091</v>
      </c>
      <c r="V845" s="77" t="s">
        <v>62</v>
      </c>
      <c r="W845" s="78">
        <v>3.09174884307356E-2</v>
      </c>
      <c r="X845" s="78">
        <v>4.0802013543544034E-2</v>
      </c>
      <c r="Y845" s="78">
        <v>5.560226691289373E-2</v>
      </c>
      <c r="Z845" s="79">
        <v>4.6207015626889142E-2</v>
      </c>
      <c r="AA845" s="27"/>
      <c r="AB845" s="27"/>
      <c r="AC845" s="80" t="s">
        <v>62</v>
      </c>
      <c r="AD845" s="85" t="s">
        <v>62</v>
      </c>
      <c r="AE845" s="82" t="s">
        <v>62</v>
      </c>
      <c r="AF845" s="72">
        <v>0.30408086521179728</v>
      </c>
      <c r="AG845" s="72">
        <v>0.50263401095500193</v>
      </c>
      <c r="AH845" s="7">
        <v>3.1185349720944736E-3</v>
      </c>
      <c r="AI845" s="84">
        <v>1.801656180433877E-2</v>
      </c>
      <c r="AJ845" s="7">
        <v>6.072016606345073E-2</v>
      </c>
      <c r="BI845" s="76" t="s">
        <v>62</v>
      </c>
      <c r="BJ845" s="65" t="s">
        <v>62</v>
      </c>
      <c r="BK845" s="77" t="s">
        <v>62</v>
      </c>
      <c r="BL845" s="78" t="s">
        <v>62</v>
      </c>
      <c r="BM845" s="78" t="s">
        <v>62</v>
      </c>
      <c r="BN845" s="78" t="s">
        <v>62</v>
      </c>
      <c r="BO845" s="79" t="s">
        <v>62</v>
      </c>
      <c r="BP845" s="27"/>
      <c r="BQ845" s="27"/>
      <c r="BR845" s="80" t="s">
        <v>62</v>
      </c>
      <c r="BS845" s="85" t="s">
        <v>62</v>
      </c>
      <c r="BT845" s="82" t="s">
        <v>62</v>
      </c>
      <c r="BU845" s="72" t="s">
        <v>62</v>
      </c>
      <c r="BV845" s="72" t="s">
        <v>62</v>
      </c>
      <c r="BW845" s="7" t="s">
        <v>62</v>
      </c>
      <c r="BX845" s="84" t="s">
        <v>62</v>
      </c>
      <c r="BY845" s="7" t="s">
        <v>62</v>
      </c>
    </row>
    <row r="846" spans="20:77" x14ac:dyDescent="0.4">
      <c r="T846" s="76">
        <v>3</v>
      </c>
      <c r="U846" s="65">
        <v>39.000176994825154</v>
      </c>
      <c r="V846" s="77" t="s">
        <v>62</v>
      </c>
      <c r="W846" s="78">
        <v>2.1974542848017489E-2</v>
      </c>
      <c r="X846" s="78">
        <v>1.8015244564869658E-2</v>
      </c>
      <c r="Y846" s="78">
        <v>6.8077938814658991E-4</v>
      </c>
      <c r="Z846" s="79">
        <v>2.1304863693106862E-3</v>
      </c>
      <c r="AA846" s="89"/>
      <c r="AB846" s="89"/>
      <c r="AC846" s="80" t="s">
        <v>62</v>
      </c>
      <c r="AD846" s="85" t="s">
        <v>62</v>
      </c>
      <c r="AE846" s="82" t="s">
        <v>62</v>
      </c>
      <c r="AF846" s="72">
        <v>0.25403446518299061</v>
      </c>
      <c r="AG846" s="72">
        <v>0.7390419204744858</v>
      </c>
      <c r="AH846" s="7">
        <v>1.1069845834087096E-2</v>
      </c>
      <c r="AI846" s="84">
        <v>8.3069721827372378E-4</v>
      </c>
      <c r="AJ846" s="7">
        <v>8.927917164578765E-2</v>
      </c>
      <c r="BI846" s="76" t="s">
        <v>62</v>
      </c>
      <c r="BJ846" s="65" t="s">
        <v>62</v>
      </c>
      <c r="BK846" s="77" t="s">
        <v>62</v>
      </c>
      <c r="BL846" s="78" t="s">
        <v>62</v>
      </c>
      <c r="BM846" s="78" t="s">
        <v>62</v>
      </c>
      <c r="BN846" s="78" t="s">
        <v>62</v>
      </c>
      <c r="BO846" s="79" t="s">
        <v>62</v>
      </c>
      <c r="BP846" s="89"/>
      <c r="BQ846" s="89"/>
      <c r="BR846" s="80" t="s">
        <v>62</v>
      </c>
      <c r="BS846" s="85" t="s">
        <v>62</v>
      </c>
      <c r="BT846" s="82" t="s">
        <v>62</v>
      </c>
      <c r="BU846" s="72" t="s">
        <v>62</v>
      </c>
      <c r="BV846" s="72" t="s">
        <v>62</v>
      </c>
      <c r="BW846" s="7" t="s">
        <v>62</v>
      </c>
      <c r="BX846" s="84" t="s">
        <v>62</v>
      </c>
      <c r="BY846" s="7" t="s">
        <v>62</v>
      </c>
    </row>
    <row r="847" spans="20:77" x14ac:dyDescent="0.4">
      <c r="T847" s="76">
        <v>8</v>
      </c>
      <c r="U847" s="65">
        <v>41.40193</v>
      </c>
      <c r="V847" s="77" t="s">
        <v>62</v>
      </c>
      <c r="W847" s="78">
        <v>0.13896512478525239</v>
      </c>
      <c r="X847" s="78">
        <v>0.12807210834745608</v>
      </c>
      <c r="Y847" s="78">
        <v>0.14009475512677386</v>
      </c>
      <c r="Z847" s="79">
        <v>0.1092185348276092</v>
      </c>
      <c r="AA847" s="89"/>
      <c r="AB847" s="89"/>
      <c r="AC847" s="80" t="s">
        <v>62</v>
      </c>
      <c r="AD847" s="85" t="s">
        <v>62</v>
      </c>
      <c r="AE847" s="82" t="s">
        <v>62</v>
      </c>
      <c r="AF847" s="72">
        <v>-1.2896717741652112E-2</v>
      </c>
      <c r="AG847" s="72">
        <v>0.57126466817718446</v>
      </c>
      <c r="AH847" s="7">
        <v>1.3844019389311997E-2</v>
      </c>
      <c r="AI847" s="84">
        <v>4.2585361902400462E-2</v>
      </c>
      <c r="AJ847" s="7">
        <v>6.9011019473184998E-2</v>
      </c>
      <c r="BI847" s="76" t="s">
        <v>62</v>
      </c>
      <c r="BJ847" s="65" t="s">
        <v>62</v>
      </c>
      <c r="BK847" s="77" t="s">
        <v>62</v>
      </c>
      <c r="BL847" s="78" t="s">
        <v>62</v>
      </c>
      <c r="BM847" s="78" t="s">
        <v>62</v>
      </c>
      <c r="BN847" s="78" t="s">
        <v>62</v>
      </c>
      <c r="BO847" s="79" t="s">
        <v>62</v>
      </c>
      <c r="BP847" s="89"/>
      <c r="BQ847" s="89"/>
      <c r="BR847" s="80" t="s">
        <v>62</v>
      </c>
      <c r="BS847" s="85" t="s">
        <v>62</v>
      </c>
      <c r="BT847" s="82" t="s">
        <v>62</v>
      </c>
      <c r="BU847" s="72" t="s">
        <v>62</v>
      </c>
      <c r="BV847" s="72" t="s">
        <v>62</v>
      </c>
      <c r="BW847" s="7" t="s">
        <v>62</v>
      </c>
      <c r="BX847" s="84" t="s">
        <v>62</v>
      </c>
      <c r="BY847" s="7" t="s">
        <v>62</v>
      </c>
    </row>
    <row r="848" spans="20:77" x14ac:dyDescent="0.4">
      <c r="T848" s="76" t="s">
        <v>62</v>
      </c>
      <c r="U848" s="65">
        <v>114.00548999999999</v>
      </c>
      <c r="V848" s="77" t="s">
        <v>62</v>
      </c>
      <c r="W848" s="78" t="s">
        <v>62</v>
      </c>
      <c r="X848" s="78" t="s">
        <v>62</v>
      </c>
      <c r="Y848" s="78" t="s">
        <v>62</v>
      </c>
      <c r="Z848" s="79" t="s">
        <v>62</v>
      </c>
      <c r="AA848" s="27"/>
      <c r="AB848" s="27"/>
      <c r="AC848" s="80" t="s">
        <v>62</v>
      </c>
      <c r="AD848" s="85" t="s">
        <v>62</v>
      </c>
      <c r="AE848" s="82" t="s">
        <v>62</v>
      </c>
      <c r="AF848" s="72" t="s">
        <v>62</v>
      </c>
      <c r="AG848" s="72" t="s">
        <v>62</v>
      </c>
      <c r="AH848" s="7" t="s">
        <v>62</v>
      </c>
      <c r="AI848" s="84" t="s">
        <v>62</v>
      </c>
      <c r="AJ848" s="7" t="s">
        <v>62</v>
      </c>
      <c r="BI848" s="76" t="s">
        <v>62</v>
      </c>
      <c r="BJ848" s="65" t="s">
        <v>62</v>
      </c>
      <c r="BK848" s="77" t="s">
        <v>62</v>
      </c>
      <c r="BL848" s="78" t="s">
        <v>62</v>
      </c>
      <c r="BM848" s="78" t="s">
        <v>62</v>
      </c>
      <c r="BN848" s="78" t="s">
        <v>62</v>
      </c>
      <c r="BO848" s="79" t="s">
        <v>62</v>
      </c>
      <c r="BP848" s="27"/>
      <c r="BQ848" s="27"/>
      <c r="BR848" s="80" t="s">
        <v>62</v>
      </c>
      <c r="BS848" s="85" t="s">
        <v>62</v>
      </c>
      <c r="BT848" s="82" t="s">
        <v>62</v>
      </c>
      <c r="BU848" s="72" t="s">
        <v>62</v>
      </c>
      <c r="BV848" s="72" t="s">
        <v>62</v>
      </c>
      <c r="BW848" s="7" t="s">
        <v>62</v>
      </c>
      <c r="BX848" s="84" t="s">
        <v>62</v>
      </c>
      <c r="BY848" s="7" t="s">
        <v>62</v>
      </c>
    </row>
    <row r="849" spans="20:77" ht="19.5" thickBot="1" x14ac:dyDescent="0.45">
      <c r="T849" s="76" t="s">
        <v>62</v>
      </c>
      <c r="U849" s="90">
        <v>134.20674</v>
      </c>
      <c r="V849" s="91" t="s">
        <v>62</v>
      </c>
      <c r="W849" s="78" t="s">
        <v>62</v>
      </c>
      <c r="X849" s="78" t="s">
        <v>62</v>
      </c>
      <c r="Y849" s="78" t="s">
        <v>62</v>
      </c>
      <c r="Z849" s="79" t="s">
        <v>62</v>
      </c>
      <c r="AA849" s="27"/>
      <c r="AB849" s="27"/>
      <c r="AC849" s="80" t="s">
        <v>62</v>
      </c>
      <c r="AD849" s="85" t="s">
        <v>62</v>
      </c>
      <c r="AE849" s="82" t="s">
        <v>62</v>
      </c>
      <c r="AF849" s="72"/>
      <c r="AG849" s="72"/>
      <c r="AH849" s="27"/>
      <c r="AI849" s="107"/>
      <c r="AJ849" s="27"/>
      <c r="BI849" s="76" t="s">
        <v>62</v>
      </c>
      <c r="BJ849" s="90" t="s">
        <v>62</v>
      </c>
      <c r="BK849" s="91" t="s">
        <v>62</v>
      </c>
      <c r="BL849" s="78" t="s">
        <v>62</v>
      </c>
      <c r="BM849" s="78" t="s">
        <v>62</v>
      </c>
      <c r="BN849" s="78" t="s">
        <v>62</v>
      </c>
      <c r="BO849" s="79" t="s">
        <v>62</v>
      </c>
      <c r="BP849" s="27"/>
      <c r="BQ849" s="27"/>
      <c r="BR849" s="80" t="s">
        <v>62</v>
      </c>
      <c r="BS849" s="85" t="s">
        <v>62</v>
      </c>
      <c r="BT849" s="82" t="s">
        <v>62</v>
      </c>
      <c r="BU849" s="72"/>
      <c r="BV849" s="72"/>
      <c r="BW849" s="27"/>
      <c r="BX849" s="107"/>
      <c r="BY849" s="27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2022-06-09T23:20:23Z</dcterms:created>
  <dcterms:modified xsi:type="dcterms:W3CDTF">2022-06-09T23:30:31Z</dcterms:modified>
</cp:coreProperties>
</file>